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hidePivotFieldList="1" defaultThemeVersion="166925"/>
  <mc:AlternateContent xmlns:mc="http://schemas.openxmlformats.org/markup-compatibility/2006">
    <mc:Choice Requires="x15">
      <x15ac:absPath xmlns:x15ac="http://schemas.microsoft.com/office/spreadsheetml/2010/11/ac" url="K:\DCP\6- ACCORD CADRE ET MS- groupement\FOURNITURE DE BUREAU_UNISTRA\RELANCE 2025_2029AMU\AMU132-2024\II PASSATION\II 1 DCE DEFINITIF  mis sur PLACE\DCE final\"/>
    </mc:Choice>
  </mc:AlternateContent>
  <xr:revisionPtr revIDLastSave="0" documentId="8_{769091CD-3703-41A0-B121-98874342C069}" xr6:coauthVersionLast="47" xr6:coauthVersionMax="47" xr10:uidLastSave="{00000000-0000-0000-0000-000000000000}"/>
  <bookViews>
    <workbookView xWindow="-110" yWindow="-110" windowWidth="19420" windowHeight="10300" tabRatio="500" activeTab="1" xr2:uid="{00000000-000D-0000-FFFF-FFFF00000000}"/>
  </bookViews>
  <sheets>
    <sheet name="Comment renseigner le BPU" sheetId="9" r:id="rId1"/>
    <sheet name="BPU _ DQE Lot 2" sheetId="8" r:id="rId2"/>
  </sheets>
  <definedNames>
    <definedName name="_xlnm._FilterDatabase" localSheetId="1" hidden="1">'BPU _ DQE Lot 2'!$A$17:$S$103</definedName>
    <definedName name="_xlnm.Print_Titles" localSheetId="1">'BPU _ DQE Lot 2'!$17:$17</definedName>
    <definedName name="Print_Titles_0" localSheetId="1">'BPU _ DQE Lot 2'!$17:$17</definedName>
    <definedName name="Print_Titles_0_0" localSheetId="1">'BPU _ DQE Lot 2'!$17:$17</definedName>
    <definedName name="Print_Titles_0_0_0" localSheetId="1">'BPU _ DQE Lot 2'!$17:$17</definedName>
    <definedName name="Print_Titles_0_0_0_0" localSheetId="1">'BPU _ DQE Lot 2'!$17:$17</definedName>
    <definedName name="Print_Titles_0_0_0_0_0" localSheetId="1">'BPU _ DQE Lot 2'!$17:$17</definedName>
    <definedName name="Print_Titles_0_0_0_0_0_0" localSheetId="1">'BPU _ DQE Lot 2'!$17:$17</definedName>
    <definedName name="Print_Titles_0_0_0_0_0_0_0" localSheetId="1">'BPU _ DQE Lot 2'!$17:$17</definedName>
    <definedName name="Print_Titles_0_0_0_0_0_0_0_0" localSheetId="1">'BPU _ DQE Lot 2'!$17:$17</definedName>
    <definedName name="Print_Titles_0_0_0_0_0_0_0_0_0" localSheetId="1">'BPU _ DQE Lot 2'!$17:$17</definedName>
    <definedName name="Print_Titles_0_0_0_0_0_0_0_0_0_0" localSheetId="1">'BPU _ DQE Lot 2'!$17:$17</definedName>
    <definedName name="Print_Titles_0_0_0_0_0_0_0_0_0_0_0" localSheetId="1">'BPU _ DQE Lot 2'!$17:$17</definedName>
    <definedName name="Print_Titles_0_0_0_0_0_0_0_0_0_0_0_0" localSheetId="1">'BPU _ DQE Lot 2'!$17:$17</definedName>
    <definedName name="Print_Titles_0_0_0_0_0_0_0_0_0_0_0_0_0" localSheetId="1">'BPU _ DQE Lot 2'!$17:$17</definedName>
    <definedName name="Print_Titles_0_0_0_0_0_0_0_0_0_0_0_0_0_0" localSheetId="1">'BPU _ DQE Lot 2'!$17:$17</definedName>
    <definedName name="Print_Titles_0_0_0_0_0_0_0_0_0_0_0_0_0_0_0" localSheetId="1">'BPU _ DQE Lot 2'!$17:$17</definedName>
    <definedName name="Print_Titles_0_0_0_0_0_0_0_0_0_0_0_0_0_0_0_0" localSheetId="1">'BPU _ DQE Lot 2'!$17:$17</definedName>
    <definedName name="Print_Titles_0_0_0_0_0_0_0_0_0_0_0_0_0_0_0_0_0" localSheetId="1">'BPU _ DQE Lot 2'!$17:$17</definedName>
    <definedName name="Print_Titles_0_0_0_0_0_0_0_0_0_0_0_0_0_0_0_0_0_0" localSheetId="1">'BPU _ DQE Lot 2'!$17:$17</definedName>
    <definedName name="_xlnm.Print_Area" localSheetId="1">'BPU _ DQE Lot 2'!$B$1:$P$101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L118" i="8" l="1"/>
  <c r="N71" i="8"/>
  <c r="N34" i="8"/>
  <c r="N32" i="8"/>
  <c r="N25" i="8"/>
  <c r="N23" i="8"/>
  <c r="L18" i="8" l="1"/>
  <c r="N21" i="8"/>
  <c r="N24" i="8"/>
  <c r="N101" i="8"/>
  <c r="N100" i="8"/>
  <c r="N99" i="8"/>
  <c r="N98" i="8"/>
  <c r="N97" i="8"/>
  <c r="N96" i="8"/>
  <c r="N95" i="8"/>
  <c r="N94" i="8"/>
  <c r="N93" i="8"/>
  <c r="N92" i="8"/>
  <c r="N91" i="8"/>
  <c r="N90" i="8"/>
  <c r="N89" i="8"/>
  <c r="N88" i="8"/>
  <c r="N87" i="8"/>
  <c r="N86" i="8"/>
  <c r="N85" i="8"/>
  <c r="N84" i="8"/>
  <c r="N83" i="8"/>
  <c r="N82" i="8"/>
  <c r="N81" i="8"/>
  <c r="N80" i="8"/>
  <c r="N79" i="8"/>
  <c r="N78" i="8"/>
  <c r="N77" i="8"/>
  <c r="N76" i="8"/>
  <c r="N75" i="8"/>
  <c r="N74" i="8"/>
  <c r="N73" i="8"/>
  <c r="N72" i="8"/>
  <c r="N70" i="8"/>
  <c r="N69" i="8"/>
  <c r="N68" i="8"/>
  <c r="N67" i="8"/>
  <c r="N66" i="8"/>
  <c r="N65" i="8"/>
  <c r="N64" i="8"/>
  <c r="N63" i="8"/>
  <c r="N62" i="8"/>
  <c r="N61" i="8"/>
  <c r="N60" i="8"/>
  <c r="N59" i="8"/>
  <c r="N58" i="8"/>
  <c r="N57" i="8"/>
  <c r="N56" i="8"/>
  <c r="N55" i="8"/>
  <c r="N53" i="8"/>
  <c r="N54" i="8"/>
  <c r="N52" i="8"/>
  <c r="N51" i="8"/>
  <c r="N50" i="8"/>
  <c r="N49" i="8"/>
  <c r="N48" i="8"/>
  <c r="N47" i="8"/>
  <c r="N46" i="8"/>
  <c r="N45" i="8"/>
  <c r="N43" i="8"/>
  <c r="N41" i="8"/>
  <c r="N42" i="8"/>
  <c r="N40" i="8"/>
  <c r="N36" i="8"/>
  <c r="N35" i="8"/>
  <c r="N31" i="8"/>
  <c r="N30" i="8"/>
  <c r="N29" i="8"/>
  <c r="N28" i="8"/>
  <c r="N27" i="8"/>
  <c r="N26" i="8"/>
  <c r="N22" i="8"/>
  <c r="N20" i="8"/>
  <c r="N19" i="8"/>
  <c r="N18" i="8"/>
  <c r="P18" i="8" l="1"/>
  <c r="R18" i="8" s="1"/>
  <c r="M110" i="8"/>
  <c r="O110" i="8" s="1"/>
  <c r="M111" i="8"/>
  <c r="O111" i="8" s="1"/>
  <c r="M112" i="8"/>
  <c r="O112" i="8" s="1"/>
  <c r="M113" i="8"/>
  <c r="O113" i="8" s="1"/>
  <c r="M114" i="8"/>
  <c r="O114" i="8" s="1"/>
  <c r="M115" i="8"/>
  <c r="O115" i="8" s="1"/>
  <c r="M116" i="8"/>
  <c r="O116" i="8" s="1"/>
  <c r="M117" i="8"/>
  <c r="O117" i="8" s="1"/>
  <c r="M118" i="8"/>
  <c r="O118" i="8" s="1"/>
  <c r="M109" i="8"/>
  <c r="O109" i="8" s="1"/>
  <c r="L110" i="8"/>
  <c r="L111" i="8"/>
  <c r="L112" i="8"/>
  <c r="L113" i="8"/>
  <c r="L114" i="8"/>
  <c r="L115" i="8"/>
  <c r="L116" i="8"/>
  <c r="L117" i="8"/>
  <c r="L109" i="8"/>
  <c r="Q18" i="8"/>
  <c r="S18" i="8" s="1"/>
  <c r="L25" i="8"/>
  <c r="P25" i="8"/>
  <c r="P19" i="8"/>
  <c r="R19" i="8" s="1"/>
  <c r="P20" i="8"/>
  <c r="R20" i="8" s="1"/>
  <c r="P21" i="8"/>
  <c r="R21" i="8" s="1"/>
  <c r="P22" i="8"/>
  <c r="R22" i="8" s="1"/>
  <c r="P23" i="8"/>
  <c r="R23" i="8" s="1"/>
  <c r="P24" i="8"/>
  <c r="R24" i="8" s="1"/>
  <c r="P26" i="8"/>
  <c r="R26" i="8" s="1"/>
  <c r="P27" i="8"/>
  <c r="R27" i="8" s="1"/>
  <c r="P28" i="8"/>
  <c r="R28" i="8" s="1"/>
  <c r="P29" i="8"/>
  <c r="R29" i="8" s="1"/>
  <c r="P30" i="8"/>
  <c r="R30" i="8" s="1"/>
  <c r="P31" i="8"/>
  <c r="R31" i="8" s="1"/>
  <c r="P32" i="8"/>
  <c r="R32" i="8" s="1"/>
  <c r="P33" i="8"/>
  <c r="R33" i="8" s="1"/>
  <c r="P34" i="8"/>
  <c r="R34" i="8" s="1"/>
  <c r="P35" i="8"/>
  <c r="R35" i="8" s="1"/>
  <c r="P36" i="8"/>
  <c r="R36" i="8" s="1"/>
  <c r="P37" i="8"/>
  <c r="R37" i="8" s="1"/>
  <c r="P38" i="8"/>
  <c r="R38" i="8" s="1"/>
  <c r="P39" i="8"/>
  <c r="R39" i="8" s="1"/>
  <c r="P40" i="8"/>
  <c r="R40" i="8" s="1"/>
  <c r="P41" i="8"/>
  <c r="R41" i="8" s="1"/>
  <c r="P42" i="8"/>
  <c r="R42" i="8" s="1"/>
  <c r="P43" i="8"/>
  <c r="R43" i="8" s="1"/>
  <c r="P44" i="8"/>
  <c r="R44" i="8" s="1"/>
  <c r="P45" i="8"/>
  <c r="R45" i="8" s="1"/>
  <c r="P46" i="8"/>
  <c r="R46" i="8" s="1"/>
  <c r="P47" i="8"/>
  <c r="R47" i="8" s="1"/>
  <c r="P48" i="8"/>
  <c r="R48" i="8" s="1"/>
  <c r="P49" i="8"/>
  <c r="R49" i="8" s="1"/>
  <c r="P50" i="8"/>
  <c r="R50" i="8" s="1"/>
  <c r="P51" i="8"/>
  <c r="R51" i="8" s="1"/>
  <c r="P52" i="8"/>
  <c r="R52" i="8" s="1"/>
  <c r="P53" i="8"/>
  <c r="R53" i="8" s="1"/>
  <c r="P54" i="8"/>
  <c r="R54" i="8" s="1"/>
  <c r="P55" i="8"/>
  <c r="R55" i="8" s="1"/>
  <c r="P56" i="8"/>
  <c r="R56" i="8" s="1"/>
  <c r="P57" i="8"/>
  <c r="R57" i="8" s="1"/>
  <c r="P58" i="8"/>
  <c r="R58" i="8" s="1"/>
  <c r="P59" i="8"/>
  <c r="R59" i="8" s="1"/>
  <c r="P60" i="8"/>
  <c r="R60" i="8" s="1"/>
  <c r="P61" i="8"/>
  <c r="R61" i="8" s="1"/>
  <c r="P62" i="8"/>
  <c r="R62" i="8" s="1"/>
  <c r="P63" i="8"/>
  <c r="R63" i="8" s="1"/>
  <c r="P64" i="8"/>
  <c r="R64" i="8" s="1"/>
  <c r="P65" i="8"/>
  <c r="R65" i="8" s="1"/>
  <c r="P66" i="8"/>
  <c r="R66" i="8" s="1"/>
  <c r="P67" i="8"/>
  <c r="R67" i="8" s="1"/>
  <c r="P68" i="8"/>
  <c r="R68" i="8" s="1"/>
  <c r="P69" i="8"/>
  <c r="R69" i="8" s="1"/>
  <c r="P70" i="8"/>
  <c r="R70" i="8" s="1"/>
  <c r="P71" i="8"/>
  <c r="R71" i="8" s="1"/>
  <c r="P72" i="8"/>
  <c r="R72" i="8" s="1"/>
  <c r="P73" i="8"/>
  <c r="R73" i="8" s="1"/>
  <c r="P74" i="8"/>
  <c r="R74" i="8" s="1"/>
  <c r="P75" i="8"/>
  <c r="R75" i="8" s="1"/>
  <c r="P76" i="8"/>
  <c r="R76" i="8" s="1"/>
  <c r="P77" i="8"/>
  <c r="R77" i="8" s="1"/>
  <c r="P78" i="8"/>
  <c r="R78" i="8" s="1"/>
  <c r="P79" i="8"/>
  <c r="R79" i="8" s="1"/>
  <c r="P80" i="8"/>
  <c r="R80" i="8" s="1"/>
  <c r="P81" i="8"/>
  <c r="R81" i="8" s="1"/>
  <c r="P82" i="8"/>
  <c r="R82" i="8" s="1"/>
  <c r="P83" i="8"/>
  <c r="R83" i="8" s="1"/>
  <c r="P84" i="8"/>
  <c r="R84" i="8" s="1"/>
  <c r="P85" i="8"/>
  <c r="R85" i="8" s="1"/>
  <c r="P86" i="8"/>
  <c r="R86" i="8" s="1"/>
  <c r="P87" i="8"/>
  <c r="R87" i="8" s="1"/>
  <c r="P88" i="8"/>
  <c r="R88" i="8" s="1"/>
  <c r="P89" i="8"/>
  <c r="R89" i="8" s="1"/>
  <c r="P90" i="8"/>
  <c r="R90" i="8" s="1"/>
  <c r="P91" i="8"/>
  <c r="R91" i="8" s="1"/>
  <c r="P92" i="8"/>
  <c r="R92" i="8" s="1"/>
  <c r="P93" i="8"/>
  <c r="R93" i="8" s="1"/>
  <c r="P94" i="8"/>
  <c r="R94" i="8" s="1"/>
  <c r="P95" i="8"/>
  <c r="R95" i="8" s="1"/>
  <c r="P96" i="8"/>
  <c r="R96" i="8" s="1"/>
  <c r="P97" i="8"/>
  <c r="R97" i="8" s="1"/>
  <c r="P98" i="8"/>
  <c r="R98" i="8" s="1"/>
  <c r="P99" i="8"/>
  <c r="R99" i="8" s="1"/>
  <c r="P100" i="8"/>
  <c r="R100" i="8" s="1"/>
  <c r="P101" i="8"/>
  <c r="R101" i="8" s="1"/>
  <c r="R25" i="8" l="1"/>
  <c r="R102" i="8" s="1"/>
  <c r="Q25" i="8"/>
  <c r="S25" i="8" s="1"/>
  <c r="L19" i="8"/>
  <c r="Q19" i="8" s="1"/>
  <c r="S19" i="8" s="1"/>
  <c r="L20" i="8"/>
  <c r="Q20" i="8" s="1"/>
  <c r="S20" i="8" s="1"/>
  <c r="L21" i="8"/>
  <c r="Q21" i="8" s="1"/>
  <c r="S21" i="8" s="1"/>
  <c r="L22" i="8"/>
  <c r="Q22" i="8" s="1"/>
  <c r="S22" i="8" s="1"/>
  <c r="L101" i="8" l="1"/>
  <c r="Q101" i="8" s="1"/>
  <c r="S101" i="8" s="1"/>
  <c r="L100" i="8"/>
  <c r="Q100" i="8" s="1"/>
  <c r="S100" i="8" s="1"/>
  <c r="L99" i="8"/>
  <c r="Q99" i="8" s="1"/>
  <c r="S99" i="8" s="1"/>
  <c r="L98" i="8"/>
  <c r="Q98" i="8" s="1"/>
  <c r="S98" i="8" s="1"/>
  <c r="L97" i="8"/>
  <c r="Q97" i="8" s="1"/>
  <c r="S97" i="8" s="1"/>
  <c r="L96" i="8"/>
  <c r="Q96" i="8" s="1"/>
  <c r="S96" i="8" s="1"/>
  <c r="L95" i="8"/>
  <c r="Q95" i="8" s="1"/>
  <c r="S95" i="8" s="1"/>
  <c r="L94" i="8"/>
  <c r="Q94" i="8" s="1"/>
  <c r="S94" i="8" s="1"/>
  <c r="L93" i="8"/>
  <c r="Q93" i="8" s="1"/>
  <c r="S93" i="8" s="1"/>
  <c r="L92" i="8"/>
  <c r="Q92" i="8" s="1"/>
  <c r="S92" i="8" s="1"/>
  <c r="L91" i="8"/>
  <c r="Q91" i="8" s="1"/>
  <c r="S91" i="8" s="1"/>
  <c r="L90" i="8"/>
  <c r="Q90" i="8" s="1"/>
  <c r="S90" i="8" s="1"/>
  <c r="L89" i="8"/>
  <c r="Q89" i="8" s="1"/>
  <c r="S89" i="8" s="1"/>
  <c r="L88" i="8"/>
  <c r="Q88" i="8" s="1"/>
  <c r="S88" i="8" s="1"/>
  <c r="L87" i="8"/>
  <c r="Q87" i="8" s="1"/>
  <c r="S87" i="8" s="1"/>
  <c r="L86" i="8"/>
  <c r="Q86" i="8" s="1"/>
  <c r="S86" i="8" s="1"/>
  <c r="L85" i="8"/>
  <c r="Q85" i="8" s="1"/>
  <c r="S85" i="8" s="1"/>
  <c r="L84" i="8"/>
  <c r="Q84" i="8" s="1"/>
  <c r="S84" i="8" s="1"/>
  <c r="L83" i="8"/>
  <c r="Q83" i="8" s="1"/>
  <c r="S83" i="8" s="1"/>
  <c r="L82" i="8"/>
  <c r="Q82" i="8" s="1"/>
  <c r="S82" i="8" s="1"/>
  <c r="L81" i="8"/>
  <c r="Q81" i="8" s="1"/>
  <c r="S81" i="8" s="1"/>
  <c r="L80" i="8"/>
  <c r="Q80" i="8" s="1"/>
  <c r="S80" i="8" s="1"/>
  <c r="L79" i="8"/>
  <c r="Q79" i="8" s="1"/>
  <c r="S79" i="8" s="1"/>
  <c r="L78" i="8"/>
  <c r="Q78" i="8" s="1"/>
  <c r="S78" i="8" s="1"/>
  <c r="L77" i="8"/>
  <c r="Q77" i="8" s="1"/>
  <c r="S77" i="8" s="1"/>
  <c r="L76" i="8"/>
  <c r="Q76" i="8" s="1"/>
  <c r="S76" i="8" s="1"/>
  <c r="L75" i="8"/>
  <c r="Q75" i="8" s="1"/>
  <c r="S75" i="8" s="1"/>
  <c r="L74" i="8"/>
  <c r="Q74" i="8" s="1"/>
  <c r="S74" i="8" s="1"/>
  <c r="L73" i="8"/>
  <c r="Q73" i="8" s="1"/>
  <c r="S73" i="8" s="1"/>
  <c r="L72" i="8"/>
  <c r="Q72" i="8" s="1"/>
  <c r="S72" i="8" s="1"/>
  <c r="L71" i="8"/>
  <c r="Q71" i="8" s="1"/>
  <c r="S71" i="8" s="1"/>
  <c r="L70" i="8"/>
  <c r="Q70" i="8" s="1"/>
  <c r="S70" i="8" s="1"/>
  <c r="L69" i="8"/>
  <c r="Q69" i="8" s="1"/>
  <c r="S69" i="8" s="1"/>
  <c r="L68" i="8"/>
  <c r="Q68" i="8" s="1"/>
  <c r="S68" i="8" s="1"/>
  <c r="L67" i="8"/>
  <c r="Q67" i="8" s="1"/>
  <c r="S67" i="8" s="1"/>
  <c r="L66" i="8"/>
  <c r="Q66" i="8" s="1"/>
  <c r="S66" i="8" s="1"/>
  <c r="L65" i="8"/>
  <c r="Q65" i="8" s="1"/>
  <c r="S65" i="8" s="1"/>
  <c r="L64" i="8"/>
  <c r="Q64" i="8" s="1"/>
  <c r="S64" i="8" s="1"/>
  <c r="L63" i="8"/>
  <c r="Q63" i="8" s="1"/>
  <c r="S63" i="8" s="1"/>
  <c r="L62" i="8"/>
  <c r="Q62" i="8" s="1"/>
  <c r="S62" i="8" s="1"/>
  <c r="L61" i="8"/>
  <c r="Q61" i="8" s="1"/>
  <c r="S61" i="8" s="1"/>
  <c r="L60" i="8"/>
  <c r="Q60" i="8" s="1"/>
  <c r="S60" i="8" s="1"/>
  <c r="L59" i="8"/>
  <c r="Q59" i="8" s="1"/>
  <c r="S59" i="8" s="1"/>
  <c r="L58" i="8"/>
  <c r="Q58" i="8" s="1"/>
  <c r="S58" i="8" s="1"/>
  <c r="L57" i="8"/>
  <c r="Q57" i="8" s="1"/>
  <c r="S57" i="8" s="1"/>
  <c r="L56" i="8"/>
  <c r="Q56" i="8" s="1"/>
  <c r="S56" i="8" s="1"/>
  <c r="L55" i="8"/>
  <c r="Q55" i="8" s="1"/>
  <c r="S55" i="8" s="1"/>
  <c r="L54" i="8"/>
  <c r="Q54" i="8" s="1"/>
  <c r="S54" i="8" s="1"/>
  <c r="L53" i="8"/>
  <c r="Q53" i="8" s="1"/>
  <c r="S53" i="8" s="1"/>
  <c r="L52" i="8"/>
  <c r="Q52" i="8" s="1"/>
  <c r="S52" i="8" s="1"/>
  <c r="L51" i="8"/>
  <c r="Q51" i="8" s="1"/>
  <c r="S51" i="8" s="1"/>
  <c r="L50" i="8"/>
  <c r="Q50" i="8" s="1"/>
  <c r="S50" i="8" s="1"/>
  <c r="L49" i="8"/>
  <c r="Q49" i="8" s="1"/>
  <c r="S49" i="8" s="1"/>
  <c r="L48" i="8"/>
  <c r="Q48" i="8" s="1"/>
  <c r="S48" i="8" s="1"/>
  <c r="L47" i="8"/>
  <c r="Q47" i="8" s="1"/>
  <c r="S47" i="8" s="1"/>
  <c r="L46" i="8"/>
  <c r="Q46" i="8" s="1"/>
  <c r="S46" i="8" s="1"/>
  <c r="L45" i="8"/>
  <c r="Q45" i="8" s="1"/>
  <c r="S45" i="8" s="1"/>
  <c r="L44" i="8"/>
  <c r="Q44" i="8" s="1"/>
  <c r="S44" i="8" s="1"/>
  <c r="L43" i="8"/>
  <c r="Q43" i="8" s="1"/>
  <c r="S43" i="8" s="1"/>
  <c r="L42" i="8"/>
  <c r="Q42" i="8" s="1"/>
  <c r="S42" i="8" s="1"/>
  <c r="L41" i="8"/>
  <c r="Q41" i="8" s="1"/>
  <c r="S41" i="8" s="1"/>
  <c r="L40" i="8"/>
  <c r="Q40" i="8" s="1"/>
  <c r="S40" i="8" s="1"/>
  <c r="L39" i="8"/>
  <c r="Q39" i="8" s="1"/>
  <c r="S39" i="8" s="1"/>
  <c r="L38" i="8"/>
  <c r="Q38" i="8" s="1"/>
  <c r="S38" i="8" s="1"/>
  <c r="L37" i="8"/>
  <c r="Q37" i="8" s="1"/>
  <c r="S37" i="8" s="1"/>
  <c r="L36" i="8"/>
  <c r="Q36" i="8" s="1"/>
  <c r="S36" i="8" s="1"/>
  <c r="L35" i="8"/>
  <c r="S35" i="8" s="1"/>
  <c r="L34" i="8"/>
  <c r="Q34" i="8" s="1"/>
  <c r="S34" i="8" s="1"/>
  <c r="L33" i="8"/>
  <c r="Q33" i="8" s="1"/>
  <c r="S33" i="8" s="1"/>
  <c r="L32" i="8"/>
  <c r="Q32" i="8" s="1"/>
  <c r="S32" i="8" s="1"/>
  <c r="L31" i="8"/>
  <c r="Q31" i="8" s="1"/>
  <c r="S31" i="8" s="1"/>
  <c r="L30" i="8"/>
  <c r="Q30" i="8" s="1"/>
  <c r="S30" i="8" s="1"/>
  <c r="L29" i="8"/>
  <c r="Q29" i="8" s="1"/>
  <c r="S29" i="8" s="1"/>
  <c r="L28" i="8"/>
  <c r="Q28" i="8" s="1"/>
  <c r="S28" i="8" s="1"/>
  <c r="L27" i="8"/>
  <c r="Q27" i="8" s="1"/>
  <c r="S27" i="8" s="1"/>
  <c r="L26" i="8"/>
  <c r="Q26" i="8" s="1"/>
  <c r="S26" i="8" s="1"/>
  <c r="L24" i="8"/>
  <c r="Q24" i="8" s="1"/>
  <c r="S24" i="8" s="1"/>
  <c r="L23" i="8"/>
  <c r="Q23" i="8" s="1"/>
  <c r="S23" i="8" s="1"/>
  <c r="R103" i="8" l="1"/>
</calcChain>
</file>

<file path=xl/sharedStrings.xml><?xml version="1.0" encoding="utf-8"?>
<sst xmlns="http://schemas.openxmlformats.org/spreadsheetml/2006/main" count="345" uniqueCount="215">
  <si>
    <t>ACCORD-CADRE-GROUPEMENT PORTANT SUR LA FOURNITURE ET LA LIVRAISON DE FOURNITURES DE BUREAU ET PRODUITS D’ACCUEIL D’APPOINT</t>
  </si>
  <si>
    <t>Délai de livraison à compter de la notification du bon de commande   :</t>
  </si>
  <si>
    <t>Famille</t>
  </si>
  <si>
    <t>Désignation</t>
  </si>
  <si>
    <t>Marque proposée</t>
  </si>
  <si>
    <t>Référence 
du produit</t>
  </si>
  <si>
    <t>BOISSONS</t>
  </si>
  <si>
    <t>BONBONS, CHOCOLATS ET FRUITS</t>
  </si>
  <si>
    <t>SUCRES</t>
  </si>
  <si>
    <t>FILTRES A CAFE N° 4 MARRON</t>
  </si>
  <si>
    <t xml:space="preserve">Nom de la société : </t>
  </si>
  <si>
    <t xml:space="preserve"> Lot n°2  : Produits d'accueil : boissons, épicerie et petits accessoires de restauration</t>
  </si>
  <si>
    <t>CHIPS</t>
  </si>
  <si>
    <t>BOISSONS CAFE</t>
  </si>
  <si>
    <t>BOISSONS THE</t>
  </si>
  <si>
    <t>BOISSONS LAIT</t>
  </si>
  <si>
    <t>AGITATEUR EN BOIS ou équivalent</t>
  </si>
  <si>
    <t>BISCUITS LOTUS LUXE ASSORTIS ou équivalent</t>
  </si>
  <si>
    <t>ASSORTIMENTS BISCUITS SALES BELIN ou équivalent</t>
  </si>
  <si>
    <t>PETITES GALETTES BONNE MAMAN ou équivalent</t>
  </si>
  <si>
    <t>BISCUITS SPECULOOS 6G ou équivalent</t>
  </si>
  <si>
    <t>BONBONS ACCUEIL EXOTIQUE ou équivalent</t>
  </si>
  <si>
    <t>BARRES CHOCOLAT TWIX 50G ou équivalent</t>
  </si>
  <si>
    <t>KINDER BUENO MINI ou équivalent</t>
  </si>
  <si>
    <t>THE LIPTON YELLOW ou équivalent</t>
  </si>
  <si>
    <t>SACHETS THE VERT MENTHE BIO ou équivalent</t>
  </si>
  <si>
    <t>SACHETS THE VERT GINGEMBRE/CITRON ou équivalent</t>
  </si>
  <si>
    <t>DOSETTES SENSEO CAPPUCCINO ou équivalent</t>
  </si>
  <si>
    <t>STICK CAFE L'OR CLASS INSTANT ou équivalent</t>
  </si>
  <si>
    <t>STICK CAFE PURE INSTANT GOLD ou équivalent</t>
  </si>
  <si>
    <t>BOITE de 180 PIECES</t>
  </si>
  <si>
    <t>DOSETTES NESPRESSO DECAFFEINATO N°6 ou équivalent</t>
  </si>
  <si>
    <t>TASSES A CAFE PAQ COMPOSTABLE 18 CL MARRON/BLANC ou équivalent</t>
  </si>
  <si>
    <t>DOSETTES SENSEO CLASSIQUE ou équivalent</t>
  </si>
  <si>
    <t>DOSETTES SENSEO CORSE ou équivalent</t>
  </si>
  <si>
    <t>DOSETTES TASSIMO CAPPUCCINO ou équivalent</t>
  </si>
  <si>
    <t>DOSETTES TASSIMO L'OR CLASSIC LONG ou équivalent</t>
  </si>
  <si>
    <t>DOSETTES TASSIMO DELIZIOSO ou équivalent</t>
  </si>
  <si>
    <t>DOSETTES TASSIMO SPLENDENTE ou équivalent</t>
  </si>
  <si>
    <t>DOSETTES NESPRESSO SUPPREMO MITACA ou équivalent</t>
  </si>
  <si>
    <t>DOSETTES NESPRESSO FORZA N°9 ou équivalent</t>
  </si>
  <si>
    <t>DOSETTES DOLCE GUSTO LUNGO ou équivalent</t>
  </si>
  <si>
    <t>DOSETTES DOLCE GUSTO EXPRESSO ou équivalent</t>
  </si>
  <si>
    <t>DOSETTES MPS ILLY ESPRESSO LUNGO ou équivalent</t>
  </si>
  <si>
    <t>DOSETTES ILLY ESPRESSO CLASSIQUE ou équivalent</t>
  </si>
  <si>
    <t>FILTRES NO 4</t>
  </si>
  <si>
    <t>DOSETTES TASSIMO TWININGS THE VERT ou équivalent</t>
  </si>
  <si>
    <t>LIPTON THE VERT MENTHE ou équivalent</t>
  </si>
  <si>
    <t>SACHETS THE LIPTON EARL GREY ou équivalent</t>
  </si>
  <si>
    <t>LIPTON THE CITRON ou équivalent</t>
  </si>
  <si>
    <t>SACH PYRAMID LIPTON THE FRUIT ROUG ou équivalent</t>
  </si>
  <si>
    <t>COUPELLES DE LAIT</t>
  </si>
  <si>
    <t>KINDER SCHOKOBONS ou équivalent</t>
  </si>
  <si>
    <t>MILKA NAPOLITAINS ou équivalent</t>
  </si>
  <si>
    <t>BUCHETTE SUCRE POUDRE 5G ou équivalent</t>
  </si>
  <si>
    <t>TASSES PAQ COMPOSTABLE 35CL ou équivalent</t>
  </si>
  <si>
    <t>FOURCHETTES BIODEG BOIS 150 MM environ ou équivalent</t>
  </si>
  <si>
    <t>COUTEAUX BIODEG BOIS 150 MM environ ou équivalent</t>
  </si>
  <si>
    <t>CUILLERES BIODEG BOIS 150 MM environ ou équivalent</t>
  </si>
  <si>
    <t>VERRES A VIN 20 CL VERRE TRANSPARENT</t>
  </si>
  <si>
    <t>FLUTES CHAMPAGNE 13,5 CL VERRE TRANSPARENT</t>
  </si>
  <si>
    <t>NAPPE EN PAPIER 1.18MX50M environ ou équivalent</t>
  </si>
  <si>
    <t>300 serviettes en papier blanche double épaisseur 29*29 ou équivalent</t>
  </si>
  <si>
    <t>ASSIETTES A DESSERT BIODEGRAD</t>
  </si>
  <si>
    <t>AUTRES</t>
  </si>
  <si>
    <t>BISCUITS</t>
  </si>
  <si>
    <t>COUVERTS ET USTENSILES JETABLES</t>
  </si>
  <si>
    <t>BOITE BISCUITS SUCRES DELACRE ou équivalent</t>
  </si>
  <si>
    <t>BOITE ASSORTIMENTS BISCUITS MIKO FURIO ou équivalent</t>
  </si>
  <si>
    <t>BOITE CHIPS PRINGLES PAPRIKA ou équivalent</t>
  </si>
  <si>
    <t>BOITE CHIPS PRINGLES ORIGINAL ou équivalent</t>
  </si>
  <si>
    <t>N° page catalogue</t>
  </si>
  <si>
    <t>CANETTES 33 CL LIPTON ICE TEA PECHE ou équivalent</t>
  </si>
  <si>
    <t>CANETTES 33CL 100% PUR JUS DE POMME MINUTE MAID ou équivalent</t>
  </si>
  <si>
    <t>BRIQUE 100% PUR MULTI JUS 1L ou équivalent</t>
  </si>
  <si>
    <t>BRIQUE 100% PUR JUS ORANGE 1L ou équivalent</t>
  </si>
  <si>
    <t>CANETTES 33CL JUS ORANGE MINUTE MAID ou équivalent</t>
  </si>
  <si>
    <t>CANETTES 33CL OASIS TROPICAL ou équivalent</t>
  </si>
  <si>
    <t>CANETTES 33 CL ORANGINA ou équivalent</t>
  </si>
  <si>
    <t>CANETTES 33CL COCA-COLA ou équivalent</t>
  </si>
  <si>
    <t>DOSETTES SENSEO DECAFEINE ou équivalent</t>
  </si>
  <si>
    <t>ASSIETTES BIODEGRAD 22CM ou équivalent</t>
  </si>
  <si>
    <t>GOBELETS PAQ COMPOSTABLE 12 CL environ ou équivalent</t>
  </si>
  <si>
    <t>GOBELETS 24 CL PAQ COMPOSTABLE ou équivalent</t>
  </si>
  <si>
    <t>GOBELETS PAQ COMPOSTABLE 21 CL BLANC ou équivalent</t>
  </si>
  <si>
    <t>CANETTES 33CL COCA LIGHT ou équivalent</t>
  </si>
  <si>
    <t>CANETTES 33 CL COCA COLA ZERO ou équivalent</t>
  </si>
  <si>
    <t>BOUTEILLES VERRE 25 cl Jus multifruits - - GRANINI ou équivalent</t>
  </si>
  <si>
    <t>BOUTEILLES VERRE 25 cl jus d'ananas - - GRANINI ou équivalent</t>
  </si>
  <si>
    <t>BOUTEILLES d'eau plate en brique EAU NEUVE - 50 cl ou équivalent</t>
  </si>
  <si>
    <t>BOUTEILLES d'eau Evian en verre - 75 cl ou équivalent</t>
  </si>
  <si>
    <t>CANETTES Eau Neuve slim plate - 33cl ou équivalent</t>
  </si>
  <si>
    <t>CAFE L OR BIO SPLENDIDE EN GRAIN ou équivalent</t>
  </si>
  <si>
    <t>DOSETTES NESPRESSO RISTRETTO ou équivalent</t>
  </si>
  <si>
    <t>CAFE MOULU JACQUES VABRE AROMATIQUE ou équivalent</t>
  </si>
  <si>
    <t>ASSORTIMENT DE CHOCOLAT NOIR BIO ou équivalent</t>
  </si>
  <si>
    <t>Quantité estimative de  conditionnements consommés sur 4 ans</t>
  </si>
  <si>
    <t>Quantité estimative de pièces unitaires ou de kilogrammes consommés sur 4 ans
 ( colonne D x colonne  M)</t>
  </si>
  <si>
    <t>Annexe 1 à l'Acte d'engagement - AE
Bordereau des prix unitaires (BPU)</t>
  </si>
  <si>
    <r>
      <rPr>
        <b/>
        <sz val="16"/>
        <color rgb="FFFF0000"/>
        <rFont val="Arial"/>
        <family val="2"/>
      </rPr>
      <t>Annexe 1</t>
    </r>
    <r>
      <rPr>
        <b/>
        <sz val="16"/>
        <rFont val="Arial"/>
        <family val="2"/>
      </rPr>
      <t xml:space="preserve"> au Règlement de la Consultation - RC 
Scénario de commande (D.Q.E.) sur 4 ans</t>
    </r>
  </si>
  <si>
    <t>La partie "BPU" étant contractuelle.</t>
  </si>
  <si>
    <t>La partie "DQE" n'est pas contractuelle. 
Les quantités sont données à titre indicatif, elles n’ont pas de valeur contractuelle</t>
  </si>
  <si>
    <t>A titre d'information, % de réduction catalogue proposé pour les produits ne figurant pas dans le présent BPU :</t>
  </si>
  <si>
    <t>_____ %</t>
  </si>
  <si>
    <t>_____</t>
  </si>
  <si>
    <t>Désignation du produit</t>
  </si>
  <si>
    <t>TVA (%)</t>
  </si>
  <si>
    <t>Conditionnement  souhaité</t>
  </si>
  <si>
    <t xml:space="preserve">PACK de 12 </t>
  </si>
  <si>
    <t>PACK de 24</t>
  </si>
  <si>
    <t>CANETTES 33CL SCHWEPPES AGRUM ou équivalent</t>
  </si>
  <si>
    <t>PACK de 6</t>
  </si>
  <si>
    <t>PAQUET de 40 pièces</t>
  </si>
  <si>
    <t>PAQUET de 8 pièces</t>
  </si>
  <si>
    <t>PAQUET de 16 pièces</t>
  </si>
  <si>
    <t>PAQUET de 50 pièces</t>
  </si>
  <si>
    <t>PAQUET de 15 pièces</t>
  </si>
  <si>
    <t>SACHET de 1 Kg</t>
  </si>
  <si>
    <t>PAQUET de 1kg</t>
  </si>
  <si>
    <t>PAQUET de 25 pièces</t>
  </si>
  <si>
    <t>PAQUET de 200 pièces</t>
  </si>
  <si>
    <t>BOITE de 200 pièces</t>
  </si>
  <si>
    <t>BOITE de 400 pièces</t>
  </si>
  <si>
    <t>BOITE de 16 pièces</t>
  </si>
  <si>
    <t>BOITE de 100 pièces</t>
  </si>
  <si>
    <t>BOITE de 20 pièces</t>
  </si>
  <si>
    <t>BOITE de 30 pièces</t>
  </si>
  <si>
    <t>BOITE de 600 pièces</t>
  </si>
  <si>
    <t>PAQUET de 1000 pièces</t>
  </si>
  <si>
    <t>PAQUET de 45 pièces</t>
  </si>
  <si>
    <t>PAQUET de 100 pièces</t>
  </si>
  <si>
    <t>PAQUET de 12 pièces</t>
  </si>
  <si>
    <t>PAQUET de 300 pièces</t>
  </si>
  <si>
    <t>Quantité estimative de consommation sur 4 ans (en gramme)
(colonne D x colonne M)</t>
  </si>
  <si>
    <t>PAQUET CAFE JACQUES VABRE ORIGINE EN GRAIN ou équivalent</t>
  </si>
  <si>
    <t>GALETTE ST MICHEL PEPITES CHOCO 3,5G ou équivalent</t>
  </si>
  <si>
    <t>REGLES GENERALES SUR LA MANIÈRE DE RENSEIGNER LE BORDEREAU DE PRIX UNITAIRES (BPU) :</t>
  </si>
  <si>
    <t>NOTA : Les prix sont réputés complets et comprendre toutes les charges fiscales, parafiscales, écotaxes ou autres frappant obligatoirement la prestation, ainsi que le cas échéant, tous les frais résultant de l’exécution des prestations incluant tous les frais (notamment le conditionnement, l'emballage et le transport jusqu'au lieu de livraison)</t>
  </si>
  <si>
    <t xml:space="preserve">RUBRIQUE "FOURNITURE DE BACS COLLECTEURS DE PRODUITS USAGES + PRESTATION D'ENLEVEMENT DES BACS DE COLLECTE" (facultatif, non valorisé dans la note "prix") </t>
  </si>
  <si>
    <t>NE RIEN INSCRIRE DANS LES COLONNES CI-DESSOUS</t>
  </si>
  <si>
    <t>MONTANT TOTAL EN € HT</t>
  </si>
  <si>
    <t>MONTANT TOTAL EN € TTC</t>
  </si>
  <si>
    <t>Total remisé en € HT
 ( colonne N x Colonne P)</t>
  </si>
  <si>
    <t>Total remisé en € TTC
 ( colonne N x Colonne Q)</t>
  </si>
  <si>
    <t>Numéro
de
 produit</t>
  </si>
  <si>
    <t>Sous-famille</t>
  </si>
  <si>
    <t>Désignation du produit proposé</t>
  </si>
  <si>
    <t>Prix en € HT du conditionnement</t>
  </si>
  <si>
    <t>Reporter ici le n° de l'article équivalent, proposé en conditionnement plus petit, inscrit dans la  colonne A de la partie BPU ci-dessus</t>
  </si>
  <si>
    <t xml:space="preserve">Reporter ici les informations relatives à l'article équvalent, proposé en conditionnement plus petit, inscrites dans la partie BPU ci-dessus  </t>
  </si>
  <si>
    <t>Indiquer la référence du conditionnement "en gros"</t>
  </si>
  <si>
    <t>Numéro de produit</t>
  </si>
  <si>
    <t>Conditionnement souhaité</t>
  </si>
  <si>
    <t>COLONNE "CONDITIONNEMENT APPROCHANT PROPOSE (E )</t>
  </si>
  <si>
    <r>
      <t xml:space="preserve">Le candidat est invité à indiquer le prix </t>
    </r>
    <r>
      <rPr>
        <u/>
        <sz val="10"/>
        <rFont val="Arial"/>
        <family val="2"/>
      </rPr>
      <t>du conditionnement proposé</t>
    </r>
    <r>
      <rPr>
        <sz val="10"/>
        <rFont val="Arial"/>
        <family val="2"/>
      </rPr>
      <t xml:space="preserve">. </t>
    </r>
  </si>
  <si>
    <t>Prix remisé en € HT du conditionnement</t>
  </si>
  <si>
    <t>Prix unitaire remisé en € HT
 ( colonne J / colonne E)</t>
  </si>
  <si>
    <t>Prix unitaire remisé en € TTC
 ( colonne L / colonne E)</t>
  </si>
  <si>
    <t>COLONNE "PRIX REMISE EN € HT DU CONDITIONNEMENT PROPOSE" (J)</t>
  </si>
  <si>
    <t>Dans cette rubrique, le candidat ajoute autant de lignes que de types de bacs de collecte de produits usagés qu'il est susceptible de proposer, en lien avec le périmètre du lot concerné exclusivement.
Ces prestations facultatives ne font pas l'objet d'une exclusivité de commande auprès du titulaire</t>
  </si>
  <si>
    <r>
      <t xml:space="preserve">"FOURNITURE ET ENLEVEMENT DE BACS DE COLLECTE DE PRODUITS USAGES" 
</t>
    </r>
    <r>
      <rPr>
        <b/>
        <i/>
        <sz val="14"/>
        <rFont val="Arial"/>
        <family val="2"/>
      </rPr>
      <t>Rubrique facultative, sous réserve de disponibilité au catalogue du candidat - ajouter autant de lignes que nécessaire</t>
    </r>
  </si>
  <si>
    <t xml:space="preserve">La partie "Bacs de collecte" est contractuelle et non valorisée dans la note "prix"
Ces prestations facultatives ne font pas l'objet d'une exclusivité de commande auprès du titulaire. </t>
  </si>
  <si>
    <t>Conditionnement</t>
  </si>
  <si>
    <t>Prix unitaire remisé 
en € HT
(Colonne J / Colonne E)</t>
  </si>
  <si>
    <t>Prix remisé en € TTC du conditionnement
(Colonne J x Colonne K + colonne J)</t>
  </si>
  <si>
    <t>Prix unitaire remisé en € HT de la référence proposée en "petit conditionnement" 
(cf partie BPU - colonne P)</t>
  </si>
  <si>
    <t>BOITE de 1 Kg</t>
  </si>
  <si>
    <t>BOITE de 0,815 kg</t>
  </si>
  <si>
    <t>BOITE de 0,380 kg</t>
  </si>
  <si>
    <t>BOITE de 0,900 kg</t>
  </si>
  <si>
    <t>BOITE de 0,100 kg</t>
  </si>
  <si>
    <t xml:space="preserve"> BOITE de 0,175 kg </t>
  </si>
  <si>
    <t>BOITE de 0,720 kg</t>
  </si>
  <si>
    <t>BOITE de 300 pièces</t>
  </si>
  <si>
    <t>BOITE de 32 PIECES</t>
  </si>
  <si>
    <t>BOITE de 345 PIECES</t>
  </si>
  <si>
    <t>BOITE de 355 PIECES</t>
  </si>
  <si>
    <t>BOITE de 1Kg</t>
  </si>
  <si>
    <t>26 600 g</t>
  </si>
  <si>
    <t>350 000 g</t>
  </si>
  <si>
    <t>PAQUET de 0,500 kg</t>
  </si>
  <si>
    <t>100 000 g</t>
  </si>
  <si>
    <t>Prix remisé en € TTC du conditionnement
(Colonne J x Colonne K + Colonne J)</t>
  </si>
  <si>
    <t>Prix remisé en
€ TTC du conditionnement</t>
  </si>
  <si>
    <t>% d'économie réalisable
(Colonne M / Colonne N - 1)</t>
  </si>
  <si>
    <r>
      <t xml:space="preserve">Le candidat doit remplir avec précision TOUS les champs vides du BPU. </t>
    </r>
    <r>
      <rPr>
        <b/>
        <u/>
        <sz val="10"/>
        <rFont val="Arial"/>
        <family val="2"/>
      </rPr>
      <t>L'ajout de lignes au BPU est strictement interdit</t>
    </r>
    <r>
      <rPr>
        <b/>
        <sz val="10"/>
        <rFont val="Arial"/>
        <family val="2"/>
      </rPr>
      <t>.
Le calcul du scénario de commande (DQE) s'effectuera de manière automatique grâce aux formules indiquées (entre parenthèses) en entête de colonne, lorsque le candidat remplira le bordereau de prix unitaires.</t>
    </r>
  </si>
  <si>
    <r>
      <t xml:space="preserve">Conditionnement </t>
    </r>
    <r>
      <rPr>
        <b/>
        <u/>
        <sz val="10"/>
        <rFont val="Arial"/>
        <family val="2"/>
      </rPr>
      <t xml:space="preserve">le plus approchant </t>
    </r>
    <r>
      <rPr>
        <b/>
        <sz val="10"/>
        <rFont val="Arial"/>
        <family val="2"/>
        <charset val="1"/>
      </rPr>
      <t xml:space="preserve">proposé 
</t>
    </r>
    <r>
      <rPr>
        <b/>
        <sz val="10"/>
        <color rgb="FF00B0F0"/>
        <rFont val="Arial"/>
        <family val="2"/>
      </rPr>
      <t>(Nombre en unités ou poids en kilogramme)</t>
    </r>
  </si>
  <si>
    <r>
      <t xml:space="preserve">A défaut de disposer du conditionnement souhaité, le candidat indique le conditionnement le plus approchant de celui souhaité en nombre d'unités ou en kilogramme.
Exemple : 
pour une boite de 200 galettes, il convient d'indiquer la valeur </t>
    </r>
    <r>
      <rPr>
        <b/>
        <sz val="10"/>
        <color rgb="FF00B0F0"/>
        <rFont val="Arial"/>
        <family val="2"/>
      </rPr>
      <t>200</t>
    </r>
    <r>
      <rPr>
        <sz val="10"/>
        <rFont val="Arial"/>
        <family val="2"/>
      </rPr>
      <t xml:space="preserve">
Pour 1 kg de café, il convient d'indiquer la valeur </t>
    </r>
    <r>
      <rPr>
        <b/>
        <sz val="10"/>
        <color rgb="FF00B0F0"/>
        <rFont val="Arial"/>
        <family val="2"/>
      </rPr>
      <t>1</t>
    </r>
    <r>
      <rPr>
        <sz val="10"/>
        <rFont val="Arial"/>
        <family val="2"/>
      </rPr>
      <t xml:space="preserve">
Selon l'unité de vente appliquée, il précise soit le nombre de pièces contenues dans le conditionnement proposé soit le poids en kilogramme du conditionnement proposé</t>
    </r>
  </si>
  <si>
    <t>700 000 g</t>
  </si>
  <si>
    <t>BISCUITS SALES</t>
  </si>
  <si>
    <t>BOITE MINI TOBLERONE ou équivalent</t>
  </si>
  <si>
    <t>1 630 000  g</t>
  </si>
  <si>
    <t>BOITE de 1,4kg</t>
  </si>
  <si>
    <t>3 080 000 g</t>
  </si>
  <si>
    <t>4 000 000 g</t>
  </si>
  <si>
    <t>720 000 g</t>
  </si>
  <si>
    <t>450 000 g</t>
  </si>
  <si>
    <t>BONBONS WORLD MIX HARIBO ou équivalent</t>
  </si>
  <si>
    <t>BOITE de  0,900 kg</t>
  </si>
  <si>
    <t>BONBONS HAPPY LIFE HARIBO ou équivalent</t>
  </si>
  <si>
    <t>BOITE de 0,700 kg</t>
  </si>
  <si>
    <t>210 000 g</t>
  </si>
  <si>
    <t>225 000 g</t>
  </si>
  <si>
    <t>75 000 g</t>
  </si>
  <si>
    <t>6 500 000 g</t>
  </si>
  <si>
    <t>CAFE CARTE NOIRE MOULU ou équivalent</t>
  </si>
  <si>
    <t>PAQUET 0,250 kg</t>
  </si>
  <si>
    <t>2 500 000 g</t>
  </si>
  <si>
    <t>2 000 000 g</t>
  </si>
  <si>
    <t>PAQUET de 10 pièces</t>
  </si>
  <si>
    <t xml:space="preserve">RUBRIQUE "CONDITIONNEMENTS ALTERNATIFS"  (facultatif, non valorisé dans la note "prix") </t>
  </si>
  <si>
    <r>
      <t xml:space="preserve">Pour chaque ligne du BPU et conformément aux spécifications techniques minimales exigées, le candidat peut proposer, lorsqu'il existe 1 conditionnement </t>
    </r>
    <r>
      <rPr>
        <b/>
        <u/>
        <sz val="10"/>
        <rFont val="Arial"/>
        <family val="2"/>
      </rPr>
      <t>immédiatement supérieur à celui inscrit au BPU et économiquement plus avantageux .</t>
    </r>
    <r>
      <rPr>
        <sz val="10"/>
        <rFont val="Arial"/>
        <family val="2"/>
      </rPr>
      <t xml:space="preserve">
</t>
    </r>
    <r>
      <rPr>
        <b/>
        <sz val="10"/>
        <rFont val="Arial"/>
        <family val="2"/>
      </rPr>
      <t>Le candidat ajoute autant de lignes que de conditionnements proposés et complète avec précision TOUS les champs associés</t>
    </r>
    <r>
      <rPr>
        <sz val="10"/>
        <rFont val="Arial"/>
        <family val="2"/>
      </rPr>
      <t xml:space="preserve">
Dans les colonnes "SAUMON" , le candidat reporte </t>
    </r>
    <r>
      <rPr>
        <u/>
        <sz val="10"/>
        <rFont val="Arial"/>
        <family val="2"/>
      </rPr>
      <t>à l'identique</t>
    </r>
    <r>
      <rPr>
        <sz val="10"/>
        <rFont val="Arial"/>
        <family val="2"/>
      </rPr>
      <t xml:space="preserve"> les informations relatives à la référence correspondante, proposée dans un conditionnement plus petit au BPU.
Dans les colonnes "JAUNE", il complète les informations relatives au conditionnement "en gros" proposé 
</t>
    </r>
    <r>
      <rPr>
        <b/>
        <u/>
        <sz val="10"/>
        <color rgb="FF00B0F0"/>
        <rFont val="Arial"/>
        <family val="2"/>
      </rPr>
      <t xml:space="preserve">Attention : Le prix du conditionnement alternatif ramené à la pièce devra être inférieur à celui du produit "équivalent" proposé au BPU dans un plus petit conditionnement
</t>
    </r>
    <r>
      <rPr>
        <sz val="10"/>
        <rFont val="Arial"/>
        <family val="2"/>
      </rPr>
      <t>Exemple : pour un paquet de 40 dosettes de café "A ou équivalent" proposé au BPU au prix de 6€, le prix du conditionnement par 54 dosettes du café " A ou équivalent" proposé dans la rubrique "Conditionnements alternatif" devra être inférieur à 6 € / 40 x 54 dosettes soit inférieur à 8,10€.
Pour une désignation donnée au BPU, le produit proposé en conditionnement "alternatif" devra respecter les spécifications minimales exigées au BPU (en colonne C) pour le produit proposé en plus petit conditionnement .</t>
    </r>
  </si>
  <si>
    <t>"CONDITIONNEMENTS ALTERNATIFS" 
Rubrique facultative, sous réserve de disponibilité au catalogue du candidat - Ajouter autant de lignes que nécessaire</t>
  </si>
  <si>
    <t>La partie "CONDITIONNEMENTS ALTERNATIFS" est contractuelle et non valorisée dans la note "prix".</t>
  </si>
  <si>
    <t>Conditionnement alternatif proposé 
(en unité de pièces ou au poids en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</si>
</sst>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_-* #,##0.00\ _€_-;\-* #,##0.00\ _€_-;_-* &quot;-&quot;??\ _€_-;_-@_-"/>
    <numFmt numFmtId="165" formatCode="\ * #,##0.00&quot; € &quot;;\-* #,##0.00&quot; € &quot;;\ * \-#&quot; € &quot;;\ @\ "/>
    <numFmt numFmtId="166" formatCode="0.00\ %"/>
    <numFmt numFmtId="167" formatCode="0\ %"/>
    <numFmt numFmtId="168" formatCode="_-* #,##0.00000&quot; €&quot;_-;\-* #,##0.00000&quot; €&quot;_-;_-* \-?????&quot; €&quot;_-;_-@_-"/>
    <numFmt numFmtId="169" formatCode="_-* #,##0\ _€_-;\-* #,##0\ _€_-;_-* &quot;-&quot;??\ _€_-;_-@_-"/>
    <numFmt numFmtId="170" formatCode="_-* #,##0.00\ [$€-40C]_-;\-* #,##0.00\ [$€-40C]_-;_-* &quot;-&quot;??\ [$€-40C]_-;_-@_-"/>
    <numFmt numFmtId="171" formatCode="\ * #,##0.0000&quot; € &quot;;\-* #,##0.0000&quot; € &quot;;\ * \-#.00&quot; € &quot;;\ @\ "/>
    <numFmt numFmtId="172" formatCode="_-* #,##0.000\ [$€-40C]_-;\-* #,##0.000\ [$€-40C]_-;_-* &quot;-&quot;??\ [$€-40C]_-;_-@_-"/>
    <numFmt numFmtId="173" formatCode="_-* #,##0.0000\ [$€-40C]_-;\-* #,##0.0000\ [$€-40C]_-;_-* &quot;-&quot;??\ [$€-40C]_-;_-@_-"/>
  </numFmts>
  <fonts count="51" x14ac:knownFonts="1">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FFFFFF"/>
      <name val="Calibri"/>
      <family val="2"/>
      <charset val="1"/>
    </font>
    <font>
      <b/>
      <sz val="10"/>
      <color rgb="FF000000"/>
      <name val="Calibri"/>
      <family val="2"/>
      <charset val="1"/>
    </font>
    <font>
      <sz val="10"/>
      <color rgb="FFCC0000"/>
      <name val="Calibri"/>
      <family val="2"/>
      <charset val="1"/>
    </font>
    <font>
      <b/>
      <sz val="10"/>
      <color rgb="FFFFFFFF"/>
      <name val="Calibri"/>
      <family val="2"/>
      <charset val="1"/>
    </font>
    <font>
      <i/>
      <sz val="10"/>
      <color rgb="FF808080"/>
      <name val="Calibri"/>
      <family val="2"/>
      <charset val="1"/>
    </font>
    <font>
      <sz val="10"/>
      <color rgb="FF006600"/>
      <name val="Calibri"/>
      <family val="2"/>
      <charset val="1"/>
    </font>
    <font>
      <sz val="18"/>
      <color rgb="FF000000"/>
      <name val="Calibri"/>
      <family val="2"/>
      <charset val="1"/>
    </font>
    <font>
      <sz val="12"/>
      <color rgb="FF000000"/>
      <name val="Calibri"/>
      <family val="2"/>
      <charset val="1"/>
    </font>
    <font>
      <u/>
      <sz val="10"/>
      <color rgb="FF0000EE"/>
      <name val="Calibri"/>
      <family val="2"/>
      <charset val="1"/>
    </font>
    <font>
      <sz val="10"/>
      <color rgb="FF996600"/>
      <name val="Calibri"/>
      <family val="2"/>
      <charset val="1"/>
    </font>
    <font>
      <sz val="10"/>
      <name val="Arial"/>
      <family val="2"/>
      <charset val="1"/>
    </font>
    <font>
      <sz val="10"/>
      <color rgb="FF333333"/>
      <name val="Calibri"/>
      <family val="2"/>
      <charset val="1"/>
    </font>
    <font>
      <b/>
      <sz val="20"/>
      <color rgb="FF000000"/>
      <name val="Times New Roman"/>
      <family val="1"/>
      <charset val="1"/>
    </font>
    <font>
      <b/>
      <sz val="18"/>
      <color rgb="FFFF0000"/>
      <name val="Arial"/>
      <family val="2"/>
      <charset val="1"/>
    </font>
    <font>
      <b/>
      <sz val="12"/>
      <color rgb="FF000000"/>
      <name val="Times New Roman"/>
      <family val="1"/>
      <charset val="1"/>
    </font>
    <font>
      <b/>
      <sz val="13"/>
      <name val="Arial"/>
      <family val="2"/>
      <charset val="1"/>
    </font>
    <font>
      <sz val="11"/>
      <name val="Calibri"/>
      <family val="2"/>
      <charset val="1"/>
    </font>
    <font>
      <b/>
      <sz val="10"/>
      <name val="Arial"/>
      <family val="2"/>
      <charset val="1"/>
    </font>
    <font>
      <b/>
      <i/>
      <sz val="11"/>
      <color rgb="FF0000FF"/>
      <name val="Calibri"/>
      <family val="2"/>
      <charset val="1"/>
    </font>
    <font>
      <sz val="11"/>
      <color rgb="FF000000"/>
      <name val="Calibri"/>
      <family val="2"/>
      <charset val="1"/>
    </font>
    <font>
      <strike/>
      <sz val="11"/>
      <color rgb="FF000000"/>
      <name val="Calibri Light"/>
      <family val="2"/>
    </font>
    <font>
      <sz val="10"/>
      <name val="Arial"/>
      <family val="2"/>
    </font>
    <font>
      <b/>
      <sz val="11"/>
      <color theme="1"/>
      <name val="Calibri"/>
      <family val="2"/>
      <scheme val="minor"/>
    </font>
    <font>
      <sz val="11"/>
      <color rgb="FF000000"/>
      <name val="Arial"/>
      <family val="2"/>
    </font>
    <font>
      <b/>
      <sz val="16"/>
      <name val="Arial"/>
      <family val="2"/>
      <charset val="1"/>
    </font>
    <font>
      <b/>
      <sz val="16"/>
      <name val="Arial"/>
      <family val="2"/>
    </font>
    <font>
      <b/>
      <sz val="16"/>
      <color rgb="FFFF0000"/>
      <name val="Arial"/>
      <family val="2"/>
    </font>
    <font>
      <b/>
      <sz val="13"/>
      <color theme="4" tint="-0.249977111117893"/>
      <name val="Arial"/>
      <family val="2"/>
    </font>
    <font>
      <sz val="10"/>
      <color theme="4" tint="-0.249977111117893"/>
      <name val="Arial"/>
      <family val="2"/>
      <charset val="1"/>
    </font>
    <font>
      <b/>
      <sz val="10"/>
      <color theme="1"/>
      <name val="Arial"/>
      <family val="2"/>
      <charset val="1"/>
    </font>
    <font>
      <sz val="8"/>
      <name val="Calibri"/>
      <family val="2"/>
      <charset val="1"/>
    </font>
    <font>
      <b/>
      <sz val="10"/>
      <name val="Arial"/>
      <family val="2"/>
    </font>
    <font>
      <sz val="8"/>
      <name val="Arial"/>
      <family val="2"/>
    </font>
    <font>
      <b/>
      <u/>
      <sz val="10"/>
      <color rgb="FFFF0000"/>
      <name val="Arial"/>
      <family val="2"/>
    </font>
    <font>
      <b/>
      <u/>
      <sz val="11"/>
      <name val="Arial"/>
      <family val="2"/>
    </font>
    <font>
      <b/>
      <u/>
      <sz val="10"/>
      <name val="Arial"/>
      <family val="2"/>
    </font>
    <font>
      <sz val="10"/>
      <name val="Wingdings 3"/>
      <family val="1"/>
      <charset val="2"/>
    </font>
    <font>
      <u/>
      <sz val="10"/>
      <name val="Arial"/>
      <family val="2"/>
    </font>
    <font>
      <b/>
      <u/>
      <sz val="10"/>
      <color rgb="FF00B0F0"/>
      <name val="Arial"/>
      <family val="2"/>
    </font>
    <font>
      <b/>
      <sz val="14"/>
      <color rgb="FFFF0000"/>
      <name val="Arial"/>
      <family val="2"/>
    </font>
    <font>
      <b/>
      <sz val="14"/>
      <color theme="1"/>
      <name val="Calibri"/>
      <family val="2"/>
      <scheme val="minor"/>
    </font>
    <font>
      <b/>
      <i/>
      <sz val="14"/>
      <name val="Arial"/>
      <family val="2"/>
    </font>
    <font>
      <i/>
      <sz val="10"/>
      <color theme="1"/>
      <name val="Arial"/>
      <family val="2"/>
    </font>
    <font>
      <i/>
      <sz val="10"/>
      <name val="Arial"/>
      <family val="2"/>
    </font>
    <font>
      <i/>
      <sz val="11"/>
      <color rgb="FF000000"/>
      <name val="Calibri"/>
      <family val="2"/>
    </font>
    <font>
      <b/>
      <sz val="10"/>
      <color rgb="FF00B0F0"/>
      <name val="Arial"/>
      <family val="2"/>
    </font>
  </fonts>
  <fills count="16">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FFDBB6"/>
      </patternFill>
    </fill>
    <fill>
      <patternFill patternType="solid">
        <fgColor rgb="FFFFCCCC"/>
        <bgColor rgb="FFFFDBB6"/>
      </patternFill>
    </fill>
    <fill>
      <patternFill patternType="solid">
        <fgColor rgb="FFCC0000"/>
        <bgColor rgb="FFFF0000"/>
      </patternFill>
    </fill>
    <fill>
      <patternFill patternType="solid">
        <fgColor rgb="FFCCFFCC"/>
        <bgColor rgb="FFCCFFFF"/>
      </patternFill>
    </fill>
    <fill>
      <patternFill patternType="solid">
        <fgColor rgb="FFFFFFCC"/>
        <bgColor rgb="FFFFFFFF"/>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5" tint="0.79998168889431442"/>
        <bgColor rgb="FFB4C7DC"/>
      </patternFill>
    </fill>
    <fill>
      <patternFill patternType="solid">
        <fgColor theme="3" tint="0.79998168889431442"/>
        <bgColor indexed="64"/>
      </patternFill>
    </fill>
  </fills>
  <borders count="40">
    <border>
      <left/>
      <right/>
      <top/>
      <bottom/>
      <diagonal/>
    </border>
    <border>
      <left style="thin">
        <color rgb="FF808080"/>
      </left>
      <right style="thin">
        <color rgb="FF808080"/>
      </right>
      <top style="thin">
        <color rgb="FF808080"/>
      </top>
      <bottom style="thin">
        <color rgb="FF808080"/>
      </bottom>
      <diagonal/>
    </border>
    <border>
      <left style="medium">
        <color auto="1"/>
      </left>
      <right/>
      <top style="medium">
        <color auto="1"/>
      </top>
      <bottom style="medium">
        <color auto="1"/>
      </bottom>
      <diagonal/>
    </border>
    <border>
      <left style="thin">
        <color auto="1"/>
      </left>
      <right style="thin">
        <color auto="1"/>
      </right>
      <top style="thin">
        <color auto="1"/>
      </top>
      <bottom style="thin">
        <color auto="1"/>
      </bottom>
      <diagonal/>
    </border>
    <border>
      <left/>
      <right/>
      <top style="medium">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style="thin">
        <color auto="1"/>
      </right>
      <top style="medium">
        <color indexed="64"/>
      </top>
      <bottom style="thin">
        <color auto="1"/>
      </bottom>
      <diagonal/>
    </border>
    <border>
      <left style="thin">
        <color auto="1"/>
      </left>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style="thin">
        <color auto="1"/>
      </right>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s>
  <cellStyleXfs count="31">
    <xf numFmtId="0" fontId="0" fillId="0" borderId="0"/>
    <xf numFmtId="165" fontId="24" fillId="0" borderId="0" applyBorder="0" applyProtection="0"/>
    <xf numFmtId="167" fontId="24" fillId="0" borderId="0" applyBorder="0" applyProtection="0"/>
    <xf numFmtId="0" fontId="5" fillId="2" borderId="0" applyBorder="0" applyProtection="0"/>
    <xf numFmtId="0" fontId="6" fillId="0" borderId="0" applyBorder="0" applyProtection="0"/>
    <xf numFmtId="0" fontId="5" fillId="3" borderId="0" applyBorder="0" applyProtection="0"/>
    <xf numFmtId="0" fontId="6" fillId="4" borderId="0" applyBorder="0" applyProtection="0"/>
    <xf numFmtId="0" fontId="7" fillId="5" borderId="0" applyBorder="0" applyProtection="0"/>
    <xf numFmtId="0" fontId="8" fillId="6" borderId="0" applyBorder="0" applyProtection="0"/>
    <xf numFmtId="0" fontId="9" fillId="0" borderId="0" applyBorder="0" applyProtection="0"/>
    <xf numFmtId="0" fontId="10" fillId="7" borderId="0" applyBorder="0" applyProtection="0"/>
    <xf numFmtId="0" fontId="11" fillId="0" borderId="0" applyBorder="0" applyProtection="0"/>
    <xf numFmtId="0" fontId="12" fillId="0" borderId="0" applyBorder="0" applyProtection="0"/>
    <xf numFmtId="0" fontId="13" fillId="0" borderId="0" applyBorder="0" applyProtection="0"/>
    <xf numFmtId="165" fontId="24" fillId="0" borderId="0" applyBorder="0" applyProtection="0"/>
    <xf numFmtId="0" fontId="14" fillId="8" borderId="0" applyBorder="0" applyProtection="0"/>
    <xf numFmtId="0" fontId="15" fillId="0" borderId="0"/>
    <xf numFmtId="0" fontId="16" fillId="8" borderId="1" applyProtection="0"/>
    <xf numFmtId="0" fontId="24" fillId="0" borderId="0" applyBorder="0" applyProtection="0"/>
    <xf numFmtId="0" fontId="24" fillId="0" borderId="0" applyBorder="0" applyProtection="0"/>
    <xf numFmtId="0" fontId="7" fillId="0" borderId="0" applyBorder="0" applyProtection="0"/>
    <xf numFmtId="0" fontId="4" fillId="0" borderId="0"/>
    <xf numFmtId="9" fontId="4" fillId="0" borderId="0" applyFont="0" applyFill="0" applyBorder="0" applyAlignment="0" applyProtection="0"/>
    <xf numFmtId="44" fontId="4" fillId="0" borderId="0" applyFont="0" applyFill="0" applyBorder="0" applyAlignment="0" applyProtection="0"/>
    <xf numFmtId="164" fontId="24" fillId="0" borderId="0" applyFont="0" applyFill="0" applyBorder="0" applyAlignment="0" applyProtection="0"/>
    <xf numFmtId="0" fontId="3" fillId="0" borderId="0"/>
    <xf numFmtId="44" fontId="3" fillId="0" borderId="0" applyFont="0" applyFill="0" applyBorder="0" applyAlignment="0" applyProtection="0"/>
    <xf numFmtId="0" fontId="28" fillId="0" borderId="0"/>
    <xf numFmtId="164" fontId="28" fillId="0" borderId="0" applyFont="0" applyFill="0" applyBorder="0" applyAlignment="0" applyProtection="0"/>
    <xf numFmtId="0" fontId="2" fillId="0" borderId="0"/>
    <xf numFmtId="0" fontId="1" fillId="0" borderId="0"/>
  </cellStyleXfs>
  <cellXfs count="217">
    <xf numFmtId="0" fontId="0" fillId="0" borderId="0" xfId="0"/>
    <xf numFmtId="0" fontId="0" fillId="0" borderId="0" xfId="0" applyAlignment="1">
      <alignment horizontal="center" vertical="center"/>
    </xf>
    <xf numFmtId="0" fontId="0" fillId="0" borderId="0" xfId="0" applyFill="1"/>
    <xf numFmtId="0" fontId="0" fillId="0" borderId="0" xfId="0" applyAlignment="1">
      <alignment horizontal="left"/>
    </xf>
    <xf numFmtId="0" fontId="19" fillId="0" borderId="0" xfId="0" applyFont="1" applyAlignment="1">
      <alignment horizontal="left" indent="1"/>
    </xf>
    <xf numFmtId="166" fontId="0" fillId="0" borderId="0" xfId="0" applyNumberFormat="1" applyFill="1"/>
    <xf numFmtId="166" fontId="0" fillId="0" borderId="0" xfId="0" applyNumberFormat="1" applyFill="1" applyAlignment="1">
      <alignment horizontal="left"/>
    </xf>
    <xf numFmtId="0" fontId="21" fillId="0" borderId="0" xfId="0" applyFont="1"/>
    <xf numFmtId="169" fontId="0" fillId="0" borderId="0" xfId="24" applyNumberFormat="1" applyFont="1" applyAlignment="1">
      <alignment horizontal="right" vertical="center"/>
    </xf>
    <xf numFmtId="169" fontId="0" fillId="0" borderId="0" xfId="24" applyNumberFormat="1" applyFont="1" applyFill="1" applyAlignment="1">
      <alignment horizontal="right" vertical="center"/>
    </xf>
    <xf numFmtId="0" fontId="20" fillId="0" borderId="7" xfId="16" applyFont="1" applyBorder="1" applyAlignment="1">
      <alignment horizontal="center" vertical="center" wrapText="1"/>
    </xf>
    <xf numFmtId="0" fontId="20" fillId="0" borderId="0" xfId="16" applyFont="1" applyAlignment="1">
      <alignment horizontal="left" vertical="center" wrapText="1"/>
    </xf>
    <xf numFmtId="0" fontId="20" fillId="0" borderId="0" xfId="16" applyFont="1" applyAlignment="1">
      <alignment vertical="center" wrapText="1"/>
    </xf>
    <xf numFmtId="170" fontId="15" fillId="0" borderId="0" xfId="1" applyNumberFormat="1" applyFont="1" applyAlignment="1">
      <alignment horizontal="center" vertical="center" wrapText="1"/>
    </xf>
    <xf numFmtId="0" fontId="15" fillId="0" borderId="0" xfId="0" applyFont="1" applyAlignment="1">
      <alignment horizontal="center" vertical="center" wrapText="1"/>
    </xf>
    <xf numFmtId="170" fontId="15" fillId="0" borderId="0" xfId="1" applyNumberFormat="1" applyFont="1" applyBorder="1" applyAlignment="1" applyProtection="1">
      <alignment horizontal="center" vertical="center" wrapText="1"/>
    </xf>
    <xf numFmtId="169" fontId="15" fillId="0" borderId="0" xfId="24" applyNumberFormat="1" applyFont="1" applyBorder="1" applyAlignment="1" applyProtection="1">
      <alignment horizontal="center" vertical="center" wrapText="1"/>
    </xf>
    <xf numFmtId="0" fontId="21" fillId="0" borderId="0" xfId="0" applyFont="1" applyAlignment="1">
      <alignment vertical="center"/>
    </xf>
    <xf numFmtId="0" fontId="0" fillId="0" borderId="0" xfId="0" applyAlignment="1">
      <alignment vertical="center"/>
    </xf>
    <xf numFmtId="0" fontId="20" fillId="0" borderId="0" xfId="16" applyFont="1" applyAlignment="1">
      <alignment horizontal="left" wrapText="1"/>
    </xf>
    <xf numFmtId="0" fontId="20" fillId="0" borderId="0" xfId="16" applyFont="1" applyAlignment="1">
      <alignment wrapText="1"/>
    </xf>
    <xf numFmtId="0" fontId="0" fillId="0" borderId="0" xfId="0" applyAlignment="1">
      <alignment horizontal="center" vertical="center" wrapText="1"/>
    </xf>
    <xf numFmtId="169" fontId="0" fillId="0" borderId="0" xfId="24" applyNumberFormat="1" applyFont="1" applyFill="1" applyAlignment="1">
      <alignment horizontal="center" vertical="center"/>
    </xf>
    <xf numFmtId="0" fontId="20" fillId="0" borderId="2" xfId="16" applyFont="1" applyBorder="1" applyAlignment="1">
      <alignment vertical="center" wrapText="1"/>
    </xf>
    <xf numFmtId="0" fontId="20" fillId="0" borderId="4" xfId="16" applyFont="1" applyBorder="1" applyAlignment="1">
      <alignment horizontal="center" vertical="center" wrapText="1"/>
    </xf>
    <xf numFmtId="0" fontId="20" fillId="0" borderId="0" xfId="16" applyFont="1" applyBorder="1" applyAlignment="1">
      <alignment horizontal="center" vertical="center" wrapText="1"/>
    </xf>
    <xf numFmtId="169" fontId="0" fillId="0" borderId="0" xfId="24" applyNumberFormat="1" applyFont="1" applyAlignment="1">
      <alignment horizontal="center" vertical="center"/>
    </xf>
    <xf numFmtId="0" fontId="37" fillId="0" borderId="0" xfId="30" applyFont="1"/>
    <xf numFmtId="0" fontId="39" fillId="0" borderId="0" xfId="30" applyFont="1" applyAlignment="1">
      <alignment horizontal="center"/>
    </xf>
    <xf numFmtId="49" fontId="37" fillId="0" borderId="0" xfId="30" applyNumberFormat="1" applyFont="1"/>
    <xf numFmtId="49" fontId="40" fillId="0" borderId="0" xfId="30" applyNumberFormat="1" applyFont="1" applyAlignment="1">
      <alignment horizontal="left" vertical="center" wrapText="1"/>
    </xf>
    <xf numFmtId="49" fontId="36" fillId="0" borderId="0" xfId="30" applyNumberFormat="1" applyFont="1" applyAlignment="1">
      <alignment horizontal="left" wrapText="1"/>
    </xf>
    <xf numFmtId="49" fontId="41" fillId="0" borderId="0" xfId="30" applyNumberFormat="1" applyFont="1" applyAlignment="1">
      <alignment horizontal="left"/>
    </xf>
    <xf numFmtId="49" fontId="1" fillId="0" borderId="0" xfId="30" applyNumberFormat="1" applyAlignment="1">
      <alignment horizontal="left"/>
    </xf>
    <xf numFmtId="49" fontId="26" fillId="0" borderId="0" xfId="30" applyNumberFormat="1" applyFont="1"/>
    <xf numFmtId="49" fontId="26" fillId="0" borderId="0" xfId="30" applyNumberFormat="1" applyFont="1" applyAlignment="1">
      <alignment wrapText="1"/>
    </xf>
    <xf numFmtId="49" fontId="1" fillId="0" borderId="0" xfId="30" applyNumberFormat="1"/>
    <xf numFmtId="0" fontId="0" fillId="0" borderId="0" xfId="0" applyFill="1" applyAlignment="1">
      <alignment vertical="center"/>
    </xf>
    <xf numFmtId="0" fontId="25" fillId="0" borderId="0" xfId="0" applyFont="1" applyFill="1" applyAlignment="1">
      <alignment vertical="center"/>
    </xf>
    <xf numFmtId="165" fontId="0" fillId="0" borderId="0" xfId="0" applyNumberFormat="1"/>
    <xf numFmtId="166" fontId="24" fillId="0" borderId="0" xfId="2" applyNumberFormat="1" applyAlignment="1">
      <alignment vertical="center"/>
    </xf>
    <xf numFmtId="165" fontId="24" fillId="0" borderId="0" xfId="1" applyAlignment="1">
      <alignment vertical="center"/>
    </xf>
    <xf numFmtId="0" fontId="0" fillId="0" borderId="0" xfId="0" applyAlignment="1">
      <alignment horizontal="center"/>
    </xf>
    <xf numFmtId="169" fontId="22" fillId="11" borderId="15" xfId="24" applyNumberFormat="1" applyFont="1" applyFill="1" applyBorder="1" applyAlignment="1" applyProtection="1">
      <alignment horizontal="center" vertical="center" wrapText="1"/>
    </xf>
    <xf numFmtId="2" fontId="22" fillId="11" borderId="15" xfId="2" applyNumberFormat="1" applyFont="1" applyFill="1" applyBorder="1" applyAlignment="1" applyProtection="1">
      <alignment horizontal="center" vertical="center" wrapText="1"/>
    </xf>
    <xf numFmtId="171" fontId="24" fillId="11" borderId="3" xfId="1" applyNumberFormat="1" applyFill="1" applyBorder="1" applyAlignment="1" applyProtection="1">
      <alignment vertical="center"/>
    </xf>
    <xf numFmtId="165" fontId="24" fillId="11" borderId="3" xfId="1" applyNumberFormat="1" applyFill="1" applyBorder="1" applyAlignment="1" applyProtection="1">
      <alignment vertical="center"/>
    </xf>
    <xf numFmtId="164" fontId="0" fillId="0" borderId="0" xfId="24" applyFont="1" applyFill="1"/>
    <xf numFmtId="0" fontId="0" fillId="12" borderId="3" xfId="0" applyFill="1" applyBorder="1"/>
    <xf numFmtId="0" fontId="22" fillId="12" borderId="20" xfId="0" applyFont="1" applyFill="1" applyBorder="1" applyAlignment="1">
      <alignment horizontal="center" vertical="center" wrapText="1"/>
    </xf>
    <xf numFmtId="0" fontId="0" fillId="0" borderId="3" xfId="0" applyBorder="1"/>
    <xf numFmtId="0" fontId="0" fillId="12" borderId="3" xfId="0" applyFill="1" applyBorder="1" applyAlignment="1">
      <alignment horizontal="center" vertical="center"/>
    </xf>
    <xf numFmtId="165" fontId="24" fillId="12" borderId="3" xfId="1" applyFill="1" applyBorder="1" applyAlignment="1">
      <alignment vertical="center"/>
    </xf>
    <xf numFmtId="166" fontId="24" fillId="12" borderId="3" xfId="2" applyNumberFormat="1" applyFill="1" applyBorder="1" applyAlignment="1">
      <alignment vertical="center"/>
    </xf>
    <xf numFmtId="0" fontId="37" fillId="0" borderId="0" xfId="30" applyNumberFormat="1" applyFont="1"/>
    <xf numFmtId="0" fontId="0" fillId="0" borderId="3" xfId="0" applyBorder="1" applyAlignment="1">
      <alignment horizontal="left"/>
    </xf>
    <xf numFmtId="0" fontId="22" fillId="13" borderId="15" xfId="0" applyFont="1" applyFill="1" applyBorder="1" applyAlignment="1">
      <alignment horizontal="center" vertical="center" wrapText="1"/>
    </xf>
    <xf numFmtId="169" fontId="34" fillId="13" borderId="15" xfId="24" applyNumberFormat="1" applyFont="1" applyFill="1" applyBorder="1" applyAlignment="1">
      <alignment horizontal="center" vertical="center" wrapText="1"/>
    </xf>
    <xf numFmtId="0" fontId="0" fillId="13" borderId="3" xfId="0" applyFill="1" applyBorder="1" applyAlignment="1">
      <alignment horizontal="center" vertical="center"/>
    </xf>
    <xf numFmtId="0" fontId="23" fillId="13" borderId="3" xfId="0" applyFont="1" applyFill="1" applyBorder="1" applyAlignment="1">
      <alignment vertical="center"/>
    </xf>
    <xf numFmtId="0" fontId="0" fillId="13" borderId="3" xfId="0" applyFill="1" applyBorder="1" applyAlignment="1">
      <alignment vertical="center"/>
    </xf>
    <xf numFmtId="0" fontId="0" fillId="13" borderId="3" xfId="0" applyFill="1" applyBorder="1" applyAlignment="1">
      <alignment vertical="center" wrapText="1"/>
    </xf>
    <xf numFmtId="165" fontId="24" fillId="13" borderId="3" xfId="1" applyFill="1" applyBorder="1" applyAlignment="1">
      <alignment vertical="center"/>
    </xf>
    <xf numFmtId="166" fontId="24" fillId="13" borderId="3" xfId="2" applyNumberFormat="1" applyFill="1" applyBorder="1" applyAlignment="1" applyProtection="1">
      <alignment vertical="center"/>
    </xf>
    <xf numFmtId="0" fontId="22" fillId="13" borderId="5" xfId="0" applyFont="1" applyFill="1" applyBorder="1" applyAlignment="1">
      <alignment horizontal="center" vertical="center" wrapText="1"/>
    </xf>
    <xf numFmtId="0" fontId="22" fillId="13" borderId="6" xfId="0" applyFont="1" applyFill="1" applyBorder="1" applyAlignment="1">
      <alignment horizontal="center" vertical="center" wrapText="1"/>
    </xf>
    <xf numFmtId="0" fontId="0" fillId="13" borderId="3" xfId="0" applyFill="1" applyBorder="1"/>
    <xf numFmtId="0" fontId="1" fillId="0" borderId="0" xfId="30" applyNumberFormat="1"/>
    <xf numFmtId="2" fontId="37" fillId="0" borderId="0" xfId="30" applyNumberFormat="1" applyFont="1"/>
    <xf numFmtId="2" fontId="0" fillId="0" borderId="0" xfId="0" applyNumberFormat="1" applyAlignment="1">
      <alignment horizontal="center" vertical="center"/>
    </xf>
    <xf numFmtId="170" fontId="24" fillId="0" borderId="3" xfId="1" applyNumberFormat="1" applyBorder="1" applyAlignment="1">
      <alignment vertical="center"/>
    </xf>
    <xf numFmtId="167" fontId="24" fillId="0" borderId="3" xfId="2" applyBorder="1"/>
    <xf numFmtId="170" fontId="0" fillId="12" borderId="3" xfId="0" applyNumberFormat="1" applyFill="1" applyBorder="1" applyAlignment="1">
      <alignment vertical="center"/>
    </xf>
    <xf numFmtId="167" fontId="22" fillId="13" borderId="21" xfId="2" applyFont="1" applyFill="1" applyBorder="1" applyAlignment="1" applyProtection="1">
      <alignment horizontal="center" vertical="center" wrapText="1"/>
    </xf>
    <xf numFmtId="165" fontId="15" fillId="13" borderId="16" xfId="1" applyFont="1" applyFill="1" applyBorder="1" applyAlignment="1" applyProtection="1">
      <alignment horizontal="center" vertical="center" wrapText="1"/>
    </xf>
    <xf numFmtId="165" fontId="26" fillId="13" borderId="16" xfId="1" applyFont="1" applyFill="1" applyBorder="1" applyAlignment="1">
      <alignment horizontal="center" vertical="center" wrapText="1"/>
    </xf>
    <xf numFmtId="169" fontId="22" fillId="11" borderId="22" xfId="24" applyNumberFormat="1" applyFont="1" applyFill="1" applyBorder="1" applyAlignment="1" applyProtection="1">
      <alignment horizontal="center" vertical="center" wrapText="1"/>
    </xf>
    <xf numFmtId="2" fontId="22" fillId="11" borderId="23" xfId="2" applyNumberFormat="1" applyFont="1" applyFill="1" applyBorder="1" applyAlignment="1" applyProtection="1">
      <alignment horizontal="center" vertical="center" wrapText="1"/>
    </xf>
    <xf numFmtId="165" fontId="24" fillId="11" borderId="25" xfId="1" applyNumberFormat="1" applyFill="1" applyBorder="1" applyAlignment="1" applyProtection="1">
      <alignment vertical="center"/>
    </xf>
    <xf numFmtId="171" fontId="24" fillId="11" borderId="27" xfId="1" applyNumberFormat="1" applyFill="1" applyBorder="1" applyAlignment="1" applyProtection="1">
      <alignment vertical="center"/>
    </xf>
    <xf numFmtId="165" fontId="24" fillId="11" borderId="27" xfId="1" applyNumberFormat="1" applyFill="1" applyBorder="1" applyAlignment="1" applyProtection="1">
      <alignment vertical="center"/>
    </xf>
    <xf numFmtId="165" fontId="24" fillId="11" borderId="28" xfId="1" applyNumberFormat="1" applyFill="1" applyBorder="1" applyAlignment="1" applyProtection="1">
      <alignment vertical="center"/>
    </xf>
    <xf numFmtId="172" fontId="24" fillId="13" borderId="3" xfId="1" applyNumberFormat="1" applyFill="1" applyBorder="1" applyAlignment="1">
      <alignment vertical="center"/>
    </xf>
    <xf numFmtId="172" fontId="24" fillId="11" borderId="3" xfId="1" applyNumberFormat="1" applyFill="1" applyBorder="1" applyAlignment="1">
      <alignment vertical="center"/>
    </xf>
    <xf numFmtId="172" fontId="24" fillId="11" borderId="27" xfId="1" applyNumberFormat="1" applyFill="1" applyBorder="1" applyAlignment="1">
      <alignment vertical="center"/>
    </xf>
    <xf numFmtId="169" fontId="36" fillId="11" borderId="24" xfId="24" applyNumberFormat="1" applyFont="1" applyFill="1" applyBorder="1" applyAlignment="1" applyProtection="1">
      <alignment horizontal="center" vertical="center" wrapText="1"/>
    </xf>
    <xf numFmtId="169" fontId="36" fillId="11" borderId="26" xfId="24" applyNumberFormat="1" applyFont="1" applyFill="1" applyBorder="1" applyAlignment="1" applyProtection="1">
      <alignment horizontal="center" vertical="center" wrapText="1"/>
    </xf>
    <xf numFmtId="0" fontId="0" fillId="13" borderId="24" xfId="0" applyFill="1" applyBorder="1"/>
    <xf numFmtId="166" fontId="24" fillId="11" borderId="25" xfId="2" applyNumberFormat="1" applyFill="1" applyBorder="1" applyAlignment="1">
      <alignment vertical="center"/>
    </xf>
    <xf numFmtId="0" fontId="0" fillId="13" borderId="26" xfId="0" applyFill="1" applyBorder="1"/>
    <xf numFmtId="0" fontId="0" fillId="13" borderId="27" xfId="0" applyFill="1" applyBorder="1"/>
    <xf numFmtId="0" fontId="0" fillId="13" borderId="27" xfId="0" applyFill="1" applyBorder="1" applyAlignment="1">
      <alignment horizontal="center" vertical="center"/>
    </xf>
    <xf numFmtId="0" fontId="0" fillId="12" borderId="27" xfId="0" applyFill="1" applyBorder="1" applyAlignment="1">
      <alignment horizontal="center" vertical="center"/>
    </xf>
    <xf numFmtId="0" fontId="0" fillId="12" borderId="27" xfId="0" applyFill="1" applyBorder="1"/>
    <xf numFmtId="165" fontId="24" fillId="12" borderId="27" xfId="1" applyFill="1" applyBorder="1" applyAlignment="1">
      <alignment vertical="center"/>
    </xf>
    <xf numFmtId="166" fontId="24" fillId="12" borderId="27" xfId="2" applyNumberFormat="1" applyFill="1" applyBorder="1" applyAlignment="1">
      <alignment vertical="center"/>
    </xf>
    <xf numFmtId="170" fontId="0" fillId="12" borderId="27" xfId="0" applyNumberFormat="1" applyFill="1" applyBorder="1" applyAlignment="1">
      <alignment vertical="center"/>
    </xf>
    <xf numFmtId="172" fontId="24" fillId="13" borderId="27" xfId="1" applyNumberFormat="1" applyFill="1" applyBorder="1" applyAlignment="1">
      <alignment vertical="center"/>
    </xf>
    <xf numFmtId="166" fontId="24" fillId="11" borderId="28" xfId="2" applyNumberFormat="1" applyFill="1" applyBorder="1" applyAlignment="1">
      <alignment vertical="center"/>
    </xf>
    <xf numFmtId="0" fontId="0" fillId="13" borderId="22" xfId="0" applyFill="1" applyBorder="1"/>
    <xf numFmtId="0" fontId="0" fillId="13" borderId="15" xfId="0" applyFill="1" applyBorder="1"/>
    <xf numFmtId="0" fontId="0" fillId="13" borderId="15" xfId="0" applyFill="1" applyBorder="1" applyAlignment="1">
      <alignment horizontal="center" vertical="center"/>
    </xf>
    <xf numFmtId="0" fontId="0" fillId="12" borderId="15" xfId="0" applyFill="1" applyBorder="1" applyAlignment="1">
      <alignment horizontal="center" vertical="center"/>
    </xf>
    <xf numFmtId="0" fontId="0" fillId="12" borderId="15" xfId="0" applyFill="1" applyBorder="1"/>
    <xf numFmtId="165" fontId="24" fillId="12" borderId="15" xfId="1" applyFill="1" applyBorder="1" applyAlignment="1">
      <alignment vertical="center"/>
    </xf>
    <xf numFmtId="166" fontId="24" fillId="12" borderId="15" xfId="2" applyNumberFormat="1" applyFill="1" applyBorder="1" applyAlignment="1">
      <alignment vertical="center"/>
    </xf>
    <xf numFmtId="170" fontId="0" fillId="12" borderId="15" xfId="0" applyNumberFormat="1" applyFill="1" applyBorder="1" applyAlignment="1">
      <alignment vertical="center"/>
    </xf>
    <xf numFmtId="172" fontId="24" fillId="11" borderId="15" xfId="1" applyNumberFormat="1" applyFill="1" applyBorder="1" applyAlignment="1">
      <alignment vertical="center"/>
    </xf>
    <xf numFmtId="172" fontId="24" fillId="13" borderId="15" xfId="1" applyNumberFormat="1" applyFill="1" applyBorder="1" applyAlignment="1">
      <alignment vertical="center"/>
    </xf>
    <xf numFmtId="166" fontId="24" fillId="11" borderId="23" xfId="2" applyNumberFormat="1" applyFill="1" applyBorder="1" applyAlignment="1">
      <alignment vertical="center"/>
    </xf>
    <xf numFmtId="0" fontId="47" fillId="13" borderId="12" xfId="0" applyFont="1" applyFill="1" applyBorder="1" applyAlignment="1">
      <alignment horizontal="center" vertical="center" wrapText="1"/>
    </xf>
    <xf numFmtId="0" fontId="48" fillId="12" borderId="33" xfId="0" applyFont="1" applyFill="1" applyBorder="1" applyAlignment="1">
      <alignment horizontal="center" vertical="center" wrapText="1"/>
    </xf>
    <xf numFmtId="0" fontId="0" fillId="0" borderId="24" xfId="0" applyBorder="1"/>
    <xf numFmtId="170" fontId="24" fillId="0" borderId="25" xfId="1" applyNumberFormat="1" applyBorder="1"/>
    <xf numFmtId="0" fontId="0" fillId="0" borderId="26" xfId="0" applyBorder="1"/>
    <xf numFmtId="0" fontId="0" fillId="0" borderId="27" xfId="0" applyBorder="1"/>
    <xf numFmtId="0" fontId="0" fillId="0" borderId="27" xfId="0" applyBorder="1" applyAlignment="1">
      <alignment horizontal="left"/>
    </xf>
    <xf numFmtId="170" fontId="24" fillId="0" borderId="27" xfId="1" applyNumberFormat="1" applyBorder="1" applyAlignment="1">
      <alignment vertical="center"/>
    </xf>
    <xf numFmtId="167" fontId="24" fillId="0" borderId="27" xfId="2" applyBorder="1"/>
    <xf numFmtId="170" fontId="24" fillId="0" borderId="28" xfId="1" applyNumberFormat="1" applyBorder="1"/>
    <xf numFmtId="0" fontId="0" fillId="0" borderId="22" xfId="0" applyBorder="1"/>
    <xf numFmtId="0" fontId="0" fillId="0" borderId="15" xfId="0" applyBorder="1"/>
    <xf numFmtId="0" fontId="0" fillId="0" borderId="15" xfId="0" applyBorder="1" applyAlignment="1">
      <alignment horizontal="left"/>
    </xf>
    <xf numFmtId="170" fontId="24" fillId="0" borderId="15" xfId="1" applyNumberFormat="1" applyBorder="1" applyAlignment="1">
      <alignment vertical="center"/>
    </xf>
    <xf numFmtId="167" fontId="24" fillId="0" borderId="15" xfId="2" applyBorder="1"/>
    <xf numFmtId="170" fontId="24" fillId="0" borderId="23" xfId="1" applyNumberFormat="1" applyBorder="1"/>
    <xf numFmtId="0" fontId="22" fillId="10" borderId="26" xfId="0" applyFont="1" applyFill="1" applyBorder="1" applyAlignment="1">
      <alignment horizontal="center" vertical="center" wrapText="1"/>
    </xf>
    <xf numFmtId="0" fontId="22" fillId="10" borderId="27" xfId="0" applyFont="1" applyFill="1" applyBorder="1" applyAlignment="1">
      <alignment horizontal="center" vertical="center" wrapText="1"/>
    </xf>
    <xf numFmtId="167" fontId="22" fillId="10" borderId="27" xfId="2" applyFont="1" applyFill="1" applyBorder="1" applyAlignment="1" applyProtection="1">
      <alignment horizontal="center" vertical="center" wrapText="1"/>
    </xf>
    <xf numFmtId="2" fontId="22" fillId="10" borderId="28" xfId="2" applyNumberFormat="1" applyFont="1" applyFill="1" applyBorder="1" applyAlignment="1" applyProtection="1">
      <alignment horizontal="center" vertical="center" wrapText="1"/>
    </xf>
    <xf numFmtId="0" fontId="22" fillId="13" borderId="22" xfId="0" applyFont="1" applyFill="1" applyBorder="1" applyAlignment="1">
      <alignment horizontal="center" vertical="center" wrapText="1"/>
    </xf>
    <xf numFmtId="0" fontId="0" fillId="13" borderId="24" xfId="0" applyFill="1" applyBorder="1" applyAlignment="1">
      <alignment horizontal="center" vertical="center"/>
    </xf>
    <xf numFmtId="0" fontId="23" fillId="13" borderId="27" xfId="0" applyFont="1" applyFill="1" applyBorder="1" applyAlignment="1">
      <alignment vertical="center"/>
    </xf>
    <xf numFmtId="0" fontId="0" fillId="13" borderId="27" xfId="0" applyFill="1" applyBorder="1" applyAlignment="1">
      <alignment vertical="center" wrapText="1"/>
    </xf>
    <xf numFmtId="165" fontId="24" fillId="13" borderId="27" xfId="1" applyFill="1" applyBorder="1" applyAlignment="1">
      <alignment vertical="center"/>
    </xf>
    <xf numFmtId="166" fontId="24" fillId="13" borderId="27" xfId="2" applyNumberFormat="1" applyFill="1" applyBorder="1" applyAlignment="1" applyProtection="1">
      <alignment vertical="center"/>
    </xf>
    <xf numFmtId="165" fontId="15" fillId="13" borderId="29" xfId="1" applyFont="1" applyFill="1" applyBorder="1" applyAlignment="1" applyProtection="1">
      <alignment horizontal="center" vertical="center" wrapText="1"/>
    </xf>
    <xf numFmtId="2" fontId="0" fillId="13" borderId="3" xfId="0" applyNumberFormat="1" applyFill="1" applyBorder="1" applyAlignment="1">
      <alignment horizontal="center" vertical="center"/>
    </xf>
    <xf numFmtId="2" fontId="0" fillId="13" borderId="27" xfId="0" applyNumberFormat="1" applyFill="1" applyBorder="1" applyAlignment="1">
      <alignment horizontal="center" vertical="center"/>
    </xf>
    <xf numFmtId="169" fontId="36" fillId="15" borderId="24" xfId="24" applyNumberFormat="1" applyFont="1" applyFill="1" applyBorder="1" applyAlignment="1" applyProtection="1">
      <alignment horizontal="center" vertical="center" wrapText="1"/>
    </xf>
    <xf numFmtId="0" fontId="20" fillId="0" borderId="0" xfId="16" applyFont="1" applyBorder="1" applyAlignment="1">
      <alignment horizontal="left" vertical="center" wrapText="1"/>
    </xf>
    <xf numFmtId="169" fontId="0" fillId="0" borderId="0" xfId="24" applyNumberFormat="1" applyFont="1" applyFill="1" applyBorder="1" applyAlignment="1">
      <alignment horizontal="center" vertical="center"/>
    </xf>
    <xf numFmtId="0" fontId="44" fillId="0" borderId="0" xfId="0" applyFont="1" applyFill="1" applyBorder="1" applyAlignment="1">
      <alignment vertical="center" wrapText="1"/>
    </xf>
    <xf numFmtId="0" fontId="0" fillId="0" borderId="0" xfId="0" applyFill="1" applyBorder="1"/>
    <xf numFmtId="0" fontId="21" fillId="0" borderId="0" xfId="0" applyFont="1" applyFill="1" applyBorder="1"/>
    <xf numFmtId="49" fontId="40" fillId="11" borderId="0" xfId="30" applyNumberFormat="1" applyFont="1" applyFill="1" applyAlignment="1">
      <alignment horizontal="left" vertical="center" wrapText="1"/>
    </xf>
    <xf numFmtId="49" fontId="26" fillId="0" borderId="0" xfId="30" applyNumberFormat="1" applyFont="1" applyAlignment="1">
      <alignment horizontal="left" vertical="center" wrapText="1"/>
    </xf>
    <xf numFmtId="49" fontId="36" fillId="0" borderId="0" xfId="30" applyNumberFormat="1" applyFont="1" applyAlignment="1">
      <alignment horizontal="left" vertical="center" wrapText="1"/>
    </xf>
    <xf numFmtId="0" fontId="36" fillId="0" borderId="0" xfId="30" applyFont="1" applyAlignment="1">
      <alignment horizontal="center" vertical="center" wrapText="1"/>
    </xf>
    <xf numFmtId="0" fontId="36" fillId="0" borderId="0" xfId="30" applyFont="1" applyAlignment="1">
      <alignment horizontal="center"/>
    </xf>
    <xf numFmtId="0" fontId="26" fillId="0" borderId="0" xfId="30" applyFont="1" applyAlignment="1">
      <alignment horizontal="center"/>
    </xf>
    <xf numFmtId="0" fontId="38" fillId="9" borderId="0" xfId="30" applyFont="1" applyFill="1" applyAlignment="1">
      <alignment horizontal="center" vertical="center"/>
    </xf>
    <xf numFmtId="49" fontId="36" fillId="0" borderId="0" xfId="30" applyNumberFormat="1" applyFont="1" applyAlignment="1">
      <alignment horizontal="left" wrapText="1"/>
    </xf>
    <xf numFmtId="0" fontId="29" fillId="10" borderId="35" xfId="16" applyFont="1" applyFill="1" applyBorder="1" applyAlignment="1">
      <alignment horizontal="center" vertical="center" wrapText="1"/>
    </xf>
    <xf numFmtId="0" fontId="29" fillId="10" borderId="36" xfId="16" applyFont="1" applyFill="1" applyBorder="1" applyAlignment="1">
      <alignment horizontal="center" vertical="center" wrapText="1"/>
    </xf>
    <xf numFmtId="0" fontId="29" fillId="10" borderId="37" xfId="16" applyFont="1" applyFill="1" applyBorder="1" applyAlignment="1">
      <alignment horizontal="center" vertical="center" wrapText="1"/>
    </xf>
    <xf numFmtId="0" fontId="32" fillId="10" borderId="38" xfId="16" applyFont="1" applyFill="1" applyBorder="1" applyAlignment="1">
      <alignment horizontal="center" vertical="center" wrapText="1"/>
    </xf>
    <xf numFmtId="0" fontId="32" fillId="10" borderId="17" xfId="16" applyFont="1" applyFill="1" applyBorder="1" applyAlignment="1">
      <alignment horizontal="center" vertical="center" wrapText="1"/>
    </xf>
    <xf numFmtId="0" fontId="32" fillId="10" borderId="39" xfId="16" applyFont="1" applyFill="1" applyBorder="1" applyAlignment="1">
      <alignment horizontal="center" vertical="center" wrapText="1"/>
    </xf>
    <xf numFmtId="0" fontId="17" fillId="13" borderId="2" xfId="0" applyFont="1" applyFill="1" applyBorder="1" applyAlignment="1">
      <alignment horizontal="center" vertical="center" wrapText="1"/>
    </xf>
    <xf numFmtId="0" fontId="17" fillId="13" borderId="4" xfId="0" applyFont="1" applyFill="1" applyBorder="1" applyAlignment="1">
      <alignment horizontal="center" vertical="center" wrapText="1"/>
    </xf>
    <xf numFmtId="0" fontId="17" fillId="13" borderId="7" xfId="0" applyFont="1" applyFill="1" applyBorder="1" applyAlignment="1">
      <alignment horizontal="center" vertical="center" wrapText="1"/>
    </xf>
    <xf numFmtId="0" fontId="18" fillId="14" borderId="2" xfId="16" applyFont="1" applyFill="1" applyBorder="1" applyAlignment="1">
      <alignment horizontal="center" vertical="center" wrapText="1"/>
    </xf>
    <xf numFmtId="0" fontId="18" fillId="14" borderId="4" xfId="16" applyFont="1" applyFill="1" applyBorder="1" applyAlignment="1">
      <alignment horizontal="center" vertical="center" wrapText="1"/>
    </xf>
    <xf numFmtId="0" fontId="18" fillId="14" borderId="7" xfId="16" applyFont="1" applyFill="1" applyBorder="1" applyAlignment="1">
      <alignment horizontal="center" vertical="center" wrapText="1"/>
    </xf>
    <xf numFmtId="168" fontId="22" fillId="13" borderId="18" xfId="1" applyNumberFormat="1" applyFont="1" applyFill="1" applyBorder="1" applyAlignment="1" applyProtection="1">
      <alignment horizontal="center" vertical="center" wrapText="1"/>
    </xf>
    <xf numFmtId="168" fontId="22" fillId="13" borderId="32" xfId="1" applyNumberFormat="1" applyFont="1" applyFill="1" applyBorder="1" applyAlignment="1" applyProtection="1">
      <alignment horizontal="center" vertical="center" wrapText="1"/>
    </xf>
    <xf numFmtId="0" fontId="29" fillId="12" borderId="9" xfId="16" applyFont="1" applyFill="1" applyBorder="1" applyAlignment="1">
      <alignment horizontal="center" vertical="center" wrapText="1"/>
    </xf>
    <xf numFmtId="0" fontId="29" fillId="12" borderId="10" xfId="16" applyFont="1" applyFill="1" applyBorder="1" applyAlignment="1">
      <alignment horizontal="center" vertical="center" wrapText="1"/>
    </xf>
    <xf numFmtId="0" fontId="29" fillId="12" borderId="11" xfId="16" applyFont="1" applyFill="1" applyBorder="1" applyAlignment="1">
      <alignment horizontal="center" vertical="center" wrapText="1"/>
    </xf>
    <xf numFmtId="0" fontId="20" fillId="0" borderId="2" xfId="16" applyFont="1" applyBorder="1" applyAlignment="1">
      <alignment horizontal="left" vertical="center" wrapText="1"/>
    </xf>
    <xf numFmtId="0" fontId="20" fillId="0" borderId="4" xfId="16" applyFont="1" applyBorder="1" applyAlignment="1">
      <alignment horizontal="left" vertical="center" wrapText="1"/>
    </xf>
    <xf numFmtId="164" fontId="36" fillId="11" borderId="19" xfId="24" applyFont="1" applyFill="1" applyBorder="1" applyAlignment="1" applyProtection="1">
      <alignment horizontal="center" vertical="center" wrapText="1"/>
    </xf>
    <xf numFmtId="164" fontId="36" fillId="11" borderId="34" xfId="24" applyFont="1" applyFill="1" applyBorder="1" applyAlignment="1" applyProtection="1">
      <alignment horizontal="center" vertical="center" wrapText="1"/>
    </xf>
    <xf numFmtId="0" fontId="32" fillId="12" borderId="12" xfId="16" applyFont="1" applyFill="1" applyBorder="1" applyAlignment="1">
      <alignment horizontal="center" vertical="center" wrapText="1"/>
    </xf>
    <xf numFmtId="0" fontId="32" fillId="12" borderId="13" xfId="16" applyFont="1" applyFill="1" applyBorder="1" applyAlignment="1">
      <alignment horizontal="center" vertical="center" wrapText="1"/>
    </xf>
    <xf numFmtId="0" fontId="32" fillId="12" borderId="14" xfId="16" applyFont="1" applyFill="1" applyBorder="1" applyAlignment="1">
      <alignment horizontal="center" vertical="center" wrapText="1"/>
    </xf>
    <xf numFmtId="0" fontId="22" fillId="12" borderId="18" xfId="0" applyFont="1" applyFill="1" applyBorder="1" applyAlignment="1">
      <alignment horizontal="center" vertical="center" wrapText="1"/>
    </xf>
    <xf numFmtId="0" fontId="22" fillId="12" borderId="32" xfId="0" applyFont="1" applyFill="1" applyBorder="1" applyAlignment="1">
      <alignment horizontal="center" vertical="center" wrapText="1"/>
    </xf>
    <xf numFmtId="2" fontId="22" fillId="11" borderId="6" xfId="2" applyNumberFormat="1" applyFont="1" applyFill="1" applyBorder="1" applyAlignment="1" applyProtection="1">
      <alignment horizontal="center" vertical="center" wrapText="1"/>
    </xf>
    <xf numFmtId="2" fontId="22" fillId="11" borderId="27" xfId="2" applyNumberFormat="1" applyFont="1" applyFill="1" applyBorder="1" applyAlignment="1" applyProtection="1">
      <alignment horizontal="center" vertical="center" wrapText="1"/>
    </xf>
    <xf numFmtId="0" fontId="49" fillId="13" borderId="29" xfId="0" applyFont="1" applyFill="1" applyBorder="1" applyAlignment="1">
      <alignment horizontal="center" vertical="center"/>
    </xf>
    <xf numFmtId="0" fontId="49" fillId="13" borderId="30" xfId="0" applyFont="1" applyFill="1" applyBorder="1" applyAlignment="1">
      <alignment horizontal="center" vertical="center"/>
    </xf>
    <xf numFmtId="0" fontId="49" fillId="13" borderId="31" xfId="0" applyFont="1" applyFill="1" applyBorder="1" applyAlignment="1">
      <alignment horizontal="center" vertical="center"/>
    </xf>
    <xf numFmtId="0" fontId="22" fillId="12" borderId="6" xfId="0" applyFont="1" applyFill="1" applyBorder="1" applyAlignment="1">
      <alignment horizontal="center" vertical="center" wrapText="1"/>
    </xf>
    <xf numFmtId="0" fontId="22" fillId="12" borderId="27" xfId="0" applyFont="1" applyFill="1" applyBorder="1" applyAlignment="1">
      <alignment horizontal="center" vertical="center" wrapText="1"/>
    </xf>
    <xf numFmtId="0" fontId="29" fillId="13" borderId="9" xfId="16" applyFont="1" applyFill="1" applyBorder="1" applyAlignment="1">
      <alignment horizontal="center" vertical="center" wrapText="1"/>
    </xf>
    <xf numFmtId="0" fontId="29" fillId="13" borderId="10" xfId="16" applyFont="1" applyFill="1" applyBorder="1" applyAlignment="1">
      <alignment horizontal="center" vertical="center" wrapText="1"/>
    </xf>
    <xf numFmtId="0" fontId="32" fillId="13" borderId="12" xfId="16" applyFont="1" applyFill="1" applyBorder="1" applyAlignment="1">
      <alignment horizontal="center" vertical="center" wrapText="1"/>
    </xf>
    <xf numFmtId="0" fontId="32" fillId="13" borderId="13" xfId="16" applyFont="1" applyFill="1" applyBorder="1" applyAlignment="1">
      <alignment horizontal="center" vertical="center" wrapText="1"/>
    </xf>
    <xf numFmtId="0" fontId="44" fillId="11" borderId="9" xfId="0" applyFont="1" applyFill="1" applyBorder="1" applyAlignment="1">
      <alignment horizontal="center" vertical="center" wrapText="1"/>
    </xf>
    <xf numFmtId="0" fontId="44" fillId="11" borderId="10" xfId="0" applyFont="1" applyFill="1" applyBorder="1" applyAlignment="1">
      <alignment horizontal="center" vertical="center" wrapText="1"/>
    </xf>
    <xf numFmtId="0" fontId="44" fillId="11" borderId="11" xfId="0" applyFont="1" applyFill="1" applyBorder="1" applyAlignment="1">
      <alignment horizontal="center" vertical="center" wrapText="1"/>
    </xf>
    <xf numFmtId="0" fontId="44" fillId="11" borderId="12" xfId="0" applyFont="1" applyFill="1" applyBorder="1" applyAlignment="1">
      <alignment horizontal="center" vertical="center" wrapText="1"/>
    </xf>
    <xf numFmtId="0" fontId="44" fillId="11" borderId="13" xfId="0" applyFont="1" applyFill="1" applyBorder="1" applyAlignment="1">
      <alignment horizontal="center" vertical="center" wrapText="1"/>
    </xf>
    <xf numFmtId="0" fontId="44" fillId="11" borderId="14" xfId="0" applyFont="1" applyFill="1" applyBorder="1" applyAlignment="1">
      <alignment horizontal="center" vertical="center" wrapText="1"/>
    </xf>
    <xf numFmtId="169" fontId="34" fillId="12" borderId="6" xfId="24" applyNumberFormat="1" applyFont="1" applyFill="1" applyBorder="1" applyAlignment="1">
      <alignment horizontal="center" vertical="center" wrapText="1"/>
    </xf>
    <xf numFmtId="169" fontId="34" fillId="12" borderId="27" xfId="24" applyNumberFormat="1" applyFont="1" applyFill="1" applyBorder="1" applyAlignment="1">
      <alignment horizontal="center" vertical="center" wrapText="1"/>
    </xf>
    <xf numFmtId="167" fontId="22" fillId="12" borderId="6" xfId="2" applyFont="1" applyFill="1" applyBorder="1" applyAlignment="1" applyProtection="1">
      <alignment horizontal="center" vertical="center" wrapText="1"/>
    </xf>
    <xf numFmtId="167" fontId="22" fillId="12" borderId="27" xfId="2" applyFont="1" applyFill="1" applyBorder="1" applyAlignment="1" applyProtection="1">
      <alignment horizontal="center" vertical="center" wrapText="1"/>
    </xf>
    <xf numFmtId="168" fontId="30" fillId="11" borderId="9" xfId="14" applyNumberFormat="1" applyFont="1" applyFill="1" applyBorder="1" applyAlignment="1" applyProtection="1">
      <alignment horizontal="center" vertical="center" wrapText="1"/>
    </xf>
    <xf numFmtId="168" fontId="30" fillId="11" borderId="10" xfId="14" applyNumberFormat="1" applyFont="1" applyFill="1" applyBorder="1" applyAlignment="1" applyProtection="1">
      <alignment horizontal="center" vertical="center" wrapText="1"/>
    </xf>
    <xf numFmtId="168" fontId="30" fillId="11" borderId="11" xfId="14" applyNumberFormat="1" applyFont="1" applyFill="1" applyBorder="1" applyAlignment="1" applyProtection="1">
      <alignment horizontal="center" vertical="center" wrapText="1"/>
    </xf>
    <xf numFmtId="168" fontId="33" fillId="11" borderId="12" xfId="14" applyNumberFormat="1" applyFont="1" applyFill="1" applyBorder="1" applyAlignment="1" applyProtection="1">
      <alignment horizontal="center" vertical="center" wrapText="1"/>
    </xf>
    <xf numFmtId="168" fontId="33" fillId="11" borderId="13" xfId="14" applyNumberFormat="1" applyFont="1" applyFill="1" applyBorder="1" applyAlignment="1" applyProtection="1">
      <alignment horizontal="center" vertical="center" wrapText="1"/>
    </xf>
    <xf numFmtId="168" fontId="33" fillId="11" borderId="14" xfId="14" applyNumberFormat="1" applyFont="1" applyFill="1" applyBorder="1" applyAlignment="1" applyProtection="1">
      <alignment horizontal="center" vertical="center" wrapText="1"/>
    </xf>
    <xf numFmtId="169" fontId="0" fillId="11" borderId="3" xfId="24" applyNumberFormat="1" applyFont="1" applyFill="1" applyBorder="1" applyAlignment="1" applyProtection="1">
      <alignment horizontal="center" vertical="center"/>
    </xf>
    <xf numFmtId="164" fontId="0" fillId="11" borderId="3" xfId="24" applyFont="1" applyFill="1" applyBorder="1" applyAlignment="1" applyProtection="1">
      <alignment horizontal="right" vertical="center"/>
    </xf>
    <xf numFmtId="173" fontId="24" fillId="11" borderId="3" xfId="1" applyNumberFormat="1" applyFill="1" applyBorder="1" applyAlignment="1" applyProtection="1">
      <alignment vertical="center"/>
    </xf>
    <xf numFmtId="169" fontId="0" fillId="11" borderId="27" xfId="24" applyNumberFormat="1" applyFont="1" applyFill="1" applyBorder="1" applyAlignment="1" applyProtection="1">
      <alignment horizontal="center" vertical="center"/>
    </xf>
    <xf numFmtId="164" fontId="0" fillId="11" borderId="27" xfId="24" applyFont="1" applyFill="1" applyBorder="1" applyAlignment="1" applyProtection="1">
      <alignment horizontal="right" vertical="center"/>
    </xf>
    <xf numFmtId="173" fontId="24" fillId="11" borderId="27" xfId="1" applyNumberFormat="1" applyFill="1" applyBorder="1" applyAlignment="1" applyProtection="1">
      <alignment vertical="center"/>
    </xf>
    <xf numFmtId="170" fontId="27" fillId="11" borderId="8" xfId="1" applyNumberFormat="1" applyFont="1" applyFill="1" applyBorder="1" applyAlignment="1" applyProtection="1">
      <alignment vertical="center"/>
    </xf>
    <xf numFmtId="170" fontId="45" fillId="11" borderId="12" xfId="1" applyNumberFormat="1" applyFont="1" applyFill="1" applyBorder="1" applyAlignment="1" applyProtection="1">
      <alignment horizontal="center" vertical="center"/>
    </xf>
    <xf numFmtId="170" fontId="45" fillId="11" borderId="14" xfId="1" applyNumberFormat="1" applyFont="1" applyFill="1" applyBorder="1" applyAlignment="1" applyProtection="1">
      <alignment horizontal="center" vertical="center"/>
    </xf>
    <xf numFmtId="170" fontId="27" fillId="11" borderId="2" xfId="1" applyNumberFormat="1" applyFont="1" applyFill="1" applyBorder="1" applyAlignment="1" applyProtection="1">
      <alignment horizontal="center" vertical="center"/>
    </xf>
    <xf numFmtId="170" fontId="27" fillId="11" borderId="7" xfId="1" applyNumberFormat="1" applyFont="1" applyFill="1" applyBorder="1" applyAlignment="1" applyProtection="1">
      <alignment horizontal="center" vertical="center"/>
    </xf>
  </cellXfs>
  <cellStyles count="31">
    <cellStyle name="Accent 1 14" xfId="3" xr:uid="{00000000-0005-0000-0000-000006000000}"/>
    <cellStyle name="Accent 13" xfId="4" xr:uid="{00000000-0005-0000-0000-000007000000}"/>
    <cellStyle name="Accent 2 15" xfId="5" xr:uid="{00000000-0005-0000-0000-000008000000}"/>
    <cellStyle name="Accent 3 16" xfId="6" xr:uid="{00000000-0005-0000-0000-000009000000}"/>
    <cellStyle name="Bad 10" xfId="7" xr:uid="{00000000-0005-0000-0000-00000A000000}"/>
    <cellStyle name="Error 12" xfId="8" xr:uid="{00000000-0005-0000-0000-00000B000000}"/>
    <cellStyle name="Footnote 5" xfId="9" xr:uid="{00000000-0005-0000-0000-00000C000000}"/>
    <cellStyle name="Good 8" xfId="10" xr:uid="{00000000-0005-0000-0000-00000D000000}"/>
    <cellStyle name="Heading 1 1" xfId="11" xr:uid="{00000000-0005-0000-0000-00000E000000}"/>
    <cellStyle name="Heading 2 2" xfId="12" xr:uid="{00000000-0005-0000-0000-00000F000000}"/>
    <cellStyle name="Hyperlink 6" xfId="13" xr:uid="{00000000-0005-0000-0000-000010000000}"/>
    <cellStyle name="Milliers" xfId="24" builtinId="3"/>
    <cellStyle name="Milliers 2" xfId="28" xr:uid="{9B5041DD-8C17-4C32-89A1-E4E862BD6ED2}"/>
    <cellStyle name="Monétaire" xfId="1" builtinId="4"/>
    <cellStyle name="Monétaire 2" xfId="14" xr:uid="{00000000-0005-0000-0000-000011000000}"/>
    <cellStyle name="Monétaire 2 3" xfId="26" xr:uid="{DD22FF20-9FD3-43A0-8A3E-5C6C852D33F2}"/>
    <cellStyle name="Monétaire 3" xfId="23" xr:uid="{054F925E-7439-4B56-8853-3BB52EBB04DB}"/>
    <cellStyle name="Neutral 9" xfId="15" xr:uid="{00000000-0005-0000-0000-000012000000}"/>
    <cellStyle name="Normal" xfId="0" builtinId="0"/>
    <cellStyle name="Normal 2" xfId="21" xr:uid="{2993E243-DE6F-4B39-A9FC-41047260B619}"/>
    <cellStyle name="Normal 3" xfId="27" xr:uid="{A24E03EE-BE1F-47F5-A299-13FA2B5ADE67}"/>
    <cellStyle name="Normal 3 3" xfId="25" xr:uid="{C8F0FFD8-12AA-4334-83AA-2560136E8B00}"/>
    <cellStyle name="Normal 4" xfId="29" xr:uid="{7E9EAEE5-C6F8-41A3-84C7-D5056E488CB1}"/>
    <cellStyle name="Normal 5" xfId="30" xr:uid="{9B4F1804-EB9C-4455-A74A-68962C0376EC}"/>
    <cellStyle name="Normal_analyse_mat_labo_conso" xfId="16" xr:uid="{00000000-0005-0000-0000-000013000000}"/>
    <cellStyle name="Note 4" xfId="17" xr:uid="{00000000-0005-0000-0000-000015000000}"/>
    <cellStyle name="Pourcentage" xfId="2" builtinId="5"/>
    <cellStyle name="Pourcentage 2" xfId="22" xr:uid="{ABCCF40D-7315-432D-A619-29D888799921}"/>
    <cellStyle name="Status 7" xfId="18" xr:uid="{00000000-0005-0000-0000-000016000000}"/>
    <cellStyle name="Text 3" xfId="19" xr:uid="{00000000-0005-0000-0000-000017000000}"/>
    <cellStyle name="Warning 11" xfId="20" xr:uid="{00000000-0005-0000-0000-000018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C0000"/>
      <rgbColor rgb="FF006600"/>
      <rgbColor rgb="FF000080"/>
      <rgbColor rgb="FF996600"/>
      <rgbColor rgb="FF800080"/>
      <rgbColor rgb="FF008080"/>
      <rgbColor rgb="FFC0C0C0"/>
      <rgbColor rgb="FF808080"/>
      <rgbColor rgb="FF9999FF"/>
      <rgbColor rgb="FF993366"/>
      <rgbColor rgb="FFFFFFCC"/>
      <rgbColor rgb="FFDDDDDD"/>
      <rgbColor rgb="FF660066"/>
      <rgbColor rgb="FFFF8080"/>
      <rgbColor rgb="FF0066CC"/>
      <rgbColor rgb="FFB4C7DC"/>
      <rgbColor rgb="FF000080"/>
      <rgbColor rgb="FFFF00FF"/>
      <rgbColor rgb="FFFFFF00"/>
      <rgbColor rgb="FF00FFFF"/>
      <rgbColor rgb="FF800080"/>
      <rgbColor rgb="FF800000"/>
      <rgbColor rgb="FF008080"/>
      <rgbColor rgb="FF0000EE"/>
      <rgbColor rgb="FF00CCFF"/>
      <rgbColor rgb="FFCCFFFF"/>
      <rgbColor rgb="FFCCFFCC"/>
      <rgbColor rgb="FFFFFF99"/>
      <rgbColor rgb="FFAFD095"/>
      <rgbColor rgb="FFFFCCCC"/>
      <rgbColor rgb="FFCC99FF"/>
      <rgbColor rgb="FFFFDBB6"/>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A9186"/>
      <color rgb="FFF97C6F"/>
      <color rgb="FFFFB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B9F00-B210-4118-89D6-356BB0DB8F91}">
  <sheetPr>
    <tabColor rgb="FFFFFF00"/>
  </sheetPr>
  <dimension ref="A1:M26"/>
  <sheetViews>
    <sheetView zoomScale="110" zoomScaleNormal="110" workbookViewId="0">
      <selection activeCell="A22" sqref="A22:J22"/>
    </sheetView>
  </sheetViews>
  <sheetFormatPr baseColWidth="10" defaultColWidth="11.453125" defaultRowHeight="14.5" x14ac:dyDescent="0.35"/>
  <cols>
    <col min="1" max="4" width="16.26953125" style="36" customWidth="1"/>
    <col min="5" max="5" width="14.81640625" style="36" customWidth="1"/>
    <col min="6" max="6" width="17.26953125" style="36" customWidth="1"/>
    <col min="7" max="7" width="11.453125" style="36" customWidth="1"/>
    <col min="8" max="10" width="14.81640625" style="36" customWidth="1"/>
    <col min="11" max="16384" width="11.453125" style="36"/>
  </cols>
  <sheetData>
    <row r="1" spans="1:10" s="27" customFormat="1" ht="24.75" customHeight="1" x14ac:dyDescent="0.2">
      <c r="A1" s="148" t="s">
        <v>0</v>
      </c>
      <c r="B1" s="148"/>
      <c r="C1" s="148"/>
      <c r="D1" s="148"/>
      <c r="E1" s="148"/>
      <c r="F1" s="148"/>
      <c r="G1" s="148"/>
      <c r="H1" s="148"/>
      <c r="I1" s="148"/>
      <c r="J1" s="148"/>
    </row>
    <row r="2" spans="1:10" s="27" customFormat="1" ht="12.75" customHeight="1" x14ac:dyDescent="0.3">
      <c r="B2" s="149"/>
      <c r="C2" s="149"/>
      <c r="D2" s="149"/>
      <c r="E2" s="150"/>
      <c r="F2" s="150"/>
      <c r="G2" s="150"/>
      <c r="H2" s="150"/>
      <c r="I2" s="150"/>
      <c r="J2" s="150"/>
    </row>
    <row r="3" spans="1:10" s="27" customFormat="1" ht="19.5" customHeight="1" x14ac:dyDescent="0.2">
      <c r="A3" s="151" t="s">
        <v>11</v>
      </c>
      <c r="B3" s="151"/>
      <c r="C3" s="151"/>
      <c r="D3" s="151"/>
      <c r="E3" s="151"/>
      <c r="F3" s="151"/>
      <c r="G3" s="151"/>
      <c r="H3" s="151"/>
      <c r="I3" s="151"/>
      <c r="J3" s="151"/>
    </row>
    <row r="4" spans="1:10" s="27" customFormat="1" ht="14" x14ac:dyDescent="0.3">
      <c r="A4" s="28"/>
      <c r="B4" s="28"/>
      <c r="C4" s="28"/>
      <c r="D4" s="28"/>
      <c r="E4" s="28"/>
      <c r="F4" s="28"/>
      <c r="G4" s="28"/>
      <c r="H4" s="28"/>
      <c r="I4" s="28"/>
      <c r="J4" s="28"/>
    </row>
    <row r="5" spans="1:10" s="29" customFormat="1" ht="24" customHeight="1" x14ac:dyDescent="0.2">
      <c r="A5" s="145" t="s">
        <v>136</v>
      </c>
      <c r="B5" s="145"/>
      <c r="C5" s="145"/>
      <c r="D5" s="145"/>
      <c r="E5" s="145"/>
      <c r="F5" s="145"/>
      <c r="G5" s="145"/>
      <c r="H5" s="145"/>
      <c r="I5" s="145"/>
      <c r="J5" s="145"/>
    </row>
    <row r="6" spans="1:10" s="29" customFormat="1" ht="14.25" customHeight="1" x14ac:dyDescent="0.2">
      <c r="A6" s="30"/>
      <c r="B6" s="30"/>
      <c r="C6" s="30"/>
      <c r="D6" s="30"/>
      <c r="E6" s="30"/>
      <c r="F6" s="30"/>
      <c r="G6" s="30"/>
      <c r="H6" s="30"/>
      <c r="I6" s="30"/>
      <c r="J6" s="30"/>
    </row>
    <row r="7" spans="1:10" s="29" customFormat="1" ht="45.75" customHeight="1" x14ac:dyDescent="0.3">
      <c r="A7" s="152" t="s">
        <v>185</v>
      </c>
      <c r="B7" s="152"/>
      <c r="C7" s="152"/>
      <c r="D7" s="152"/>
      <c r="E7" s="152"/>
      <c r="F7" s="152"/>
      <c r="G7" s="152"/>
      <c r="H7" s="152"/>
      <c r="I7" s="152"/>
      <c r="J7" s="152"/>
    </row>
    <row r="8" spans="1:10" s="29" customFormat="1" ht="5.15" customHeight="1" x14ac:dyDescent="0.3">
      <c r="A8" s="31"/>
      <c r="B8" s="31"/>
      <c r="C8" s="31"/>
      <c r="D8" s="31"/>
      <c r="E8" s="31"/>
      <c r="F8" s="31"/>
      <c r="G8" s="31"/>
      <c r="H8" s="31"/>
      <c r="I8" s="31"/>
      <c r="J8" s="31"/>
    </row>
    <row r="9" spans="1:10" s="29" customFormat="1" ht="16.5" customHeight="1" x14ac:dyDescent="0.35">
      <c r="A9" s="32"/>
      <c r="B9" s="33"/>
      <c r="C9" s="33"/>
      <c r="D9" s="33"/>
      <c r="E9" s="33"/>
      <c r="F9" s="33"/>
      <c r="G9" s="33"/>
      <c r="H9" s="33"/>
      <c r="I9" s="33"/>
      <c r="J9" s="33"/>
    </row>
    <row r="10" spans="1:10" s="29" customFormat="1" ht="20.25" customHeight="1" x14ac:dyDescent="0.2">
      <c r="A10" s="145" t="s">
        <v>153</v>
      </c>
      <c r="B10" s="145"/>
      <c r="C10" s="145"/>
      <c r="D10" s="145"/>
      <c r="E10" s="145"/>
      <c r="F10" s="145"/>
      <c r="G10" s="145"/>
      <c r="H10" s="145"/>
      <c r="I10" s="145"/>
      <c r="J10" s="145"/>
    </row>
    <row r="11" spans="1:10" s="29" customFormat="1" ht="8.25" customHeight="1" x14ac:dyDescent="0.2">
      <c r="A11" s="30"/>
      <c r="B11" s="30"/>
      <c r="C11" s="30"/>
      <c r="D11" s="30"/>
      <c r="E11" s="30"/>
      <c r="F11" s="30"/>
      <c r="G11" s="30"/>
      <c r="H11" s="30"/>
      <c r="I11" s="30"/>
      <c r="J11" s="30"/>
    </row>
    <row r="12" spans="1:10" s="29" customFormat="1" ht="81.75" customHeight="1" x14ac:dyDescent="0.2">
      <c r="A12" s="146" t="s">
        <v>187</v>
      </c>
      <c r="B12" s="146"/>
      <c r="C12" s="146"/>
      <c r="D12" s="146"/>
      <c r="E12" s="146"/>
      <c r="F12" s="146"/>
      <c r="G12" s="146"/>
      <c r="H12" s="146"/>
      <c r="I12" s="146"/>
      <c r="J12" s="146"/>
    </row>
    <row r="13" spans="1:10" s="29" customFormat="1" ht="12.5" x14ac:dyDescent="0.25">
      <c r="A13" s="34"/>
      <c r="B13" s="34"/>
      <c r="C13" s="34"/>
      <c r="D13" s="34"/>
      <c r="E13" s="34"/>
      <c r="F13" s="34"/>
      <c r="G13" s="34"/>
      <c r="H13" s="34"/>
      <c r="I13" s="34"/>
      <c r="J13" s="34"/>
    </row>
    <row r="14" spans="1:10" s="29" customFormat="1" ht="24" customHeight="1" x14ac:dyDescent="0.2">
      <c r="A14" s="145" t="s">
        <v>158</v>
      </c>
      <c r="B14" s="145"/>
      <c r="C14" s="145"/>
      <c r="D14" s="145"/>
      <c r="E14" s="145"/>
      <c r="F14" s="145"/>
      <c r="G14" s="145"/>
      <c r="H14" s="145"/>
      <c r="I14" s="145"/>
      <c r="J14" s="145"/>
    </row>
    <row r="15" spans="1:10" s="29" customFormat="1" ht="9.75" customHeight="1" x14ac:dyDescent="0.2">
      <c r="A15" s="30"/>
      <c r="B15" s="30"/>
      <c r="C15" s="30"/>
      <c r="D15" s="30"/>
      <c r="E15" s="30"/>
      <c r="F15" s="30"/>
      <c r="G15" s="30"/>
      <c r="H15" s="30"/>
      <c r="I15" s="30"/>
      <c r="J15" s="30"/>
    </row>
    <row r="16" spans="1:10" s="29" customFormat="1" ht="34.5" customHeight="1" x14ac:dyDescent="0.2">
      <c r="A16" s="146" t="s">
        <v>154</v>
      </c>
      <c r="B16" s="146"/>
      <c r="C16" s="146"/>
      <c r="D16" s="146"/>
      <c r="E16" s="146"/>
      <c r="F16" s="146"/>
      <c r="G16" s="146"/>
      <c r="H16" s="146"/>
      <c r="I16" s="146"/>
      <c r="J16" s="146"/>
    </row>
    <row r="17" spans="1:13" s="29" customFormat="1" ht="6.75" customHeight="1" x14ac:dyDescent="0.25">
      <c r="A17" s="35"/>
      <c r="B17" s="35"/>
      <c r="C17" s="35"/>
      <c r="D17" s="35"/>
      <c r="E17" s="35"/>
      <c r="F17" s="35"/>
      <c r="G17" s="35"/>
      <c r="H17" s="35"/>
      <c r="I17" s="35"/>
      <c r="J17" s="35"/>
    </row>
    <row r="18" spans="1:13" s="29" customFormat="1" ht="39" customHeight="1" x14ac:dyDescent="0.2">
      <c r="A18" s="147" t="s">
        <v>137</v>
      </c>
      <c r="B18" s="147"/>
      <c r="C18" s="147"/>
      <c r="D18" s="147"/>
      <c r="E18" s="147"/>
      <c r="F18" s="147"/>
      <c r="G18" s="147"/>
      <c r="H18" s="147"/>
      <c r="I18" s="147"/>
      <c r="J18" s="147"/>
    </row>
    <row r="20" spans="1:13" x14ac:dyDescent="0.35">
      <c r="A20" s="145" t="s">
        <v>210</v>
      </c>
      <c r="B20" s="145"/>
      <c r="C20" s="145"/>
      <c r="D20" s="145"/>
      <c r="E20" s="145"/>
      <c r="F20" s="145"/>
      <c r="G20" s="145"/>
      <c r="H20" s="145"/>
      <c r="I20" s="145"/>
      <c r="J20" s="145"/>
    </row>
    <row r="21" spans="1:13" ht="7.5" customHeight="1" x14ac:dyDescent="0.35"/>
    <row r="22" spans="1:13" s="29" customFormat="1" ht="202.5" customHeight="1" x14ac:dyDescent="0.2">
      <c r="A22" s="146" t="s">
        <v>211</v>
      </c>
      <c r="B22" s="146"/>
      <c r="C22" s="146"/>
      <c r="D22" s="146"/>
      <c r="E22" s="146"/>
      <c r="F22" s="146"/>
      <c r="G22" s="146"/>
      <c r="H22" s="146"/>
      <c r="I22" s="146"/>
      <c r="J22" s="146"/>
      <c r="L22" s="68"/>
      <c r="M22" s="54"/>
    </row>
    <row r="23" spans="1:13" x14ac:dyDescent="0.35">
      <c r="L23" s="67"/>
    </row>
    <row r="24" spans="1:13" ht="48.65" customHeight="1" x14ac:dyDescent="0.35">
      <c r="A24" s="145" t="s">
        <v>138</v>
      </c>
      <c r="B24" s="145"/>
      <c r="C24" s="145"/>
      <c r="D24" s="145"/>
      <c r="E24" s="145"/>
      <c r="F24" s="145"/>
      <c r="G24" s="145"/>
      <c r="H24" s="145"/>
      <c r="I24" s="145"/>
      <c r="J24" s="145"/>
    </row>
    <row r="25" spans="1:13" ht="6" customHeight="1" x14ac:dyDescent="0.35"/>
    <row r="26" spans="1:13" s="29" customFormat="1" ht="49.5" customHeight="1" x14ac:dyDescent="0.2">
      <c r="A26" s="146" t="s">
        <v>159</v>
      </c>
      <c r="B26" s="146"/>
      <c r="C26" s="146"/>
      <c r="D26" s="146"/>
      <c r="E26" s="146"/>
      <c r="F26" s="146"/>
      <c r="G26" s="146"/>
      <c r="H26" s="146"/>
      <c r="I26" s="146"/>
      <c r="J26" s="146"/>
    </row>
  </sheetData>
  <mergeCells count="14">
    <mergeCell ref="A10:J10"/>
    <mergeCell ref="A1:J1"/>
    <mergeCell ref="B2:J2"/>
    <mergeCell ref="A3:J3"/>
    <mergeCell ref="A5:J5"/>
    <mergeCell ref="A7:J7"/>
    <mergeCell ref="A24:J24"/>
    <mergeCell ref="A26:J26"/>
    <mergeCell ref="A12:J12"/>
    <mergeCell ref="A20:J20"/>
    <mergeCell ref="A22:J22"/>
    <mergeCell ref="A18:J18"/>
    <mergeCell ref="A14:J14"/>
    <mergeCell ref="A16:J16"/>
  </mergeCells>
  <pageMargins left="0.39370078740157483" right="0.39370078740157483" top="0.39370078740157483" bottom="0.39370078740157483" header="0.31496062992125984" footer="0.31496062992125984"/>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92E1C-442B-4F50-A319-ED02F0C08E13}">
  <sheetPr codeName="Feuil3"/>
  <dimension ref="A1:AIN129"/>
  <sheetViews>
    <sheetView tabSelected="1" topLeftCell="D85" zoomScale="30" zoomScaleNormal="30" workbookViewId="0">
      <selection activeCell="R103" activeCellId="4" sqref="M18:S101 Q102 R102:S102 Q103 R103:S103"/>
    </sheetView>
  </sheetViews>
  <sheetFormatPr baseColWidth="10" defaultColWidth="8.7265625" defaultRowHeight="40" customHeight="1" x14ac:dyDescent="0.35"/>
  <cols>
    <col min="1" max="1" width="45.1796875" customWidth="1"/>
    <col min="2" max="2" width="36.26953125" customWidth="1"/>
    <col min="3" max="3" width="66" bestFit="1" customWidth="1"/>
    <col min="4" max="4" width="42.7265625" style="1" customWidth="1"/>
    <col min="5" max="5" width="47.1796875" style="1" customWidth="1"/>
    <col min="6" max="6" width="29.1796875" style="1" customWidth="1"/>
    <col min="7" max="7" width="33.1796875" style="1" customWidth="1"/>
    <col min="8" max="8" width="42.7265625" style="1" customWidth="1"/>
    <col min="9" max="9" width="25.7265625" customWidth="1"/>
    <col min="10" max="10" width="25.7265625" style="41" customWidth="1"/>
    <col min="11" max="11" width="25.7265625" style="40" customWidth="1"/>
    <col min="12" max="12" width="40.7265625" style="5" customWidth="1"/>
    <col min="13" max="13" width="26.54296875" style="22" bestFit="1" customWidth="1"/>
    <col min="14" max="14" width="45.7265625" style="22" customWidth="1"/>
    <col min="15" max="15" width="42.453125" style="8" bestFit="1" customWidth="1"/>
    <col min="16" max="16" width="26.54296875" style="2" bestFit="1" customWidth="1"/>
    <col min="17" max="17" width="34.81640625" style="2" customWidth="1"/>
    <col min="18" max="18" width="31.81640625" style="2" customWidth="1"/>
    <col min="19" max="19" width="42.54296875" style="39" customWidth="1"/>
  </cols>
  <sheetData>
    <row r="1" spans="1:924" ht="15" thickBot="1" x14ac:dyDescent="0.4">
      <c r="I1" s="3"/>
      <c r="L1" s="2"/>
      <c r="P1" s="5"/>
      <c r="S1"/>
    </row>
    <row r="2" spans="1:924" ht="41.5" customHeight="1" thickBot="1" x14ac:dyDescent="0.4">
      <c r="A2" s="159" t="s">
        <v>0</v>
      </c>
      <c r="B2" s="160"/>
      <c r="C2" s="160"/>
      <c r="D2" s="160"/>
      <c r="E2" s="160"/>
      <c r="F2" s="160"/>
      <c r="G2" s="160"/>
      <c r="H2" s="160"/>
      <c r="I2" s="160"/>
      <c r="J2" s="160"/>
      <c r="K2" s="160"/>
      <c r="L2" s="161"/>
      <c r="M2"/>
      <c r="N2"/>
      <c r="O2"/>
      <c r="P2"/>
      <c r="Q2"/>
      <c r="R2"/>
      <c r="S2"/>
    </row>
    <row r="3" spans="1:924" ht="14.5" x14ac:dyDescent="0.35">
      <c r="C3" s="1"/>
      <c r="E3"/>
      <c r="I3" s="3"/>
      <c r="L3" s="6"/>
      <c r="M3"/>
      <c r="N3"/>
      <c r="O3"/>
      <c r="P3"/>
      <c r="Q3"/>
      <c r="R3"/>
      <c r="S3"/>
    </row>
    <row r="4" spans="1:924" ht="15" thickBot="1" x14ac:dyDescent="0.4">
      <c r="C4" s="1"/>
      <c r="E4"/>
      <c r="I4" s="3"/>
      <c r="L4" s="6"/>
      <c r="M4"/>
      <c r="N4"/>
      <c r="O4"/>
      <c r="P4"/>
      <c r="Q4"/>
      <c r="R4"/>
      <c r="S4"/>
    </row>
    <row r="5" spans="1:924" ht="29.5" customHeight="1" thickBot="1" x14ac:dyDescent="0.4">
      <c r="A5" s="162" t="s">
        <v>11</v>
      </c>
      <c r="B5" s="163"/>
      <c r="C5" s="163"/>
      <c r="D5" s="163"/>
      <c r="E5" s="163"/>
      <c r="F5" s="163"/>
      <c r="G5" s="163"/>
      <c r="H5" s="163"/>
      <c r="I5" s="163"/>
      <c r="J5" s="163"/>
      <c r="K5" s="163"/>
      <c r="L5" s="164"/>
      <c r="M5"/>
      <c r="N5"/>
      <c r="O5"/>
      <c r="P5"/>
      <c r="Q5"/>
      <c r="R5"/>
      <c r="S5"/>
    </row>
    <row r="6" spans="1:924" ht="16" thickBot="1" x14ac:dyDescent="0.4">
      <c r="A6" s="4"/>
      <c r="C6" s="1"/>
      <c r="E6"/>
      <c r="I6" s="3"/>
      <c r="L6" s="6"/>
      <c r="N6" s="26"/>
      <c r="O6" s="9"/>
      <c r="Q6"/>
      <c r="R6"/>
      <c r="S6"/>
    </row>
    <row r="7" spans="1:924" s="18" customFormat="1" ht="36" customHeight="1" thickBot="1" x14ac:dyDescent="0.4">
      <c r="A7" s="23" t="s">
        <v>10</v>
      </c>
      <c r="B7" s="24"/>
      <c r="C7" s="24"/>
      <c r="D7" s="10"/>
      <c r="E7" s="11"/>
      <c r="F7" s="25"/>
      <c r="G7" s="25"/>
      <c r="H7" s="25"/>
      <c r="I7" s="12"/>
      <c r="J7" s="41"/>
      <c r="K7" s="40"/>
      <c r="L7" s="13"/>
      <c r="M7" s="14"/>
      <c r="N7" s="15"/>
      <c r="O7" s="16"/>
      <c r="P7" s="15"/>
      <c r="Q7" s="15"/>
      <c r="R7" s="15"/>
      <c r="S7" s="15"/>
      <c r="T7" s="15"/>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7"/>
      <c r="DS7" s="17"/>
      <c r="DT7" s="17"/>
      <c r="DU7" s="17"/>
      <c r="DV7" s="17"/>
      <c r="DW7" s="17"/>
      <c r="DX7" s="17"/>
      <c r="DY7" s="17"/>
      <c r="DZ7" s="17"/>
      <c r="EA7" s="17"/>
      <c r="EB7" s="17"/>
      <c r="EC7" s="17"/>
      <c r="ED7" s="17"/>
      <c r="EE7" s="17"/>
      <c r="EF7" s="17"/>
      <c r="EG7" s="17"/>
      <c r="EH7" s="17"/>
      <c r="EI7" s="17"/>
      <c r="EJ7" s="17"/>
      <c r="EK7" s="17"/>
      <c r="EL7" s="17"/>
      <c r="EM7" s="17"/>
      <c r="EN7" s="17"/>
      <c r="EO7" s="17"/>
      <c r="EP7" s="17"/>
      <c r="EQ7" s="17"/>
      <c r="ER7" s="17"/>
      <c r="ES7" s="17"/>
      <c r="ET7" s="17"/>
      <c r="EU7" s="17"/>
      <c r="EV7" s="17"/>
      <c r="EW7" s="17"/>
      <c r="EX7" s="17"/>
      <c r="EY7" s="17"/>
      <c r="EZ7" s="17"/>
      <c r="FA7" s="17"/>
      <c r="FB7" s="17"/>
      <c r="FC7" s="17"/>
      <c r="FD7" s="17"/>
      <c r="FE7" s="17"/>
      <c r="FF7" s="17"/>
      <c r="FG7" s="17"/>
      <c r="FH7" s="17"/>
      <c r="FI7" s="17"/>
      <c r="FJ7" s="17"/>
      <c r="FK7" s="17"/>
      <c r="FL7" s="17"/>
      <c r="FM7" s="17"/>
      <c r="FN7" s="17"/>
      <c r="FO7" s="17"/>
      <c r="FP7" s="17"/>
      <c r="FQ7" s="17"/>
      <c r="FR7" s="17"/>
      <c r="FS7" s="17"/>
      <c r="FT7" s="17"/>
      <c r="FU7" s="17"/>
      <c r="FV7" s="17"/>
      <c r="FW7" s="17"/>
      <c r="FX7" s="17"/>
      <c r="FY7" s="17"/>
      <c r="FZ7" s="17"/>
      <c r="GA7" s="17"/>
      <c r="GB7" s="17"/>
      <c r="GC7" s="17"/>
      <c r="GD7" s="17"/>
      <c r="GE7" s="17"/>
      <c r="GF7" s="17"/>
      <c r="GG7" s="17"/>
      <c r="GH7" s="17"/>
      <c r="GI7" s="17"/>
      <c r="GJ7" s="17"/>
      <c r="GK7" s="17"/>
      <c r="GL7" s="17"/>
      <c r="GM7" s="17"/>
      <c r="GN7" s="17"/>
      <c r="GO7" s="17"/>
      <c r="GP7" s="17"/>
      <c r="GQ7" s="17"/>
      <c r="GR7" s="17"/>
      <c r="GS7" s="17"/>
      <c r="GT7" s="17"/>
      <c r="GU7" s="17"/>
      <c r="GV7" s="17"/>
      <c r="GW7" s="17"/>
      <c r="GX7" s="17"/>
      <c r="GY7" s="17"/>
      <c r="GZ7" s="17"/>
      <c r="HA7" s="17"/>
      <c r="HB7" s="17"/>
      <c r="HC7" s="17"/>
      <c r="HD7" s="17"/>
      <c r="HE7" s="17"/>
      <c r="HF7" s="17"/>
      <c r="HG7" s="17"/>
      <c r="HH7" s="17"/>
      <c r="HI7" s="17"/>
      <c r="HJ7" s="17"/>
      <c r="HK7" s="17"/>
      <c r="HL7" s="17"/>
      <c r="HM7" s="17"/>
      <c r="HN7" s="17"/>
      <c r="HO7" s="17"/>
      <c r="HP7" s="17"/>
      <c r="HQ7" s="17"/>
      <c r="HR7" s="17"/>
      <c r="HS7" s="17"/>
      <c r="HT7" s="17"/>
      <c r="HU7" s="17"/>
      <c r="HV7" s="17"/>
      <c r="HW7" s="17"/>
      <c r="HX7" s="17"/>
      <c r="HY7" s="17"/>
      <c r="HZ7" s="17"/>
      <c r="IA7" s="17"/>
      <c r="IB7" s="17"/>
      <c r="IC7" s="17"/>
      <c r="ID7" s="17"/>
      <c r="IE7" s="17"/>
      <c r="IF7" s="17"/>
      <c r="IG7" s="17"/>
      <c r="IH7" s="17"/>
      <c r="II7" s="17"/>
      <c r="IJ7" s="17"/>
      <c r="IK7" s="17"/>
      <c r="IL7" s="17"/>
      <c r="IM7" s="17"/>
      <c r="IN7" s="17"/>
      <c r="IO7" s="17"/>
      <c r="IP7" s="17"/>
      <c r="IQ7" s="17"/>
      <c r="IR7" s="17"/>
      <c r="IS7" s="17"/>
      <c r="IT7" s="17"/>
      <c r="IU7" s="17"/>
      <c r="IV7" s="17"/>
      <c r="IW7" s="17"/>
      <c r="IX7" s="17"/>
      <c r="IY7" s="17"/>
      <c r="IZ7" s="17"/>
      <c r="JA7" s="17"/>
      <c r="JB7" s="17"/>
      <c r="JC7" s="17"/>
      <c r="JD7" s="17"/>
      <c r="JE7" s="17"/>
      <c r="JF7" s="17"/>
      <c r="JG7" s="17"/>
      <c r="JH7" s="17"/>
      <c r="JI7" s="17"/>
      <c r="JJ7" s="17"/>
      <c r="JK7" s="17"/>
      <c r="JL7" s="17"/>
      <c r="JM7" s="17"/>
      <c r="JN7" s="17"/>
      <c r="JO7" s="17"/>
      <c r="JP7" s="17"/>
      <c r="JQ7" s="17"/>
      <c r="JR7" s="17"/>
      <c r="JS7" s="17"/>
      <c r="JT7" s="17"/>
      <c r="JU7" s="17"/>
      <c r="JV7" s="17"/>
      <c r="JW7" s="17"/>
      <c r="JX7" s="17"/>
      <c r="JY7" s="17"/>
      <c r="JZ7" s="17"/>
      <c r="KA7" s="17"/>
      <c r="KB7" s="17"/>
      <c r="KC7" s="17"/>
      <c r="KD7" s="17"/>
      <c r="KE7" s="17"/>
      <c r="KF7" s="17"/>
      <c r="KG7" s="17"/>
      <c r="KH7" s="17"/>
      <c r="KI7" s="17"/>
      <c r="KJ7" s="17"/>
      <c r="KK7" s="17"/>
      <c r="KL7" s="17"/>
      <c r="KM7" s="17"/>
      <c r="KN7" s="17"/>
      <c r="KO7" s="17"/>
      <c r="KP7" s="17"/>
      <c r="KQ7" s="17"/>
      <c r="KR7" s="17"/>
      <c r="KS7" s="17"/>
      <c r="KT7" s="17"/>
      <c r="KU7" s="17"/>
      <c r="KV7" s="17"/>
      <c r="KW7" s="17"/>
      <c r="KX7" s="17"/>
      <c r="KY7" s="17"/>
      <c r="KZ7" s="17"/>
      <c r="LA7" s="17"/>
      <c r="LB7" s="17"/>
      <c r="LC7" s="17"/>
      <c r="LD7" s="17"/>
      <c r="LE7" s="17"/>
      <c r="LF7" s="17"/>
      <c r="LG7" s="17"/>
      <c r="LH7" s="17"/>
      <c r="LI7" s="17"/>
      <c r="LJ7" s="17"/>
      <c r="LK7" s="17"/>
      <c r="LL7" s="17"/>
      <c r="LM7" s="17"/>
      <c r="LN7" s="17"/>
      <c r="LO7" s="17"/>
      <c r="LP7" s="17"/>
      <c r="LQ7" s="17"/>
      <c r="LR7" s="17"/>
      <c r="LS7" s="17"/>
      <c r="LT7" s="17"/>
      <c r="LU7" s="17"/>
      <c r="LV7" s="17"/>
      <c r="LW7" s="17"/>
      <c r="LX7" s="17"/>
      <c r="LY7" s="17"/>
      <c r="LZ7" s="17"/>
      <c r="MA7" s="17"/>
      <c r="MB7" s="17"/>
      <c r="MC7" s="17"/>
      <c r="MD7" s="17"/>
      <c r="ME7" s="17"/>
      <c r="MF7" s="17"/>
      <c r="MG7" s="17"/>
      <c r="MH7" s="17"/>
      <c r="MI7" s="17"/>
      <c r="MJ7" s="17"/>
      <c r="MK7" s="17"/>
      <c r="ML7" s="17"/>
      <c r="MM7" s="17"/>
      <c r="MN7" s="17"/>
      <c r="MO7" s="17"/>
      <c r="MP7" s="17"/>
      <c r="MQ7" s="17"/>
      <c r="MR7" s="17"/>
      <c r="MS7" s="17"/>
      <c r="MT7" s="17"/>
      <c r="MU7" s="17"/>
      <c r="MV7" s="17"/>
      <c r="MW7" s="17"/>
      <c r="MX7" s="17"/>
      <c r="MY7" s="17"/>
      <c r="MZ7" s="17"/>
      <c r="NA7" s="17"/>
      <c r="NB7" s="17"/>
      <c r="NC7" s="17"/>
      <c r="ND7" s="17"/>
      <c r="NE7" s="17"/>
      <c r="NF7" s="17"/>
      <c r="NG7" s="17"/>
      <c r="NH7" s="17"/>
      <c r="NI7" s="17"/>
      <c r="NJ7" s="17"/>
      <c r="NK7" s="17"/>
      <c r="NL7" s="17"/>
      <c r="NM7" s="17"/>
      <c r="NN7" s="17"/>
      <c r="NO7" s="17"/>
      <c r="NP7" s="17"/>
      <c r="NQ7" s="17"/>
      <c r="NR7" s="17"/>
      <c r="NS7" s="17"/>
      <c r="NT7" s="17"/>
      <c r="NU7" s="17"/>
      <c r="NV7" s="17"/>
      <c r="NW7" s="17"/>
      <c r="NX7" s="17"/>
      <c r="NY7" s="17"/>
      <c r="NZ7" s="17"/>
      <c r="OA7" s="17"/>
      <c r="OB7" s="17"/>
      <c r="OC7" s="17"/>
      <c r="OD7" s="17"/>
      <c r="OE7" s="17"/>
      <c r="OF7" s="17"/>
      <c r="OG7" s="17"/>
      <c r="OH7" s="17"/>
      <c r="OI7" s="17"/>
      <c r="OJ7" s="17"/>
      <c r="OK7" s="17"/>
      <c r="OL7" s="17"/>
      <c r="OM7" s="17"/>
      <c r="ON7" s="17"/>
      <c r="OO7" s="17"/>
      <c r="OP7" s="17"/>
      <c r="OQ7" s="17"/>
      <c r="OR7" s="17"/>
      <c r="OS7" s="17"/>
      <c r="OT7" s="17"/>
      <c r="OU7" s="17"/>
      <c r="OV7" s="17"/>
      <c r="OW7" s="17"/>
      <c r="OX7" s="17"/>
      <c r="OY7" s="17"/>
      <c r="OZ7" s="17"/>
      <c r="PA7" s="17"/>
      <c r="PB7" s="17"/>
      <c r="PC7" s="17"/>
      <c r="PD7" s="17"/>
      <c r="PE7" s="17"/>
      <c r="PF7" s="17"/>
      <c r="PG7" s="17"/>
      <c r="PH7" s="17"/>
      <c r="PI7" s="17"/>
      <c r="PJ7" s="17"/>
      <c r="PK7" s="17"/>
      <c r="PL7" s="17"/>
      <c r="PM7" s="17"/>
      <c r="PN7" s="17"/>
      <c r="PO7" s="17"/>
      <c r="PP7" s="17"/>
      <c r="PQ7" s="17"/>
      <c r="PR7" s="17"/>
      <c r="PS7" s="17"/>
      <c r="PT7" s="17"/>
      <c r="PU7" s="17"/>
      <c r="PV7" s="17"/>
      <c r="PW7" s="17"/>
      <c r="PX7" s="17"/>
      <c r="PY7" s="17"/>
      <c r="PZ7" s="17"/>
      <c r="QA7" s="17"/>
      <c r="QB7" s="17"/>
      <c r="QC7" s="17"/>
      <c r="QD7" s="17"/>
      <c r="QE7" s="17"/>
      <c r="QF7" s="17"/>
      <c r="QG7" s="17"/>
      <c r="QH7" s="17"/>
      <c r="QI7" s="17"/>
      <c r="QJ7" s="17"/>
      <c r="QK7" s="17"/>
      <c r="QL7" s="17"/>
      <c r="QM7" s="17"/>
      <c r="QN7" s="17"/>
      <c r="QO7" s="17"/>
      <c r="QP7" s="17"/>
      <c r="QQ7" s="17"/>
      <c r="QR7" s="17"/>
      <c r="QS7" s="17"/>
      <c r="QT7" s="17"/>
      <c r="QU7" s="17"/>
      <c r="QV7" s="17"/>
      <c r="QW7" s="17"/>
      <c r="QX7" s="17"/>
      <c r="QY7" s="17"/>
      <c r="QZ7" s="17"/>
      <c r="RA7" s="17"/>
      <c r="RB7" s="17"/>
      <c r="RC7" s="17"/>
      <c r="RD7" s="17"/>
      <c r="RE7" s="17"/>
      <c r="RF7" s="17"/>
      <c r="RG7" s="17"/>
      <c r="RH7" s="17"/>
      <c r="RI7" s="17"/>
      <c r="RJ7" s="17"/>
      <c r="RK7" s="17"/>
      <c r="RL7" s="17"/>
      <c r="RM7" s="17"/>
      <c r="RN7" s="17"/>
      <c r="RO7" s="17"/>
      <c r="RP7" s="17"/>
      <c r="RQ7" s="17"/>
      <c r="RR7" s="17"/>
      <c r="RS7" s="17"/>
      <c r="RT7" s="17"/>
      <c r="RU7" s="17"/>
      <c r="RV7" s="17"/>
      <c r="RW7" s="17"/>
      <c r="RX7" s="17"/>
      <c r="RY7" s="17"/>
      <c r="RZ7" s="17"/>
      <c r="SA7" s="17"/>
      <c r="SB7" s="17"/>
      <c r="SC7" s="17"/>
      <c r="SD7" s="17"/>
      <c r="SE7" s="17"/>
      <c r="SF7" s="17"/>
      <c r="SG7" s="17"/>
      <c r="SH7" s="17"/>
      <c r="SI7" s="17"/>
      <c r="SJ7" s="17"/>
      <c r="SK7" s="17"/>
      <c r="SL7" s="17"/>
      <c r="SM7" s="17"/>
      <c r="SN7" s="17"/>
      <c r="SO7" s="17"/>
      <c r="SP7" s="17"/>
      <c r="SQ7" s="17"/>
      <c r="SR7" s="17"/>
      <c r="SS7" s="17"/>
      <c r="ST7" s="17"/>
      <c r="SU7" s="17"/>
      <c r="SV7" s="17"/>
      <c r="SW7" s="17"/>
      <c r="SX7" s="17"/>
      <c r="SY7" s="17"/>
      <c r="SZ7" s="17"/>
      <c r="TA7" s="17"/>
      <c r="TB7" s="17"/>
      <c r="TC7" s="17"/>
      <c r="TD7" s="17"/>
      <c r="TE7" s="17"/>
      <c r="TF7" s="17"/>
      <c r="TG7" s="17"/>
      <c r="TH7" s="17"/>
      <c r="TI7" s="17"/>
      <c r="TJ7" s="17"/>
      <c r="TK7" s="17"/>
      <c r="TL7" s="17"/>
      <c r="TM7" s="17"/>
      <c r="TN7" s="17"/>
      <c r="TO7" s="17"/>
      <c r="TP7" s="17"/>
      <c r="TQ7" s="17"/>
      <c r="TR7" s="17"/>
      <c r="TS7" s="17"/>
      <c r="TT7" s="17"/>
      <c r="TU7" s="17"/>
      <c r="TV7" s="17"/>
      <c r="TW7" s="17"/>
      <c r="TX7" s="17"/>
      <c r="TY7" s="17"/>
      <c r="TZ7" s="17"/>
      <c r="UA7" s="17"/>
      <c r="UB7" s="17"/>
      <c r="UC7" s="17"/>
      <c r="UD7" s="17"/>
      <c r="UE7" s="17"/>
      <c r="UF7" s="17"/>
      <c r="UG7" s="17"/>
      <c r="UH7" s="17"/>
      <c r="UI7" s="17"/>
      <c r="UJ7" s="17"/>
      <c r="UK7" s="17"/>
      <c r="UL7" s="17"/>
      <c r="UM7" s="17"/>
      <c r="UN7" s="17"/>
      <c r="UO7" s="17"/>
      <c r="UP7" s="17"/>
      <c r="UQ7" s="17"/>
      <c r="UR7" s="17"/>
      <c r="US7" s="17"/>
      <c r="UT7" s="17"/>
      <c r="UU7" s="17"/>
      <c r="UV7" s="17"/>
      <c r="UW7" s="17"/>
      <c r="UX7" s="17"/>
      <c r="UY7" s="17"/>
      <c r="UZ7" s="17"/>
      <c r="VA7" s="17"/>
      <c r="VB7" s="17"/>
      <c r="VC7" s="17"/>
      <c r="VD7" s="17"/>
      <c r="VE7" s="17"/>
      <c r="VF7" s="17"/>
      <c r="VG7" s="17"/>
      <c r="VH7" s="17"/>
      <c r="VI7" s="17"/>
      <c r="VJ7" s="17"/>
      <c r="VK7" s="17"/>
      <c r="VL7" s="17"/>
      <c r="VM7" s="17"/>
      <c r="VN7" s="17"/>
      <c r="VO7" s="17"/>
      <c r="VP7" s="17"/>
      <c r="VQ7" s="17"/>
      <c r="VR7" s="17"/>
      <c r="VS7" s="17"/>
      <c r="VT7" s="17"/>
      <c r="VU7" s="17"/>
      <c r="VV7" s="17"/>
      <c r="VW7" s="17"/>
      <c r="VX7" s="17"/>
      <c r="VY7" s="17"/>
      <c r="VZ7" s="17"/>
      <c r="WA7" s="17"/>
      <c r="WB7" s="17"/>
      <c r="WC7" s="17"/>
      <c r="WD7" s="17"/>
      <c r="WE7" s="17"/>
      <c r="WF7" s="17"/>
      <c r="WG7" s="17"/>
      <c r="WH7" s="17"/>
      <c r="WI7" s="17"/>
      <c r="WJ7" s="17"/>
      <c r="WK7" s="17"/>
      <c r="WL7" s="17"/>
      <c r="WM7" s="17"/>
      <c r="WN7" s="17"/>
      <c r="WO7" s="17"/>
      <c r="WP7" s="17"/>
      <c r="WQ7" s="17"/>
      <c r="WR7" s="17"/>
      <c r="WS7" s="17"/>
      <c r="WT7" s="17"/>
      <c r="WU7" s="17"/>
      <c r="WV7" s="17"/>
      <c r="WW7" s="17"/>
      <c r="WX7" s="17"/>
      <c r="WY7" s="17"/>
      <c r="WZ7" s="17"/>
      <c r="XA7" s="17"/>
      <c r="XB7" s="17"/>
      <c r="XC7" s="17"/>
      <c r="XD7" s="17"/>
      <c r="XE7" s="17"/>
      <c r="XF7" s="17"/>
      <c r="XG7" s="17"/>
      <c r="XH7" s="17"/>
      <c r="XI7" s="17"/>
      <c r="XJ7" s="17"/>
      <c r="XK7" s="17"/>
      <c r="XL7" s="17"/>
      <c r="XM7" s="17"/>
      <c r="XN7" s="17"/>
      <c r="XO7" s="17"/>
      <c r="XP7" s="17"/>
      <c r="XQ7" s="17"/>
      <c r="XR7" s="17"/>
      <c r="XS7" s="17"/>
      <c r="XT7" s="17"/>
      <c r="XU7" s="17"/>
      <c r="XV7" s="17"/>
      <c r="XW7" s="17"/>
      <c r="XX7" s="17"/>
      <c r="XY7" s="17"/>
      <c r="XZ7" s="17"/>
      <c r="YA7" s="17"/>
      <c r="YB7" s="17"/>
      <c r="YC7" s="17"/>
      <c r="YD7" s="17"/>
      <c r="YE7" s="17"/>
      <c r="YF7" s="17"/>
      <c r="YG7" s="17"/>
      <c r="YH7" s="17"/>
      <c r="YI7" s="17"/>
      <c r="YJ7" s="17"/>
      <c r="YK7" s="17"/>
      <c r="YL7" s="17"/>
      <c r="YM7" s="17"/>
      <c r="YN7" s="17"/>
      <c r="YO7" s="17"/>
      <c r="YP7" s="17"/>
      <c r="YQ7" s="17"/>
      <c r="YR7" s="17"/>
      <c r="YS7" s="17"/>
      <c r="YT7" s="17"/>
      <c r="YU7" s="17"/>
      <c r="YV7" s="17"/>
      <c r="YW7" s="17"/>
      <c r="YX7" s="17"/>
      <c r="YY7" s="17"/>
      <c r="YZ7" s="17"/>
      <c r="ZA7" s="17"/>
      <c r="ZB7" s="17"/>
      <c r="ZC7" s="17"/>
      <c r="ZD7" s="17"/>
      <c r="ZE7" s="17"/>
      <c r="ZF7" s="17"/>
      <c r="ZG7" s="17"/>
      <c r="ZH7" s="17"/>
      <c r="ZI7" s="17"/>
      <c r="ZJ7" s="17"/>
      <c r="ZK7" s="17"/>
      <c r="ZL7" s="17"/>
      <c r="ZM7" s="17"/>
      <c r="ZN7" s="17"/>
      <c r="ZO7" s="17"/>
      <c r="ZP7" s="17"/>
      <c r="ZQ7" s="17"/>
      <c r="ZR7" s="17"/>
      <c r="ZS7" s="17"/>
      <c r="ZT7" s="17"/>
      <c r="ZU7" s="17"/>
      <c r="ZV7" s="17"/>
      <c r="ZW7" s="17"/>
      <c r="ZX7" s="17"/>
      <c r="ZY7" s="17"/>
      <c r="ZZ7" s="17"/>
      <c r="AAA7" s="17"/>
      <c r="AAB7" s="17"/>
      <c r="AAC7" s="17"/>
      <c r="AAD7" s="17"/>
      <c r="AAE7" s="17"/>
      <c r="AAF7" s="17"/>
      <c r="AAG7" s="17"/>
      <c r="AAH7" s="17"/>
      <c r="AAI7" s="17"/>
      <c r="AAJ7" s="17"/>
      <c r="AAK7" s="17"/>
      <c r="AAL7" s="17"/>
      <c r="AAM7" s="17"/>
      <c r="AAN7" s="17"/>
      <c r="AAO7" s="17"/>
      <c r="AAP7" s="17"/>
      <c r="AAQ7" s="17"/>
      <c r="AAR7" s="17"/>
      <c r="AAS7" s="17"/>
      <c r="AAT7" s="17"/>
      <c r="AAU7" s="17"/>
      <c r="AAV7" s="17"/>
      <c r="AAW7" s="17"/>
      <c r="AAX7" s="17"/>
      <c r="AAY7" s="17"/>
      <c r="AAZ7" s="17"/>
      <c r="ABA7" s="17"/>
      <c r="ABB7" s="17"/>
      <c r="ABC7" s="17"/>
      <c r="ABD7" s="17"/>
      <c r="ABE7" s="17"/>
      <c r="ABF7" s="17"/>
      <c r="ABG7" s="17"/>
      <c r="ABH7" s="17"/>
      <c r="ABI7" s="17"/>
      <c r="ABJ7" s="17"/>
      <c r="ABK7" s="17"/>
      <c r="ABL7" s="17"/>
      <c r="ABM7" s="17"/>
      <c r="ABN7" s="17"/>
      <c r="ABO7" s="17"/>
      <c r="ABP7" s="17"/>
      <c r="ABQ7" s="17"/>
      <c r="ABR7" s="17"/>
      <c r="ABS7" s="17"/>
      <c r="ABT7" s="17"/>
      <c r="ABU7" s="17"/>
      <c r="ABV7" s="17"/>
      <c r="ABW7" s="17"/>
      <c r="ABX7" s="17"/>
      <c r="ABY7" s="17"/>
      <c r="ABZ7" s="17"/>
      <c r="ACA7" s="17"/>
      <c r="ACB7" s="17"/>
      <c r="ACC7" s="17"/>
      <c r="ACD7" s="17"/>
      <c r="ACE7" s="17"/>
      <c r="ACF7" s="17"/>
      <c r="ACG7" s="17"/>
      <c r="ACH7" s="17"/>
      <c r="ACI7" s="17"/>
      <c r="ACJ7" s="17"/>
      <c r="ACK7" s="17"/>
      <c r="ACL7" s="17"/>
      <c r="ACM7" s="17"/>
      <c r="ACN7" s="17"/>
      <c r="ACO7" s="17"/>
      <c r="ACP7" s="17"/>
      <c r="ACQ7" s="17"/>
      <c r="ACR7" s="17"/>
      <c r="ACS7" s="17"/>
      <c r="ACT7" s="17"/>
      <c r="ACU7" s="17"/>
      <c r="ACV7" s="17"/>
      <c r="ACW7" s="17"/>
      <c r="ACX7" s="17"/>
      <c r="ACY7" s="17"/>
      <c r="ACZ7" s="17"/>
      <c r="ADA7" s="17"/>
      <c r="ADB7" s="17"/>
      <c r="ADC7" s="17"/>
      <c r="ADD7" s="17"/>
      <c r="ADE7" s="17"/>
      <c r="ADF7" s="17"/>
      <c r="ADG7" s="17"/>
      <c r="ADH7" s="17"/>
      <c r="ADI7" s="17"/>
      <c r="ADJ7" s="17"/>
      <c r="ADK7" s="17"/>
      <c r="ADL7" s="17"/>
      <c r="ADM7" s="17"/>
      <c r="ADN7" s="17"/>
      <c r="ADO7" s="17"/>
      <c r="ADP7" s="17"/>
      <c r="ADQ7" s="17"/>
      <c r="ADR7" s="17"/>
      <c r="ADS7" s="17"/>
      <c r="ADT7" s="17"/>
      <c r="ADU7" s="17"/>
      <c r="ADV7" s="17"/>
      <c r="ADW7" s="17"/>
      <c r="ADX7" s="17"/>
      <c r="ADY7" s="17"/>
      <c r="ADZ7" s="17"/>
      <c r="AEA7" s="17"/>
      <c r="AEB7" s="17"/>
      <c r="AEC7" s="17"/>
      <c r="AED7" s="17"/>
      <c r="AEE7" s="17"/>
      <c r="AEF7" s="17"/>
      <c r="AEG7" s="17"/>
      <c r="AEH7" s="17"/>
      <c r="AEI7" s="17"/>
      <c r="AEJ7" s="17"/>
      <c r="AEK7" s="17"/>
      <c r="AEL7" s="17"/>
      <c r="AEM7" s="17"/>
      <c r="AEN7" s="17"/>
      <c r="AEO7" s="17"/>
      <c r="AEP7" s="17"/>
      <c r="AEQ7" s="17"/>
      <c r="AER7" s="17"/>
      <c r="AES7" s="17"/>
      <c r="AET7" s="17"/>
      <c r="AEU7" s="17"/>
      <c r="AEV7" s="17"/>
      <c r="AEW7" s="17"/>
      <c r="AEX7" s="17"/>
      <c r="AEY7" s="17"/>
      <c r="AEZ7" s="17"/>
      <c r="AFA7" s="17"/>
      <c r="AFB7" s="17"/>
      <c r="AFC7" s="17"/>
      <c r="AFD7" s="17"/>
      <c r="AFE7" s="17"/>
      <c r="AFF7" s="17"/>
      <c r="AFG7" s="17"/>
      <c r="AFH7" s="17"/>
      <c r="AFI7" s="17"/>
      <c r="AFJ7" s="17"/>
      <c r="AFK7" s="17"/>
      <c r="AFL7" s="17"/>
      <c r="AFM7" s="17"/>
      <c r="AFN7" s="17"/>
      <c r="AFO7" s="17"/>
      <c r="AFP7" s="17"/>
      <c r="AFQ7" s="17"/>
      <c r="AFR7" s="17"/>
      <c r="AFS7" s="17"/>
      <c r="AFT7" s="17"/>
      <c r="AFU7" s="17"/>
      <c r="AFV7" s="17"/>
      <c r="AFW7" s="17"/>
      <c r="AFX7" s="17"/>
      <c r="AFY7" s="17"/>
      <c r="AFZ7" s="17"/>
      <c r="AGA7" s="17"/>
      <c r="AGB7" s="17"/>
      <c r="AGC7" s="17"/>
      <c r="AGD7" s="17"/>
      <c r="AGE7" s="17"/>
      <c r="AGF7" s="17"/>
      <c r="AGG7" s="17"/>
      <c r="AGH7" s="17"/>
      <c r="AGI7" s="17"/>
      <c r="AGJ7" s="17"/>
      <c r="AGK7" s="17"/>
      <c r="AGL7" s="17"/>
      <c r="AGM7" s="17"/>
      <c r="AGN7" s="17"/>
      <c r="AGO7" s="17"/>
      <c r="AGP7" s="17"/>
      <c r="AGQ7" s="17"/>
      <c r="AGR7" s="17"/>
      <c r="AGS7" s="17"/>
      <c r="AGT7" s="17"/>
      <c r="AGU7" s="17"/>
      <c r="AGV7" s="17"/>
      <c r="AGW7" s="17"/>
      <c r="AGX7" s="17"/>
      <c r="AGY7" s="17"/>
      <c r="AGZ7" s="17"/>
      <c r="AHA7" s="17"/>
      <c r="AHB7" s="17"/>
      <c r="AHC7" s="17"/>
      <c r="AHD7" s="17"/>
      <c r="AHE7" s="17"/>
      <c r="AHF7" s="17"/>
      <c r="AHG7" s="17"/>
      <c r="AHH7" s="17"/>
      <c r="AHI7" s="17"/>
      <c r="AHJ7" s="17"/>
      <c r="AHK7" s="17"/>
      <c r="AHL7" s="17"/>
      <c r="AHM7" s="17"/>
      <c r="AHN7" s="17"/>
      <c r="AHO7" s="17"/>
      <c r="AHP7" s="17"/>
      <c r="AHQ7" s="17"/>
      <c r="AHR7" s="17"/>
      <c r="AHS7" s="17"/>
      <c r="AHT7" s="17"/>
      <c r="AHU7" s="17"/>
      <c r="AHV7" s="17"/>
      <c r="AHW7" s="17"/>
      <c r="AHX7" s="17"/>
      <c r="AHY7" s="17"/>
      <c r="AHZ7" s="17"/>
      <c r="AIA7" s="17"/>
      <c r="AIB7" s="17"/>
      <c r="AIC7" s="17"/>
      <c r="AID7" s="17"/>
      <c r="AIE7" s="17"/>
      <c r="AIF7" s="17"/>
      <c r="AIG7" s="17"/>
      <c r="AIH7" s="17"/>
      <c r="AII7" s="17"/>
      <c r="AIJ7" s="17"/>
      <c r="AIK7" s="17"/>
      <c r="AIL7" s="17"/>
      <c r="AIM7" s="17"/>
      <c r="AIN7" s="17"/>
    </row>
    <row r="8" spans="1:924" s="18" customFormat="1" ht="17.25" customHeight="1" thickBot="1" x14ac:dyDescent="0.4">
      <c r="A8" s="11"/>
      <c r="B8" s="11"/>
      <c r="C8" s="11"/>
      <c r="D8" s="11"/>
      <c r="E8" s="11"/>
      <c r="F8" s="11"/>
      <c r="G8" s="11"/>
      <c r="H8" s="11"/>
      <c r="I8" s="12"/>
      <c r="J8" s="41"/>
      <c r="K8" s="40"/>
      <c r="L8" s="13"/>
      <c r="M8" s="14"/>
      <c r="N8" s="15"/>
      <c r="O8" s="16"/>
      <c r="P8" s="15"/>
      <c r="Q8" s="15"/>
      <c r="R8" s="15"/>
      <c r="S8" s="15"/>
      <c r="T8" s="15"/>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7"/>
      <c r="CX8" s="17"/>
      <c r="CY8" s="17"/>
      <c r="CZ8" s="17"/>
      <c r="DA8" s="17"/>
      <c r="DB8" s="17"/>
      <c r="DC8" s="17"/>
      <c r="DD8" s="17"/>
      <c r="DE8" s="17"/>
      <c r="DF8" s="17"/>
      <c r="DG8" s="17"/>
      <c r="DH8" s="17"/>
      <c r="DI8" s="17"/>
      <c r="DJ8" s="17"/>
      <c r="DK8" s="17"/>
      <c r="DL8" s="17"/>
      <c r="DM8" s="17"/>
      <c r="DN8" s="17"/>
      <c r="DO8" s="17"/>
      <c r="DP8" s="17"/>
      <c r="DQ8" s="17"/>
      <c r="DR8" s="17"/>
      <c r="DS8" s="17"/>
      <c r="DT8" s="17"/>
      <c r="DU8" s="17"/>
      <c r="DV8" s="17"/>
      <c r="DW8" s="17"/>
      <c r="DX8" s="17"/>
      <c r="DY8" s="17"/>
      <c r="DZ8" s="17"/>
      <c r="EA8" s="17"/>
      <c r="EB8" s="17"/>
      <c r="EC8" s="17"/>
      <c r="ED8" s="17"/>
      <c r="EE8" s="17"/>
      <c r="EF8" s="17"/>
      <c r="EG8" s="17"/>
      <c r="EH8" s="17"/>
      <c r="EI8" s="17"/>
      <c r="EJ8" s="17"/>
      <c r="EK8" s="17"/>
      <c r="EL8" s="17"/>
      <c r="EM8" s="17"/>
      <c r="EN8" s="17"/>
      <c r="EO8" s="17"/>
      <c r="EP8" s="17"/>
      <c r="EQ8" s="17"/>
      <c r="ER8" s="17"/>
      <c r="ES8" s="17"/>
      <c r="ET8" s="17"/>
      <c r="EU8" s="17"/>
      <c r="EV8" s="17"/>
      <c r="EW8" s="17"/>
      <c r="EX8" s="17"/>
      <c r="EY8" s="17"/>
      <c r="EZ8" s="17"/>
      <c r="FA8" s="17"/>
      <c r="FB8" s="17"/>
      <c r="FC8" s="17"/>
      <c r="FD8" s="17"/>
      <c r="FE8" s="17"/>
      <c r="FF8" s="17"/>
      <c r="FG8" s="17"/>
      <c r="FH8" s="17"/>
      <c r="FI8" s="17"/>
      <c r="FJ8" s="17"/>
      <c r="FK8" s="17"/>
      <c r="FL8" s="17"/>
      <c r="FM8" s="17"/>
      <c r="FN8" s="17"/>
      <c r="FO8" s="17"/>
      <c r="FP8" s="17"/>
      <c r="FQ8" s="17"/>
      <c r="FR8" s="17"/>
      <c r="FS8" s="17"/>
      <c r="FT8" s="17"/>
      <c r="FU8" s="17"/>
      <c r="FV8" s="17"/>
      <c r="FW8" s="17"/>
      <c r="FX8" s="17"/>
      <c r="FY8" s="17"/>
      <c r="FZ8" s="17"/>
      <c r="GA8" s="17"/>
      <c r="GB8" s="17"/>
      <c r="GC8" s="17"/>
      <c r="GD8" s="17"/>
      <c r="GE8" s="17"/>
      <c r="GF8" s="17"/>
      <c r="GG8" s="17"/>
      <c r="GH8" s="17"/>
      <c r="GI8" s="17"/>
      <c r="GJ8" s="17"/>
      <c r="GK8" s="17"/>
      <c r="GL8" s="17"/>
      <c r="GM8" s="17"/>
      <c r="GN8" s="17"/>
      <c r="GO8" s="17"/>
      <c r="GP8" s="17"/>
      <c r="GQ8" s="17"/>
      <c r="GR8" s="17"/>
      <c r="GS8" s="17"/>
      <c r="GT8" s="17"/>
      <c r="GU8" s="17"/>
      <c r="GV8" s="17"/>
      <c r="GW8" s="17"/>
      <c r="GX8" s="17"/>
      <c r="GY8" s="17"/>
      <c r="GZ8" s="17"/>
      <c r="HA8" s="17"/>
      <c r="HB8" s="17"/>
      <c r="HC8" s="17"/>
      <c r="HD8" s="17"/>
      <c r="HE8" s="17"/>
      <c r="HF8" s="17"/>
      <c r="HG8" s="17"/>
      <c r="HH8" s="17"/>
      <c r="HI8" s="17"/>
      <c r="HJ8" s="17"/>
      <c r="HK8" s="17"/>
      <c r="HL8" s="17"/>
      <c r="HM8" s="17"/>
      <c r="HN8" s="17"/>
      <c r="HO8" s="17"/>
      <c r="HP8" s="17"/>
      <c r="HQ8" s="17"/>
      <c r="HR8" s="17"/>
      <c r="HS8" s="17"/>
      <c r="HT8" s="17"/>
      <c r="HU8" s="17"/>
      <c r="HV8" s="17"/>
      <c r="HW8" s="17"/>
      <c r="HX8" s="17"/>
      <c r="HY8" s="17"/>
      <c r="HZ8" s="17"/>
      <c r="IA8" s="17"/>
      <c r="IB8" s="17"/>
      <c r="IC8" s="17"/>
      <c r="ID8" s="17"/>
      <c r="IE8" s="17"/>
      <c r="IF8" s="17"/>
      <c r="IG8" s="17"/>
      <c r="IH8" s="17"/>
      <c r="II8" s="17"/>
      <c r="IJ8" s="17"/>
      <c r="IK8" s="17"/>
      <c r="IL8" s="17"/>
      <c r="IM8" s="17"/>
      <c r="IN8" s="17"/>
      <c r="IO8" s="17"/>
      <c r="IP8" s="17"/>
      <c r="IQ8" s="17"/>
      <c r="IR8" s="17"/>
      <c r="IS8" s="17"/>
      <c r="IT8" s="17"/>
      <c r="IU8" s="17"/>
      <c r="IV8" s="17"/>
      <c r="IW8" s="17"/>
      <c r="IX8" s="17"/>
      <c r="IY8" s="17"/>
      <c r="IZ8" s="17"/>
      <c r="JA8" s="17"/>
      <c r="JB8" s="17"/>
      <c r="JC8" s="17"/>
      <c r="JD8" s="17"/>
      <c r="JE8" s="17"/>
      <c r="JF8" s="17"/>
      <c r="JG8" s="17"/>
      <c r="JH8" s="17"/>
      <c r="JI8" s="17"/>
      <c r="JJ8" s="17"/>
      <c r="JK8" s="17"/>
      <c r="JL8" s="17"/>
      <c r="JM8" s="17"/>
      <c r="JN8" s="17"/>
      <c r="JO8" s="17"/>
      <c r="JP8" s="17"/>
      <c r="JQ8" s="17"/>
      <c r="JR8" s="17"/>
      <c r="JS8" s="17"/>
      <c r="JT8" s="17"/>
      <c r="JU8" s="17"/>
      <c r="JV8" s="17"/>
      <c r="JW8" s="17"/>
      <c r="JX8" s="17"/>
      <c r="JY8" s="17"/>
      <c r="JZ8" s="17"/>
      <c r="KA8" s="17"/>
      <c r="KB8" s="17"/>
      <c r="KC8" s="17"/>
      <c r="KD8" s="17"/>
      <c r="KE8" s="17"/>
      <c r="KF8" s="17"/>
      <c r="KG8" s="17"/>
      <c r="KH8" s="17"/>
      <c r="KI8" s="17"/>
      <c r="KJ8" s="17"/>
      <c r="KK8" s="17"/>
      <c r="KL8" s="17"/>
      <c r="KM8" s="17"/>
      <c r="KN8" s="17"/>
      <c r="KO8" s="17"/>
      <c r="KP8" s="17"/>
      <c r="KQ8" s="17"/>
      <c r="KR8" s="17"/>
      <c r="KS8" s="17"/>
      <c r="KT8" s="17"/>
      <c r="KU8" s="17"/>
      <c r="KV8" s="17"/>
      <c r="KW8" s="17"/>
      <c r="KX8" s="17"/>
      <c r="KY8" s="17"/>
      <c r="KZ8" s="17"/>
      <c r="LA8" s="17"/>
      <c r="LB8" s="17"/>
      <c r="LC8" s="17"/>
      <c r="LD8" s="17"/>
      <c r="LE8" s="17"/>
      <c r="LF8" s="17"/>
      <c r="LG8" s="17"/>
      <c r="LH8" s="17"/>
      <c r="LI8" s="17"/>
      <c r="LJ8" s="17"/>
      <c r="LK8" s="17"/>
      <c r="LL8" s="17"/>
      <c r="LM8" s="17"/>
      <c r="LN8" s="17"/>
      <c r="LO8" s="17"/>
      <c r="LP8" s="17"/>
      <c r="LQ8" s="17"/>
      <c r="LR8" s="17"/>
      <c r="LS8" s="17"/>
      <c r="LT8" s="17"/>
      <c r="LU8" s="17"/>
      <c r="LV8" s="17"/>
      <c r="LW8" s="17"/>
      <c r="LX8" s="17"/>
      <c r="LY8" s="17"/>
      <c r="LZ8" s="17"/>
      <c r="MA8" s="17"/>
      <c r="MB8" s="17"/>
      <c r="MC8" s="17"/>
      <c r="MD8" s="17"/>
      <c r="ME8" s="17"/>
      <c r="MF8" s="17"/>
      <c r="MG8" s="17"/>
      <c r="MH8" s="17"/>
      <c r="MI8" s="17"/>
      <c r="MJ8" s="17"/>
      <c r="MK8" s="17"/>
      <c r="ML8" s="17"/>
      <c r="MM8" s="17"/>
      <c r="MN8" s="17"/>
      <c r="MO8" s="17"/>
      <c r="MP8" s="17"/>
      <c r="MQ8" s="17"/>
      <c r="MR8" s="17"/>
      <c r="MS8" s="17"/>
      <c r="MT8" s="17"/>
      <c r="MU8" s="17"/>
      <c r="MV8" s="17"/>
      <c r="MW8" s="17"/>
      <c r="MX8" s="17"/>
      <c r="MY8" s="17"/>
      <c r="MZ8" s="17"/>
      <c r="NA8" s="17"/>
      <c r="NB8" s="17"/>
      <c r="NC8" s="17"/>
      <c r="ND8" s="17"/>
      <c r="NE8" s="17"/>
      <c r="NF8" s="17"/>
      <c r="NG8" s="17"/>
      <c r="NH8" s="17"/>
      <c r="NI8" s="17"/>
      <c r="NJ8" s="17"/>
      <c r="NK8" s="17"/>
      <c r="NL8" s="17"/>
      <c r="NM8" s="17"/>
      <c r="NN8" s="17"/>
      <c r="NO8" s="17"/>
      <c r="NP8" s="17"/>
      <c r="NQ8" s="17"/>
      <c r="NR8" s="17"/>
      <c r="NS8" s="17"/>
      <c r="NT8" s="17"/>
      <c r="NU8" s="17"/>
      <c r="NV8" s="17"/>
      <c r="NW8" s="17"/>
      <c r="NX8" s="17"/>
      <c r="NY8" s="17"/>
      <c r="NZ8" s="17"/>
      <c r="OA8" s="17"/>
      <c r="OB8" s="17"/>
      <c r="OC8" s="17"/>
      <c r="OD8" s="17"/>
      <c r="OE8" s="17"/>
      <c r="OF8" s="17"/>
      <c r="OG8" s="17"/>
      <c r="OH8" s="17"/>
      <c r="OI8" s="17"/>
      <c r="OJ8" s="17"/>
      <c r="OK8" s="17"/>
      <c r="OL8" s="17"/>
      <c r="OM8" s="17"/>
      <c r="ON8" s="17"/>
      <c r="OO8" s="17"/>
      <c r="OP8" s="17"/>
      <c r="OQ8" s="17"/>
      <c r="OR8" s="17"/>
      <c r="OS8" s="17"/>
      <c r="OT8" s="17"/>
      <c r="OU8" s="17"/>
      <c r="OV8" s="17"/>
      <c r="OW8" s="17"/>
      <c r="OX8" s="17"/>
      <c r="OY8" s="17"/>
      <c r="OZ8" s="17"/>
      <c r="PA8" s="17"/>
      <c r="PB8" s="17"/>
      <c r="PC8" s="17"/>
      <c r="PD8" s="17"/>
      <c r="PE8" s="17"/>
      <c r="PF8" s="17"/>
      <c r="PG8" s="17"/>
      <c r="PH8" s="17"/>
      <c r="PI8" s="17"/>
      <c r="PJ8" s="17"/>
      <c r="PK8" s="17"/>
      <c r="PL8" s="17"/>
      <c r="PM8" s="17"/>
      <c r="PN8" s="17"/>
      <c r="PO8" s="17"/>
      <c r="PP8" s="17"/>
      <c r="PQ8" s="17"/>
      <c r="PR8" s="17"/>
      <c r="PS8" s="17"/>
      <c r="PT8" s="17"/>
      <c r="PU8" s="17"/>
      <c r="PV8" s="17"/>
      <c r="PW8" s="17"/>
      <c r="PX8" s="17"/>
      <c r="PY8" s="17"/>
      <c r="PZ8" s="17"/>
      <c r="QA8" s="17"/>
      <c r="QB8" s="17"/>
      <c r="QC8" s="17"/>
      <c r="QD8" s="17"/>
      <c r="QE8" s="17"/>
      <c r="QF8" s="17"/>
      <c r="QG8" s="17"/>
      <c r="QH8" s="17"/>
      <c r="QI8" s="17"/>
      <c r="QJ8" s="17"/>
      <c r="QK8" s="17"/>
      <c r="QL8" s="17"/>
      <c r="QM8" s="17"/>
      <c r="QN8" s="17"/>
      <c r="QO8" s="17"/>
      <c r="QP8" s="17"/>
      <c r="QQ8" s="17"/>
      <c r="QR8" s="17"/>
      <c r="QS8" s="17"/>
      <c r="QT8" s="17"/>
      <c r="QU8" s="17"/>
      <c r="QV8" s="17"/>
      <c r="QW8" s="17"/>
      <c r="QX8" s="17"/>
      <c r="QY8" s="17"/>
      <c r="QZ8" s="17"/>
      <c r="RA8" s="17"/>
      <c r="RB8" s="17"/>
      <c r="RC8" s="17"/>
      <c r="RD8" s="17"/>
      <c r="RE8" s="17"/>
      <c r="RF8" s="17"/>
      <c r="RG8" s="17"/>
      <c r="RH8" s="17"/>
      <c r="RI8" s="17"/>
      <c r="RJ8" s="17"/>
      <c r="RK8" s="17"/>
      <c r="RL8" s="17"/>
      <c r="RM8" s="17"/>
      <c r="RN8" s="17"/>
      <c r="RO8" s="17"/>
      <c r="RP8" s="17"/>
      <c r="RQ8" s="17"/>
      <c r="RR8" s="17"/>
      <c r="RS8" s="17"/>
      <c r="RT8" s="17"/>
      <c r="RU8" s="17"/>
      <c r="RV8" s="17"/>
      <c r="RW8" s="17"/>
      <c r="RX8" s="17"/>
      <c r="RY8" s="17"/>
      <c r="RZ8" s="17"/>
      <c r="SA8" s="17"/>
      <c r="SB8" s="17"/>
      <c r="SC8" s="17"/>
      <c r="SD8" s="17"/>
      <c r="SE8" s="17"/>
      <c r="SF8" s="17"/>
      <c r="SG8" s="17"/>
      <c r="SH8" s="17"/>
      <c r="SI8" s="17"/>
      <c r="SJ8" s="17"/>
      <c r="SK8" s="17"/>
      <c r="SL8" s="17"/>
      <c r="SM8" s="17"/>
      <c r="SN8" s="17"/>
      <c r="SO8" s="17"/>
      <c r="SP8" s="17"/>
      <c r="SQ8" s="17"/>
      <c r="SR8" s="17"/>
      <c r="SS8" s="17"/>
      <c r="ST8" s="17"/>
      <c r="SU8" s="17"/>
      <c r="SV8" s="17"/>
      <c r="SW8" s="17"/>
      <c r="SX8" s="17"/>
      <c r="SY8" s="17"/>
      <c r="SZ8" s="17"/>
      <c r="TA8" s="17"/>
      <c r="TB8" s="17"/>
      <c r="TC8" s="17"/>
      <c r="TD8" s="17"/>
      <c r="TE8" s="17"/>
      <c r="TF8" s="17"/>
      <c r="TG8" s="17"/>
      <c r="TH8" s="17"/>
      <c r="TI8" s="17"/>
      <c r="TJ8" s="17"/>
      <c r="TK8" s="17"/>
      <c r="TL8" s="17"/>
      <c r="TM8" s="17"/>
      <c r="TN8" s="17"/>
      <c r="TO8" s="17"/>
      <c r="TP8" s="17"/>
      <c r="TQ8" s="17"/>
      <c r="TR8" s="17"/>
      <c r="TS8" s="17"/>
      <c r="TT8" s="17"/>
      <c r="TU8" s="17"/>
      <c r="TV8" s="17"/>
      <c r="TW8" s="17"/>
      <c r="TX8" s="17"/>
      <c r="TY8" s="17"/>
      <c r="TZ8" s="17"/>
      <c r="UA8" s="17"/>
      <c r="UB8" s="17"/>
      <c r="UC8" s="17"/>
      <c r="UD8" s="17"/>
      <c r="UE8" s="17"/>
      <c r="UF8" s="17"/>
      <c r="UG8" s="17"/>
      <c r="UH8" s="17"/>
      <c r="UI8" s="17"/>
      <c r="UJ8" s="17"/>
      <c r="UK8" s="17"/>
      <c r="UL8" s="17"/>
      <c r="UM8" s="17"/>
      <c r="UN8" s="17"/>
      <c r="UO8" s="17"/>
      <c r="UP8" s="17"/>
      <c r="UQ8" s="17"/>
      <c r="UR8" s="17"/>
      <c r="US8" s="17"/>
      <c r="UT8" s="17"/>
      <c r="UU8" s="17"/>
      <c r="UV8" s="17"/>
      <c r="UW8" s="17"/>
      <c r="UX8" s="17"/>
      <c r="UY8" s="17"/>
      <c r="UZ8" s="17"/>
      <c r="VA8" s="17"/>
      <c r="VB8" s="17"/>
      <c r="VC8" s="17"/>
      <c r="VD8" s="17"/>
      <c r="VE8" s="17"/>
      <c r="VF8" s="17"/>
      <c r="VG8" s="17"/>
      <c r="VH8" s="17"/>
      <c r="VI8" s="17"/>
      <c r="VJ8" s="17"/>
      <c r="VK8" s="17"/>
      <c r="VL8" s="17"/>
      <c r="VM8" s="17"/>
      <c r="VN8" s="17"/>
      <c r="VO8" s="17"/>
      <c r="VP8" s="17"/>
      <c r="VQ8" s="17"/>
      <c r="VR8" s="17"/>
      <c r="VS8" s="17"/>
      <c r="VT8" s="17"/>
      <c r="VU8" s="17"/>
      <c r="VV8" s="17"/>
      <c r="VW8" s="17"/>
      <c r="VX8" s="17"/>
      <c r="VY8" s="17"/>
      <c r="VZ8" s="17"/>
      <c r="WA8" s="17"/>
      <c r="WB8" s="17"/>
      <c r="WC8" s="17"/>
      <c r="WD8" s="17"/>
      <c r="WE8" s="17"/>
      <c r="WF8" s="17"/>
      <c r="WG8" s="17"/>
      <c r="WH8" s="17"/>
      <c r="WI8" s="17"/>
      <c r="WJ8" s="17"/>
      <c r="WK8" s="17"/>
      <c r="WL8" s="17"/>
      <c r="WM8" s="17"/>
      <c r="WN8" s="17"/>
      <c r="WO8" s="17"/>
      <c r="WP8" s="17"/>
      <c r="WQ8" s="17"/>
      <c r="WR8" s="17"/>
      <c r="WS8" s="17"/>
      <c r="WT8" s="17"/>
      <c r="WU8" s="17"/>
      <c r="WV8" s="17"/>
      <c r="WW8" s="17"/>
      <c r="WX8" s="17"/>
      <c r="WY8" s="17"/>
      <c r="WZ8" s="17"/>
      <c r="XA8" s="17"/>
      <c r="XB8" s="17"/>
      <c r="XC8" s="17"/>
      <c r="XD8" s="17"/>
      <c r="XE8" s="17"/>
      <c r="XF8" s="17"/>
      <c r="XG8" s="17"/>
      <c r="XH8" s="17"/>
      <c r="XI8" s="17"/>
      <c r="XJ8" s="17"/>
      <c r="XK8" s="17"/>
      <c r="XL8" s="17"/>
      <c r="XM8" s="17"/>
      <c r="XN8" s="17"/>
      <c r="XO8" s="17"/>
      <c r="XP8" s="17"/>
      <c r="XQ8" s="17"/>
      <c r="XR8" s="17"/>
      <c r="XS8" s="17"/>
      <c r="XT8" s="17"/>
      <c r="XU8" s="17"/>
      <c r="XV8" s="17"/>
      <c r="XW8" s="17"/>
      <c r="XX8" s="17"/>
      <c r="XY8" s="17"/>
      <c r="XZ8" s="17"/>
      <c r="YA8" s="17"/>
      <c r="YB8" s="17"/>
      <c r="YC8" s="17"/>
      <c r="YD8" s="17"/>
      <c r="YE8" s="17"/>
      <c r="YF8" s="17"/>
      <c r="YG8" s="17"/>
      <c r="YH8" s="17"/>
      <c r="YI8" s="17"/>
      <c r="YJ8" s="17"/>
      <c r="YK8" s="17"/>
      <c r="YL8" s="17"/>
      <c r="YM8" s="17"/>
      <c r="YN8" s="17"/>
      <c r="YO8" s="17"/>
      <c r="YP8" s="17"/>
      <c r="YQ8" s="17"/>
      <c r="YR8" s="17"/>
      <c r="YS8" s="17"/>
      <c r="YT8" s="17"/>
      <c r="YU8" s="17"/>
      <c r="YV8" s="17"/>
      <c r="YW8" s="17"/>
      <c r="YX8" s="17"/>
      <c r="YY8" s="17"/>
      <c r="YZ8" s="17"/>
      <c r="ZA8" s="17"/>
      <c r="ZB8" s="17"/>
      <c r="ZC8" s="17"/>
      <c r="ZD8" s="17"/>
      <c r="ZE8" s="17"/>
      <c r="ZF8" s="17"/>
      <c r="ZG8" s="17"/>
      <c r="ZH8" s="17"/>
      <c r="ZI8" s="17"/>
      <c r="ZJ8" s="17"/>
      <c r="ZK8" s="17"/>
      <c r="ZL8" s="17"/>
      <c r="ZM8" s="17"/>
      <c r="ZN8" s="17"/>
      <c r="ZO8" s="17"/>
      <c r="ZP8" s="17"/>
      <c r="ZQ8" s="17"/>
      <c r="ZR8" s="17"/>
      <c r="ZS8" s="17"/>
      <c r="ZT8" s="17"/>
      <c r="ZU8" s="17"/>
      <c r="ZV8" s="17"/>
      <c r="ZW8" s="17"/>
      <c r="ZX8" s="17"/>
      <c r="ZY8" s="17"/>
      <c r="ZZ8" s="17"/>
      <c r="AAA8" s="17"/>
      <c r="AAB8" s="17"/>
      <c r="AAC8" s="17"/>
      <c r="AAD8" s="17"/>
      <c r="AAE8" s="17"/>
      <c r="AAF8" s="17"/>
      <c r="AAG8" s="17"/>
      <c r="AAH8" s="17"/>
      <c r="AAI8" s="17"/>
      <c r="AAJ8" s="17"/>
      <c r="AAK8" s="17"/>
      <c r="AAL8" s="17"/>
      <c r="AAM8" s="17"/>
      <c r="AAN8" s="17"/>
      <c r="AAO8" s="17"/>
      <c r="AAP8" s="17"/>
      <c r="AAQ8" s="17"/>
      <c r="AAR8" s="17"/>
      <c r="AAS8" s="17"/>
      <c r="AAT8" s="17"/>
      <c r="AAU8" s="17"/>
      <c r="AAV8" s="17"/>
      <c r="AAW8" s="17"/>
      <c r="AAX8" s="17"/>
      <c r="AAY8" s="17"/>
      <c r="AAZ8" s="17"/>
      <c r="ABA8" s="17"/>
      <c r="ABB8" s="17"/>
      <c r="ABC8" s="17"/>
      <c r="ABD8" s="17"/>
      <c r="ABE8" s="17"/>
      <c r="ABF8" s="17"/>
      <c r="ABG8" s="17"/>
      <c r="ABH8" s="17"/>
      <c r="ABI8" s="17"/>
      <c r="ABJ8" s="17"/>
      <c r="ABK8" s="17"/>
      <c r="ABL8" s="17"/>
      <c r="ABM8" s="17"/>
      <c r="ABN8" s="17"/>
      <c r="ABO8" s="17"/>
      <c r="ABP8" s="17"/>
      <c r="ABQ8" s="17"/>
      <c r="ABR8" s="17"/>
      <c r="ABS8" s="17"/>
      <c r="ABT8" s="17"/>
      <c r="ABU8" s="17"/>
      <c r="ABV8" s="17"/>
      <c r="ABW8" s="17"/>
      <c r="ABX8" s="17"/>
      <c r="ABY8" s="17"/>
      <c r="ABZ8" s="17"/>
      <c r="ACA8" s="17"/>
      <c r="ACB8" s="17"/>
      <c r="ACC8" s="17"/>
      <c r="ACD8" s="17"/>
      <c r="ACE8" s="17"/>
      <c r="ACF8" s="17"/>
      <c r="ACG8" s="17"/>
      <c r="ACH8" s="17"/>
      <c r="ACI8" s="17"/>
      <c r="ACJ8" s="17"/>
      <c r="ACK8" s="17"/>
      <c r="ACL8" s="17"/>
      <c r="ACM8" s="17"/>
      <c r="ACN8" s="17"/>
      <c r="ACO8" s="17"/>
      <c r="ACP8" s="17"/>
      <c r="ACQ8" s="17"/>
      <c r="ACR8" s="17"/>
      <c r="ACS8" s="17"/>
      <c r="ACT8" s="17"/>
      <c r="ACU8" s="17"/>
      <c r="ACV8" s="17"/>
      <c r="ACW8" s="17"/>
      <c r="ACX8" s="17"/>
      <c r="ACY8" s="17"/>
      <c r="ACZ8" s="17"/>
      <c r="ADA8" s="17"/>
      <c r="ADB8" s="17"/>
      <c r="ADC8" s="17"/>
      <c r="ADD8" s="17"/>
      <c r="ADE8" s="17"/>
      <c r="ADF8" s="17"/>
      <c r="ADG8" s="17"/>
      <c r="ADH8" s="17"/>
      <c r="ADI8" s="17"/>
      <c r="ADJ8" s="17"/>
      <c r="ADK8" s="17"/>
      <c r="ADL8" s="17"/>
      <c r="ADM8" s="17"/>
      <c r="ADN8" s="17"/>
      <c r="ADO8" s="17"/>
      <c r="ADP8" s="17"/>
      <c r="ADQ8" s="17"/>
      <c r="ADR8" s="17"/>
      <c r="ADS8" s="17"/>
      <c r="ADT8" s="17"/>
      <c r="ADU8" s="17"/>
      <c r="ADV8" s="17"/>
      <c r="ADW8" s="17"/>
      <c r="ADX8" s="17"/>
      <c r="ADY8" s="17"/>
      <c r="ADZ8" s="17"/>
      <c r="AEA8" s="17"/>
      <c r="AEB8" s="17"/>
      <c r="AEC8" s="17"/>
      <c r="AED8" s="17"/>
      <c r="AEE8" s="17"/>
      <c r="AEF8" s="17"/>
      <c r="AEG8" s="17"/>
      <c r="AEH8" s="17"/>
      <c r="AEI8" s="17"/>
      <c r="AEJ8" s="17"/>
      <c r="AEK8" s="17"/>
      <c r="AEL8" s="17"/>
      <c r="AEM8" s="17"/>
      <c r="AEN8" s="17"/>
      <c r="AEO8" s="17"/>
      <c r="AEP8" s="17"/>
      <c r="AEQ8" s="17"/>
      <c r="AER8" s="17"/>
      <c r="AES8" s="17"/>
      <c r="AET8" s="17"/>
      <c r="AEU8" s="17"/>
      <c r="AEV8" s="17"/>
      <c r="AEW8" s="17"/>
      <c r="AEX8" s="17"/>
      <c r="AEY8" s="17"/>
      <c r="AEZ8" s="17"/>
      <c r="AFA8" s="17"/>
      <c r="AFB8" s="17"/>
      <c r="AFC8" s="17"/>
      <c r="AFD8" s="17"/>
      <c r="AFE8" s="17"/>
      <c r="AFF8" s="17"/>
      <c r="AFG8" s="17"/>
      <c r="AFH8" s="17"/>
      <c r="AFI8" s="17"/>
      <c r="AFJ8" s="17"/>
      <c r="AFK8" s="17"/>
      <c r="AFL8" s="17"/>
      <c r="AFM8" s="17"/>
      <c r="AFN8" s="17"/>
      <c r="AFO8" s="17"/>
      <c r="AFP8" s="17"/>
      <c r="AFQ8" s="17"/>
      <c r="AFR8" s="17"/>
      <c r="AFS8" s="17"/>
      <c r="AFT8" s="17"/>
      <c r="AFU8" s="17"/>
      <c r="AFV8" s="17"/>
      <c r="AFW8" s="17"/>
      <c r="AFX8" s="17"/>
      <c r="AFY8" s="17"/>
      <c r="AFZ8" s="17"/>
      <c r="AGA8" s="17"/>
      <c r="AGB8" s="17"/>
      <c r="AGC8" s="17"/>
      <c r="AGD8" s="17"/>
      <c r="AGE8" s="17"/>
      <c r="AGF8" s="17"/>
      <c r="AGG8" s="17"/>
      <c r="AGH8" s="17"/>
      <c r="AGI8" s="17"/>
      <c r="AGJ8" s="17"/>
      <c r="AGK8" s="17"/>
      <c r="AGL8" s="17"/>
      <c r="AGM8" s="17"/>
      <c r="AGN8" s="17"/>
      <c r="AGO8" s="17"/>
      <c r="AGP8" s="17"/>
      <c r="AGQ8" s="17"/>
      <c r="AGR8" s="17"/>
      <c r="AGS8" s="17"/>
      <c r="AGT8" s="17"/>
      <c r="AGU8" s="17"/>
      <c r="AGV8" s="17"/>
      <c r="AGW8" s="17"/>
      <c r="AGX8" s="17"/>
      <c r="AGY8" s="17"/>
      <c r="AGZ8" s="17"/>
      <c r="AHA8" s="17"/>
      <c r="AHB8" s="17"/>
      <c r="AHC8" s="17"/>
      <c r="AHD8" s="17"/>
      <c r="AHE8" s="17"/>
      <c r="AHF8" s="17"/>
      <c r="AHG8" s="17"/>
      <c r="AHH8" s="17"/>
      <c r="AHI8" s="17"/>
      <c r="AHJ8" s="17"/>
      <c r="AHK8" s="17"/>
      <c r="AHL8" s="17"/>
      <c r="AHM8" s="17"/>
      <c r="AHN8" s="17"/>
      <c r="AHO8" s="17"/>
      <c r="AHP8" s="17"/>
      <c r="AHQ8" s="17"/>
      <c r="AHR8" s="17"/>
      <c r="AHS8" s="17"/>
      <c r="AHT8" s="17"/>
      <c r="AHU8" s="17"/>
      <c r="AHV8" s="17"/>
      <c r="AHW8" s="17"/>
      <c r="AHX8" s="17"/>
      <c r="AHY8" s="17"/>
      <c r="AHZ8" s="17"/>
      <c r="AIA8" s="17"/>
      <c r="AIB8" s="17"/>
      <c r="AIC8" s="17"/>
      <c r="AID8" s="17"/>
      <c r="AIE8" s="17"/>
      <c r="AIF8" s="17"/>
      <c r="AIG8" s="17"/>
      <c r="AIH8" s="17"/>
      <c r="AII8" s="17"/>
      <c r="AIJ8" s="17"/>
      <c r="AIK8" s="17"/>
      <c r="AIL8" s="17"/>
      <c r="AIM8" s="17"/>
      <c r="AIN8" s="17"/>
    </row>
    <row r="9" spans="1:924" s="18" customFormat="1" ht="34.5" customHeight="1" thickBot="1" x14ac:dyDescent="0.4">
      <c r="A9" s="170" t="s">
        <v>1</v>
      </c>
      <c r="B9" s="171"/>
      <c r="C9" s="171"/>
      <c r="D9" s="10" t="s">
        <v>104</v>
      </c>
      <c r="E9" s="11"/>
      <c r="F9" s="25"/>
      <c r="G9" s="25"/>
      <c r="H9" s="25"/>
      <c r="I9" s="12"/>
      <c r="J9" s="41"/>
      <c r="K9" s="40"/>
      <c r="L9" s="13"/>
      <c r="M9" s="14"/>
      <c r="N9" s="15"/>
      <c r="O9" s="16"/>
      <c r="P9" s="15"/>
      <c r="Q9" s="15"/>
      <c r="R9" s="15"/>
      <c r="S9" s="15"/>
      <c r="T9" s="15"/>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c r="EI9" s="17"/>
      <c r="EJ9" s="17"/>
      <c r="EK9" s="17"/>
      <c r="EL9" s="17"/>
      <c r="EM9" s="17"/>
      <c r="EN9" s="17"/>
      <c r="EO9" s="17"/>
      <c r="EP9" s="17"/>
      <c r="EQ9" s="17"/>
      <c r="ER9" s="17"/>
      <c r="ES9" s="17"/>
      <c r="ET9" s="17"/>
      <c r="EU9" s="17"/>
      <c r="EV9" s="17"/>
      <c r="EW9" s="17"/>
      <c r="EX9" s="17"/>
      <c r="EY9" s="17"/>
      <c r="EZ9" s="17"/>
      <c r="FA9" s="17"/>
      <c r="FB9" s="17"/>
      <c r="FC9" s="17"/>
      <c r="FD9" s="17"/>
      <c r="FE9" s="17"/>
      <c r="FF9" s="17"/>
      <c r="FG9" s="17"/>
      <c r="FH9" s="17"/>
      <c r="FI9" s="17"/>
      <c r="FJ9" s="17"/>
      <c r="FK9" s="17"/>
      <c r="FL9" s="17"/>
      <c r="FM9" s="17"/>
      <c r="FN9" s="17"/>
      <c r="FO9" s="17"/>
      <c r="FP9" s="17"/>
      <c r="FQ9" s="17"/>
      <c r="FR9" s="17"/>
      <c r="FS9" s="17"/>
      <c r="FT9" s="17"/>
      <c r="FU9" s="17"/>
      <c r="FV9" s="17"/>
      <c r="FW9" s="17"/>
      <c r="FX9" s="17"/>
      <c r="FY9" s="17"/>
      <c r="FZ9" s="17"/>
      <c r="GA9" s="17"/>
      <c r="GB9" s="17"/>
      <c r="GC9" s="17"/>
      <c r="GD9" s="17"/>
      <c r="GE9" s="17"/>
      <c r="GF9" s="17"/>
      <c r="GG9" s="17"/>
      <c r="GH9" s="17"/>
      <c r="GI9" s="17"/>
      <c r="GJ9" s="17"/>
      <c r="GK9" s="17"/>
      <c r="GL9" s="17"/>
      <c r="GM9" s="17"/>
      <c r="GN9" s="17"/>
      <c r="GO9" s="17"/>
      <c r="GP9" s="17"/>
      <c r="GQ9" s="17"/>
      <c r="GR9" s="17"/>
      <c r="GS9" s="17"/>
      <c r="GT9" s="17"/>
      <c r="GU9" s="17"/>
      <c r="GV9" s="17"/>
      <c r="GW9" s="17"/>
      <c r="GX9" s="17"/>
      <c r="GY9" s="17"/>
      <c r="GZ9" s="17"/>
      <c r="HA9" s="17"/>
      <c r="HB9" s="17"/>
      <c r="HC9" s="17"/>
      <c r="HD9" s="17"/>
      <c r="HE9" s="17"/>
      <c r="HF9" s="17"/>
      <c r="HG9" s="17"/>
      <c r="HH9" s="17"/>
      <c r="HI9" s="17"/>
      <c r="HJ9" s="17"/>
      <c r="HK9" s="17"/>
      <c r="HL9" s="17"/>
      <c r="HM9" s="17"/>
      <c r="HN9" s="17"/>
      <c r="HO9" s="17"/>
      <c r="HP9" s="17"/>
      <c r="HQ9" s="17"/>
      <c r="HR9" s="17"/>
      <c r="HS9" s="17"/>
      <c r="HT9" s="17"/>
      <c r="HU9" s="17"/>
      <c r="HV9" s="17"/>
      <c r="HW9" s="17"/>
      <c r="HX9" s="17"/>
      <c r="HY9" s="17"/>
      <c r="HZ9" s="17"/>
      <c r="IA9" s="17"/>
      <c r="IB9" s="17"/>
      <c r="IC9" s="17"/>
      <c r="ID9" s="17"/>
      <c r="IE9" s="17"/>
      <c r="IF9" s="17"/>
      <c r="IG9" s="17"/>
      <c r="IH9" s="17"/>
      <c r="II9" s="17"/>
      <c r="IJ9" s="17"/>
      <c r="IK9" s="17"/>
      <c r="IL9" s="17"/>
      <c r="IM9" s="17"/>
      <c r="IN9" s="17"/>
      <c r="IO9" s="17"/>
      <c r="IP9" s="17"/>
      <c r="IQ9" s="17"/>
      <c r="IR9" s="17"/>
      <c r="IS9" s="17"/>
      <c r="IT9" s="17"/>
      <c r="IU9" s="17"/>
      <c r="IV9" s="17"/>
      <c r="IW9" s="17"/>
      <c r="IX9" s="17"/>
      <c r="IY9" s="17"/>
      <c r="IZ9" s="17"/>
      <c r="JA9" s="17"/>
      <c r="JB9" s="17"/>
      <c r="JC9" s="17"/>
      <c r="JD9" s="17"/>
      <c r="JE9" s="17"/>
      <c r="JF9" s="17"/>
      <c r="JG9" s="17"/>
      <c r="JH9" s="17"/>
      <c r="JI9" s="17"/>
      <c r="JJ9" s="17"/>
      <c r="JK9" s="17"/>
      <c r="JL9" s="17"/>
      <c r="JM9" s="17"/>
      <c r="JN9" s="17"/>
      <c r="JO9" s="17"/>
      <c r="JP9" s="17"/>
      <c r="JQ9" s="17"/>
      <c r="JR9" s="17"/>
      <c r="JS9" s="17"/>
      <c r="JT9" s="17"/>
      <c r="JU9" s="17"/>
      <c r="JV9" s="17"/>
      <c r="JW9" s="17"/>
      <c r="JX9" s="17"/>
      <c r="JY9" s="17"/>
      <c r="JZ9" s="17"/>
      <c r="KA9" s="17"/>
      <c r="KB9" s="17"/>
      <c r="KC9" s="17"/>
      <c r="KD9" s="17"/>
      <c r="KE9" s="17"/>
      <c r="KF9" s="17"/>
      <c r="KG9" s="17"/>
      <c r="KH9" s="17"/>
      <c r="KI9" s="17"/>
      <c r="KJ9" s="17"/>
      <c r="KK9" s="17"/>
      <c r="KL9" s="17"/>
      <c r="KM9" s="17"/>
      <c r="KN9" s="17"/>
      <c r="KO9" s="17"/>
      <c r="KP9" s="17"/>
      <c r="KQ9" s="17"/>
      <c r="KR9" s="17"/>
      <c r="KS9" s="17"/>
      <c r="KT9" s="17"/>
      <c r="KU9" s="17"/>
      <c r="KV9" s="17"/>
      <c r="KW9" s="17"/>
      <c r="KX9" s="17"/>
      <c r="KY9" s="17"/>
      <c r="KZ9" s="17"/>
      <c r="LA9" s="17"/>
      <c r="LB9" s="17"/>
      <c r="LC9" s="17"/>
      <c r="LD9" s="17"/>
      <c r="LE9" s="17"/>
      <c r="LF9" s="17"/>
      <c r="LG9" s="17"/>
      <c r="LH9" s="17"/>
      <c r="LI9" s="17"/>
      <c r="LJ9" s="17"/>
      <c r="LK9" s="17"/>
      <c r="LL9" s="17"/>
      <c r="LM9" s="17"/>
      <c r="LN9" s="17"/>
      <c r="LO9" s="17"/>
      <c r="LP9" s="17"/>
      <c r="LQ9" s="17"/>
      <c r="LR9" s="17"/>
      <c r="LS9" s="17"/>
      <c r="LT9" s="17"/>
      <c r="LU9" s="17"/>
      <c r="LV9" s="17"/>
      <c r="LW9" s="17"/>
      <c r="LX9" s="17"/>
      <c r="LY9" s="17"/>
      <c r="LZ9" s="17"/>
      <c r="MA9" s="17"/>
      <c r="MB9" s="17"/>
      <c r="MC9" s="17"/>
      <c r="MD9" s="17"/>
      <c r="ME9" s="17"/>
      <c r="MF9" s="17"/>
      <c r="MG9" s="17"/>
      <c r="MH9" s="17"/>
      <c r="MI9" s="17"/>
      <c r="MJ9" s="17"/>
      <c r="MK9" s="17"/>
      <c r="ML9" s="17"/>
      <c r="MM9" s="17"/>
      <c r="MN9" s="17"/>
      <c r="MO9" s="17"/>
      <c r="MP9" s="17"/>
      <c r="MQ9" s="17"/>
      <c r="MR9" s="17"/>
      <c r="MS9" s="17"/>
      <c r="MT9" s="17"/>
      <c r="MU9" s="17"/>
      <c r="MV9" s="17"/>
      <c r="MW9" s="17"/>
      <c r="MX9" s="17"/>
      <c r="MY9" s="17"/>
      <c r="MZ9" s="17"/>
      <c r="NA9" s="17"/>
      <c r="NB9" s="17"/>
      <c r="NC9" s="17"/>
      <c r="ND9" s="17"/>
      <c r="NE9" s="17"/>
      <c r="NF9" s="17"/>
      <c r="NG9" s="17"/>
      <c r="NH9" s="17"/>
      <c r="NI9" s="17"/>
      <c r="NJ9" s="17"/>
      <c r="NK9" s="17"/>
      <c r="NL9" s="17"/>
      <c r="NM9" s="17"/>
      <c r="NN9" s="17"/>
      <c r="NO9" s="17"/>
      <c r="NP9" s="17"/>
      <c r="NQ9" s="17"/>
      <c r="NR9" s="17"/>
      <c r="NS9" s="17"/>
      <c r="NT9" s="17"/>
      <c r="NU9" s="17"/>
      <c r="NV9" s="17"/>
      <c r="NW9" s="17"/>
      <c r="NX9" s="17"/>
      <c r="NY9" s="17"/>
      <c r="NZ9" s="17"/>
      <c r="OA9" s="17"/>
      <c r="OB9" s="17"/>
      <c r="OC9" s="17"/>
      <c r="OD9" s="17"/>
      <c r="OE9" s="17"/>
      <c r="OF9" s="17"/>
      <c r="OG9" s="17"/>
      <c r="OH9" s="17"/>
      <c r="OI9" s="17"/>
      <c r="OJ9" s="17"/>
      <c r="OK9" s="17"/>
      <c r="OL9" s="17"/>
      <c r="OM9" s="17"/>
      <c r="ON9" s="17"/>
      <c r="OO9" s="17"/>
      <c r="OP9" s="17"/>
      <c r="OQ9" s="17"/>
      <c r="OR9" s="17"/>
      <c r="OS9" s="17"/>
      <c r="OT9" s="17"/>
      <c r="OU9" s="17"/>
      <c r="OV9" s="17"/>
      <c r="OW9" s="17"/>
      <c r="OX9" s="17"/>
      <c r="OY9" s="17"/>
      <c r="OZ9" s="17"/>
      <c r="PA9" s="17"/>
      <c r="PB9" s="17"/>
      <c r="PC9" s="17"/>
      <c r="PD9" s="17"/>
      <c r="PE9" s="17"/>
      <c r="PF9" s="17"/>
      <c r="PG9" s="17"/>
      <c r="PH9" s="17"/>
      <c r="PI9" s="17"/>
      <c r="PJ9" s="17"/>
      <c r="PK9" s="17"/>
      <c r="PL9" s="17"/>
      <c r="PM9" s="17"/>
      <c r="PN9" s="17"/>
      <c r="PO9" s="17"/>
      <c r="PP9" s="17"/>
      <c r="PQ9" s="17"/>
      <c r="PR9" s="17"/>
      <c r="PS9" s="17"/>
      <c r="PT9" s="17"/>
      <c r="PU9" s="17"/>
      <c r="PV9" s="17"/>
      <c r="PW9" s="17"/>
      <c r="PX9" s="17"/>
      <c r="PY9" s="17"/>
      <c r="PZ9" s="17"/>
      <c r="QA9" s="17"/>
      <c r="QB9" s="17"/>
      <c r="QC9" s="17"/>
      <c r="QD9" s="17"/>
      <c r="QE9" s="17"/>
      <c r="QF9" s="17"/>
      <c r="QG9" s="17"/>
      <c r="QH9" s="17"/>
      <c r="QI9" s="17"/>
      <c r="QJ9" s="17"/>
      <c r="QK9" s="17"/>
      <c r="QL9" s="17"/>
      <c r="QM9" s="17"/>
      <c r="QN9" s="17"/>
      <c r="QO9" s="17"/>
      <c r="QP9" s="17"/>
      <c r="QQ9" s="17"/>
      <c r="QR9" s="17"/>
      <c r="QS9" s="17"/>
      <c r="QT9" s="17"/>
      <c r="QU9" s="17"/>
      <c r="QV9" s="17"/>
      <c r="QW9" s="17"/>
      <c r="QX9" s="17"/>
      <c r="QY9" s="17"/>
      <c r="QZ9" s="17"/>
      <c r="RA9" s="17"/>
      <c r="RB9" s="17"/>
      <c r="RC9" s="17"/>
      <c r="RD9" s="17"/>
      <c r="RE9" s="17"/>
      <c r="RF9" s="17"/>
      <c r="RG9" s="17"/>
      <c r="RH9" s="17"/>
      <c r="RI9" s="17"/>
      <c r="RJ9" s="17"/>
      <c r="RK9" s="17"/>
      <c r="RL9" s="17"/>
      <c r="RM9" s="17"/>
      <c r="RN9" s="17"/>
      <c r="RO9" s="17"/>
      <c r="RP9" s="17"/>
      <c r="RQ9" s="17"/>
      <c r="RR9" s="17"/>
      <c r="RS9" s="17"/>
      <c r="RT9" s="17"/>
      <c r="RU9" s="17"/>
      <c r="RV9" s="17"/>
      <c r="RW9" s="17"/>
      <c r="RX9" s="17"/>
      <c r="RY9" s="17"/>
      <c r="RZ9" s="17"/>
      <c r="SA9" s="17"/>
      <c r="SB9" s="17"/>
      <c r="SC9" s="17"/>
      <c r="SD9" s="17"/>
      <c r="SE9" s="17"/>
      <c r="SF9" s="17"/>
      <c r="SG9" s="17"/>
      <c r="SH9" s="17"/>
      <c r="SI9" s="17"/>
      <c r="SJ9" s="17"/>
      <c r="SK9" s="17"/>
      <c r="SL9" s="17"/>
      <c r="SM9" s="17"/>
      <c r="SN9" s="17"/>
      <c r="SO9" s="17"/>
      <c r="SP9" s="17"/>
      <c r="SQ9" s="17"/>
      <c r="SR9" s="17"/>
      <c r="SS9" s="17"/>
      <c r="ST9" s="17"/>
      <c r="SU9" s="17"/>
      <c r="SV9" s="17"/>
      <c r="SW9" s="17"/>
      <c r="SX9" s="17"/>
      <c r="SY9" s="17"/>
      <c r="SZ9" s="17"/>
      <c r="TA9" s="17"/>
      <c r="TB9" s="17"/>
      <c r="TC9" s="17"/>
      <c r="TD9" s="17"/>
      <c r="TE9" s="17"/>
      <c r="TF9" s="17"/>
      <c r="TG9" s="17"/>
      <c r="TH9" s="17"/>
      <c r="TI9" s="17"/>
      <c r="TJ9" s="17"/>
      <c r="TK9" s="17"/>
      <c r="TL9" s="17"/>
      <c r="TM9" s="17"/>
      <c r="TN9" s="17"/>
      <c r="TO9" s="17"/>
      <c r="TP9" s="17"/>
      <c r="TQ9" s="17"/>
      <c r="TR9" s="17"/>
      <c r="TS9" s="17"/>
      <c r="TT9" s="17"/>
      <c r="TU9" s="17"/>
      <c r="TV9" s="17"/>
      <c r="TW9" s="17"/>
      <c r="TX9" s="17"/>
      <c r="TY9" s="17"/>
      <c r="TZ9" s="17"/>
      <c r="UA9" s="17"/>
      <c r="UB9" s="17"/>
      <c r="UC9" s="17"/>
      <c r="UD9" s="17"/>
      <c r="UE9" s="17"/>
      <c r="UF9" s="17"/>
      <c r="UG9" s="17"/>
      <c r="UH9" s="17"/>
      <c r="UI9" s="17"/>
      <c r="UJ9" s="17"/>
      <c r="UK9" s="17"/>
      <c r="UL9" s="17"/>
      <c r="UM9" s="17"/>
      <c r="UN9" s="17"/>
      <c r="UO9" s="17"/>
      <c r="UP9" s="17"/>
      <c r="UQ9" s="17"/>
      <c r="UR9" s="17"/>
      <c r="US9" s="17"/>
      <c r="UT9" s="17"/>
      <c r="UU9" s="17"/>
      <c r="UV9" s="17"/>
      <c r="UW9" s="17"/>
      <c r="UX9" s="17"/>
      <c r="UY9" s="17"/>
      <c r="UZ9" s="17"/>
      <c r="VA9" s="17"/>
      <c r="VB9" s="17"/>
      <c r="VC9" s="17"/>
      <c r="VD9" s="17"/>
      <c r="VE9" s="17"/>
      <c r="VF9" s="17"/>
      <c r="VG9" s="17"/>
      <c r="VH9" s="17"/>
      <c r="VI9" s="17"/>
      <c r="VJ9" s="17"/>
      <c r="VK9" s="17"/>
      <c r="VL9" s="17"/>
      <c r="VM9" s="17"/>
      <c r="VN9" s="17"/>
      <c r="VO9" s="17"/>
      <c r="VP9" s="17"/>
      <c r="VQ9" s="17"/>
      <c r="VR9" s="17"/>
      <c r="VS9" s="17"/>
      <c r="VT9" s="17"/>
      <c r="VU9" s="17"/>
      <c r="VV9" s="17"/>
      <c r="VW9" s="17"/>
      <c r="VX9" s="17"/>
      <c r="VY9" s="17"/>
      <c r="VZ9" s="17"/>
      <c r="WA9" s="17"/>
      <c r="WB9" s="17"/>
      <c r="WC9" s="17"/>
      <c r="WD9" s="17"/>
      <c r="WE9" s="17"/>
      <c r="WF9" s="17"/>
      <c r="WG9" s="17"/>
      <c r="WH9" s="17"/>
      <c r="WI9" s="17"/>
      <c r="WJ9" s="17"/>
      <c r="WK9" s="17"/>
      <c r="WL9" s="17"/>
      <c r="WM9" s="17"/>
      <c r="WN9" s="17"/>
      <c r="WO9" s="17"/>
      <c r="WP9" s="17"/>
      <c r="WQ9" s="17"/>
      <c r="WR9" s="17"/>
      <c r="WS9" s="17"/>
      <c r="WT9" s="17"/>
      <c r="WU9" s="17"/>
      <c r="WV9" s="17"/>
      <c r="WW9" s="17"/>
      <c r="WX9" s="17"/>
      <c r="WY9" s="17"/>
      <c r="WZ9" s="17"/>
      <c r="XA9" s="17"/>
      <c r="XB9" s="17"/>
      <c r="XC9" s="17"/>
      <c r="XD9" s="17"/>
      <c r="XE9" s="17"/>
      <c r="XF9" s="17"/>
      <c r="XG9" s="17"/>
      <c r="XH9" s="17"/>
      <c r="XI9" s="17"/>
      <c r="XJ9" s="17"/>
      <c r="XK9" s="17"/>
      <c r="XL9" s="17"/>
      <c r="XM9" s="17"/>
      <c r="XN9" s="17"/>
      <c r="XO9" s="17"/>
      <c r="XP9" s="17"/>
      <c r="XQ9" s="17"/>
      <c r="XR9" s="17"/>
      <c r="XS9" s="17"/>
      <c r="XT9" s="17"/>
      <c r="XU9" s="17"/>
      <c r="XV9" s="17"/>
      <c r="XW9" s="17"/>
      <c r="XX9" s="17"/>
      <c r="XY9" s="17"/>
      <c r="XZ9" s="17"/>
      <c r="YA9" s="17"/>
      <c r="YB9" s="17"/>
      <c r="YC9" s="17"/>
      <c r="YD9" s="17"/>
      <c r="YE9" s="17"/>
      <c r="YF9" s="17"/>
      <c r="YG9" s="17"/>
      <c r="YH9" s="17"/>
      <c r="YI9" s="17"/>
      <c r="YJ9" s="17"/>
      <c r="YK9" s="17"/>
      <c r="YL9" s="17"/>
      <c r="YM9" s="17"/>
      <c r="YN9" s="17"/>
      <c r="YO9" s="17"/>
      <c r="YP9" s="17"/>
      <c r="YQ9" s="17"/>
      <c r="YR9" s="17"/>
      <c r="YS9" s="17"/>
      <c r="YT9" s="17"/>
      <c r="YU9" s="17"/>
      <c r="YV9" s="17"/>
      <c r="YW9" s="17"/>
      <c r="YX9" s="17"/>
      <c r="YY9" s="17"/>
      <c r="YZ9" s="17"/>
      <c r="ZA9" s="17"/>
      <c r="ZB9" s="17"/>
      <c r="ZC9" s="17"/>
      <c r="ZD9" s="17"/>
      <c r="ZE9" s="17"/>
      <c r="ZF9" s="17"/>
      <c r="ZG9" s="17"/>
      <c r="ZH9" s="17"/>
      <c r="ZI9" s="17"/>
      <c r="ZJ9" s="17"/>
      <c r="ZK9" s="17"/>
      <c r="ZL9" s="17"/>
      <c r="ZM9" s="17"/>
      <c r="ZN9" s="17"/>
      <c r="ZO9" s="17"/>
      <c r="ZP9" s="17"/>
      <c r="ZQ9" s="17"/>
      <c r="ZR9" s="17"/>
      <c r="ZS9" s="17"/>
      <c r="ZT9" s="17"/>
      <c r="ZU9" s="17"/>
      <c r="ZV9" s="17"/>
      <c r="ZW9" s="17"/>
      <c r="ZX9" s="17"/>
      <c r="ZY9" s="17"/>
      <c r="ZZ9" s="17"/>
      <c r="AAA9" s="17"/>
      <c r="AAB9" s="17"/>
      <c r="AAC9" s="17"/>
      <c r="AAD9" s="17"/>
      <c r="AAE9" s="17"/>
      <c r="AAF9" s="17"/>
      <c r="AAG9" s="17"/>
      <c r="AAH9" s="17"/>
      <c r="AAI9" s="17"/>
      <c r="AAJ9" s="17"/>
      <c r="AAK9" s="17"/>
      <c r="AAL9" s="17"/>
      <c r="AAM9" s="17"/>
      <c r="AAN9" s="17"/>
      <c r="AAO9" s="17"/>
      <c r="AAP9" s="17"/>
      <c r="AAQ9" s="17"/>
      <c r="AAR9" s="17"/>
      <c r="AAS9" s="17"/>
      <c r="AAT9" s="17"/>
      <c r="AAU9" s="17"/>
      <c r="AAV9" s="17"/>
      <c r="AAW9" s="17"/>
      <c r="AAX9" s="17"/>
      <c r="AAY9" s="17"/>
      <c r="AAZ9" s="17"/>
      <c r="ABA9" s="17"/>
      <c r="ABB9" s="17"/>
      <c r="ABC9" s="17"/>
      <c r="ABD9" s="17"/>
      <c r="ABE9" s="17"/>
      <c r="ABF9" s="17"/>
      <c r="ABG9" s="17"/>
      <c r="ABH9" s="17"/>
      <c r="ABI9" s="17"/>
      <c r="ABJ9" s="17"/>
      <c r="ABK9" s="17"/>
      <c r="ABL9" s="17"/>
      <c r="ABM9" s="17"/>
      <c r="ABN9" s="17"/>
      <c r="ABO9" s="17"/>
      <c r="ABP9" s="17"/>
      <c r="ABQ9" s="17"/>
      <c r="ABR9" s="17"/>
      <c r="ABS9" s="17"/>
      <c r="ABT9" s="17"/>
      <c r="ABU9" s="17"/>
      <c r="ABV9" s="17"/>
      <c r="ABW9" s="17"/>
      <c r="ABX9" s="17"/>
      <c r="ABY9" s="17"/>
      <c r="ABZ9" s="17"/>
      <c r="ACA9" s="17"/>
      <c r="ACB9" s="17"/>
      <c r="ACC9" s="17"/>
      <c r="ACD9" s="17"/>
      <c r="ACE9" s="17"/>
      <c r="ACF9" s="17"/>
      <c r="ACG9" s="17"/>
      <c r="ACH9" s="17"/>
      <c r="ACI9" s="17"/>
      <c r="ACJ9" s="17"/>
      <c r="ACK9" s="17"/>
      <c r="ACL9" s="17"/>
      <c r="ACM9" s="17"/>
      <c r="ACN9" s="17"/>
      <c r="ACO9" s="17"/>
      <c r="ACP9" s="17"/>
      <c r="ACQ9" s="17"/>
      <c r="ACR9" s="17"/>
      <c r="ACS9" s="17"/>
      <c r="ACT9" s="17"/>
      <c r="ACU9" s="17"/>
      <c r="ACV9" s="17"/>
      <c r="ACW9" s="17"/>
      <c r="ACX9" s="17"/>
      <c r="ACY9" s="17"/>
      <c r="ACZ9" s="17"/>
      <c r="ADA9" s="17"/>
      <c r="ADB9" s="17"/>
      <c r="ADC9" s="17"/>
      <c r="ADD9" s="17"/>
      <c r="ADE9" s="17"/>
      <c r="ADF9" s="17"/>
      <c r="ADG9" s="17"/>
      <c r="ADH9" s="17"/>
      <c r="ADI9" s="17"/>
      <c r="ADJ9" s="17"/>
      <c r="ADK9" s="17"/>
      <c r="ADL9" s="17"/>
      <c r="ADM9" s="17"/>
      <c r="ADN9" s="17"/>
      <c r="ADO9" s="17"/>
      <c r="ADP9" s="17"/>
      <c r="ADQ9" s="17"/>
      <c r="ADR9" s="17"/>
      <c r="ADS9" s="17"/>
      <c r="ADT9" s="17"/>
      <c r="ADU9" s="17"/>
      <c r="ADV9" s="17"/>
      <c r="ADW9" s="17"/>
      <c r="ADX9" s="17"/>
      <c r="ADY9" s="17"/>
      <c r="ADZ9" s="17"/>
      <c r="AEA9" s="17"/>
      <c r="AEB9" s="17"/>
      <c r="AEC9" s="17"/>
      <c r="AED9" s="17"/>
      <c r="AEE9" s="17"/>
      <c r="AEF9" s="17"/>
      <c r="AEG9" s="17"/>
      <c r="AEH9" s="17"/>
      <c r="AEI9" s="17"/>
      <c r="AEJ9" s="17"/>
      <c r="AEK9" s="17"/>
      <c r="AEL9" s="17"/>
      <c r="AEM9" s="17"/>
      <c r="AEN9" s="17"/>
      <c r="AEO9" s="17"/>
      <c r="AEP9" s="17"/>
      <c r="AEQ9" s="17"/>
      <c r="AER9" s="17"/>
      <c r="AES9" s="17"/>
      <c r="AET9" s="17"/>
      <c r="AEU9" s="17"/>
      <c r="AEV9" s="17"/>
      <c r="AEW9" s="17"/>
      <c r="AEX9" s="17"/>
      <c r="AEY9" s="17"/>
      <c r="AEZ9" s="17"/>
      <c r="AFA9" s="17"/>
      <c r="AFB9" s="17"/>
      <c r="AFC9" s="17"/>
      <c r="AFD9" s="17"/>
      <c r="AFE9" s="17"/>
      <c r="AFF9" s="17"/>
      <c r="AFG9" s="17"/>
      <c r="AFH9" s="17"/>
      <c r="AFI9" s="17"/>
      <c r="AFJ9" s="17"/>
      <c r="AFK9" s="17"/>
      <c r="AFL9" s="17"/>
      <c r="AFM9" s="17"/>
      <c r="AFN9" s="17"/>
      <c r="AFO9" s="17"/>
      <c r="AFP9" s="17"/>
      <c r="AFQ9" s="17"/>
      <c r="AFR9" s="17"/>
      <c r="AFS9" s="17"/>
      <c r="AFT9" s="17"/>
      <c r="AFU9" s="17"/>
      <c r="AFV9" s="17"/>
      <c r="AFW9" s="17"/>
      <c r="AFX9" s="17"/>
      <c r="AFY9" s="17"/>
      <c r="AFZ9" s="17"/>
      <c r="AGA9" s="17"/>
      <c r="AGB9" s="17"/>
      <c r="AGC9" s="17"/>
      <c r="AGD9" s="17"/>
      <c r="AGE9" s="17"/>
      <c r="AGF9" s="17"/>
      <c r="AGG9" s="17"/>
      <c r="AGH9" s="17"/>
      <c r="AGI9" s="17"/>
      <c r="AGJ9" s="17"/>
      <c r="AGK9" s="17"/>
      <c r="AGL9" s="17"/>
      <c r="AGM9" s="17"/>
      <c r="AGN9" s="17"/>
      <c r="AGO9" s="17"/>
      <c r="AGP9" s="17"/>
      <c r="AGQ9" s="17"/>
      <c r="AGR9" s="17"/>
      <c r="AGS9" s="17"/>
      <c r="AGT9" s="17"/>
      <c r="AGU9" s="17"/>
      <c r="AGV9" s="17"/>
      <c r="AGW9" s="17"/>
      <c r="AGX9" s="17"/>
      <c r="AGY9" s="17"/>
      <c r="AGZ9" s="17"/>
      <c r="AHA9" s="17"/>
      <c r="AHB9" s="17"/>
      <c r="AHC9" s="17"/>
      <c r="AHD9" s="17"/>
      <c r="AHE9" s="17"/>
      <c r="AHF9" s="17"/>
      <c r="AHG9" s="17"/>
      <c r="AHH9" s="17"/>
      <c r="AHI9" s="17"/>
      <c r="AHJ9" s="17"/>
      <c r="AHK9" s="17"/>
      <c r="AHL9" s="17"/>
      <c r="AHM9" s="17"/>
      <c r="AHN9" s="17"/>
      <c r="AHO9" s="17"/>
      <c r="AHP9" s="17"/>
      <c r="AHQ9" s="17"/>
      <c r="AHR9" s="17"/>
      <c r="AHS9" s="17"/>
      <c r="AHT9" s="17"/>
      <c r="AHU9" s="17"/>
      <c r="AHV9" s="17"/>
      <c r="AHW9" s="17"/>
      <c r="AHX9" s="17"/>
      <c r="AHY9" s="17"/>
      <c r="AHZ9" s="17"/>
      <c r="AIA9" s="17"/>
      <c r="AIB9" s="17"/>
      <c r="AIC9" s="17"/>
      <c r="AID9" s="17"/>
      <c r="AIE9" s="17"/>
      <c r="AIF9" s="17"/>
      <c r="AIG9" s="17"/>
      <c r="AIH9" s="17"/>
      <c r="AII9" s="17"/>
      <c r="AIJ9" s="17"/>
      <c r="AIK9" s="17"/>
      <c r="AIL9" s="17"/>
      <c r="AIM9" s="17"/>
      <c r="AIN9" s="17"/>
    </row>
    <row r="10" spans="1:924" ht="17" thickBot="1" x14ac:dyDescent="0.4">
      <c r="A10" s="19"/>
      <c r="B10" s="20"/>
      <c r="C10" s="19"/>
      <c r="D10" s="19"/>
      <c r="E10" s="19"/>
      <c r="F10" s="19"/>
      <c r="G10" s="19"/>
      <c r="H10" s="19"/>
      <c r="I10" s="20"/>
      <c r="L10" s="13"/>
      <c r="M10" s="14"/>
      <c r="N10" s="15"/>
      <c r="O10" s="16"/>
      <c r="P10" s="15"/>
      <c r="Q10" s="15"/>
      <c r="R10" s="15"/>
      <c r="S10" s="15"/>
      <c r="T10" s="15"/>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c r="IW10" s="7"/>
      <c r="IX10" s="7"/>
      <c r="IY10" s="7"/>
      <c r="IZ10" s="7"/>
      <c r="JA10" s="7"/>
      <c r="JB10" s="7"/>
      <c r="JC10" s="7"/>
      <c r="JD10" s="7"/>
      <c r="JE10" s="7"/>
      <c r="JF10" s="7"/>
      <c r="JG10" s="7"/>
      <c r="JH10" s="7"/>
      <c r="JI10" s="7"/>
      <c r="JJ10" s="7"/>
      <c r="JK10" s="7"/>
      <c r="JL10" s="7"/>
      <c r="JM10" s="7"/>
      <c r="JN10" s="7"/>
      <c r="JO10" s="7"/>
      <c r="JP10" s="7"/>
      <c r="JQ10" s="7"/>
      <c r="JR10" s="7"/>
      <c r="JS10" s="7"/>
      <c r="JT10" s="7"/>
      <c r="JU10" s="7"/>
      <c r="JV10" s="7"/>
      <c r="JW10" s="7"/>
      <c r="JX10" s="7"/>
      <c r="JY10" s="7"/>
      <c r="JZ10" s="7"/>
      <c r="KA10" s="7"/>
      <c r="KB10" s="7"/>
      <c r="KC10" s="7"/>
      <c r="KD10" s="7"/>
      <c r="KE10" s="7"/>
      <c r="KF10" s="7"/>
      <c r="KG10" s="7"/>
      <c r="KH10" s="7"/>
      <c r="KI10" s="7"/>
      <c r="KJ10" s="7"/>
      <c r="KK10" s="7"/>
      <c r="KL10" s="7"/>
      <c r="KM10" s="7"/>
      <c r="KN10" s="7"/>
      <c r="KO10" s="7"/>
      <c r="KP10" s="7"/>
      <c r="KQ10" s="7"/>
      <c r="KR10" s="7"/>
      <c r="KS10" s="7"/>
      <c r="KT10" s="7"/>
      <c r="KU10" s="7"/>
      <c r="KV10" s="7"/>
      <c r="KW10" s="7"/>
      <c r="KX10" s="7"/>
      <c r="KY10" s="7"/>
      <c r="KZ10" s="7"/>
      <c r="LA10" s="7"/>
      <c r="LB10" s="7"/>
      <c r="LC10" s="7"/>
      <c r="LD10" s="7"/>
      <c r="LE10" s="7"/>
      <c r="LF10" s="7"/>
      <c r="LG10" s="7"/>
      <c r="LH10" s="7"/>
      <c r="LI10" s="7"/>
      <c r="LJ10" s="7"/>
      <c r="LK10" s="7"/>
      <c r="LL10" s="7"/>
      <c r="LM10" s="7"/>
      <c r="LN10" s="7"/>
      <c r="LO10" s="7"/>
      <c r="LP10" s="7"/>
      <c r="LQ10" s="7"/>
      <c r="LR10" s="7"/>
      <c r="LS10" s="7"/>
      <c r="LT10" s="7"/>
      <c r="LU10" s="7"/>
      <c r="LV10" s="7"/>
      <c r="LW10" s="7"/>
      <c r="LX10" s="7"/>
      <c r="LY10" s="7"/>
      <c r="LZ10" s="7"/>
      <c r="MA10" s="7"/>
      <c r="MB10" s="7"/>
      <c r="MC10" s="7"/>
      <c r="MD10" s="7"/>
      <c r="ME10" s="7"/>
      <c r="MF10" s="7"/>
      <c r="MG10" s="7"/>
      <c r="MH10" s="7"/>
      <c r="MI10" s="7"/>
      <c r="MJ10" s="7"/>
      <c r="MK10" s="7"/>
      <c r="ML10" s="7"/>
      <c r="MM10" s="7"/>
      <c r="MN10" s="7"/>
      <c r="MO10" s="7"/>
      <c r="MP10" s="7"/>
      <c r="MQ10" s="7"/>
      <c r="MR10" s="7"/>
      <c r="MS10" s="7"/>
      <c r="MT10" s="7"/>
      <c r="MU10" s="7"/>
      <c r="MV10" s="7"/>
      <c r="MW10" s="7"/>
      <c r="MX10" s="7"/>
      <c r="MY10" s="7"/>
      <c r="MZ10" s="7"/>
      <c r="NA10" s="7"/>
      <c r="NB10" s="7"/>
      <c r="NC10" s="7"/>
      <c r="ND10" s="7"/>
      <c r="NE10" s="7"/>
      <c r="NF10" s="7"/>
      <c r="NG10" s="7"/>
      <c r="NH10" s="7"/>
      <c r="NI10" s="7"/>
      <c r="NJ10" s="7"/>
      <c r="NK10" s="7"/>
      <c r="NL10" s="7"/>
      <c r="NM10" s="7"/>
      <c r="NN10" s="7"/>
      <c r="NO10" s="7"/>
      <c r="NP10" s="7"/>
      <c r="NQ10" s="7"/>
      <c r="NR10" s="7"/>
      <c r="NS10" s="7"/>
      <c r="NT10" s="7"/>
      <c r="NU10" s="7"/>
      <c r="NV10" s="7"/>
      <c r="NW10" s="7"/>
      <c r="NX10" s="7"/>
      <c r="NY10" s="7"/>
      <c r="NZ10" s="7"/>
      <c r="OA10" s="7"/>
      <c r="OB10" s="7"/>
      <c r="OC10" s="7"/>
      <c r="OD10" s="7"/>
      <c r="OE10" s="7"/>
      <c r="OF10" s="7"/>
      <c r="OG10" s="7"/>
      <c r="OH10" s="7"/>
      <c r="OI10" s="7"/>
      <c r="OJ10" s="7"/>
      <c r="OK10" s="7"/>
      <c r="OL10" s="7"/>
      <c r="OM10" s="7"/>
      <c r="ON10" s="7"/>
      <c r="OO10" s="7"/>
      <c r="OP10" s="7"/>
      <c r="OQ10" s="7"/>
      <c r="OR10" s="7"/>
      <c r="OS10" s="7"/>
      <c r="OT10" s="7"/>
      <c r="OU10" s="7"/>
      <c r="OV10" s="7"/>
      <c r="OW10" s="7"/>
      <c r="OX10" s="7"/>
      <c r="OY10" s="7"/>
      <c r="OZ10" s="7"/>
      <c r="PA10" s="7"/>
      <c r="PB10" s="7"/>
      <c r="PC10" s="7"/>
      <c r="PD10" s="7"/>
      <c r="PE10" s="7"/>
      <c r="PF10" s="7"/>
      <c r="PG10" s="7"/>
      <c r="PH10" s="7"/>
      <c r="PI10" s="7"/>
      <c r="PJ10" s="7"/>
      <c r="PK10" s="7"/>
      <c r="PL10" s="7"/>
      <c r="PM10" s="7"/>
      <c r="PN10" s="7"/>
      <c r="PO10" s="7"/>
      <c r="PP10" s="7"/>
      <c r="PQ10" s="7"/>
      <c r="PR10" s="7"/>
      <c r="PS10" s="7"/>
      <c r="PT10" s="7"/>
      <c r="PU10" s="7"/>
      <c r="PV10" s="7"/>
      <c r="PW10" s="7"/>
      <c r="PX10" s="7"/>
      <c r="PY10" s="7"/>
      <c r="PZ10" s="7"/>
      <c r="QA10" s="7"/>
      <c r="QB10" s="7"/>
      <c r="QC10" s="7"/>
      <c r="QD10" s="7"/>
      <c r="QE10" s="7"/>
      <c r="QF10" s="7"/>
      <c r="QG10" s="7"/>
      <c r="QH10" s="7"/>
      <c r="QI10" s="7"/>
      <c r="QJ10" s="7"/>
      <c r="QK10" s="7"/>
      <c r="QL10" s="7"/>
      <c r="QM10" s="7"/>
      <c r="QN10" s="7"/>
      <c r="QO10" s="7"/>
      <c r="QP10" s="7"/>
      <c r="QQ10" s="7"/>
      <c r="QR10" s="7"/>
      <c r="QS10" s="7"/>
      <c r="QT10" s="7"/>
      <c r="QU10" s="7"/>
      <c r="QV10" s="7"/>
      <c r="QW10" s="7"/>
      <c r="QX10" s="7"/>
      <c r="QY10" s="7"/>
      <c r="QZ10" s="7"/>
      <c r="RA10" s="7"/>
      <c r="RB10" s="7"/>
      <c r="RC10" s="7"/>
      <c r="RD10" s="7"/>
      <c r="RE10" s="7"/>
      <c r="RF10" s="7"/>
      <c r="RG10" s="7"/>
      <c r="RH10" s="7"/>
      <c r="RI10" s="7"/>
      <c r="RJ10" s="7"/>
      <c r="RK10" s="7"/>
      <c r="RL10" s="7"/>
      <c r="RM10" s="7"/>
      <c r="RN10" s="7"/>
      <c r="RO10" s="7"/>
      <c r="RP10" s="7"/>
      <c r="RQ10" s="7"/>
      <c r="RR10" s="7"/>
      <c r="RS10" s="7"/>
      <c r="RT10" s="7"/>
      <c r="RU10" s="7"/>
      <c r="RV10" s="7"/>
      <c r="RW10" s="7"/>
      <c r="RX10" s="7"/>
      <c r="RY10" s="7"/>
      <c r="RZ10" s="7"/>
      <c r="SA10" s="7"/>
      <c r="SB10" s="7"/>
      <c r="SC10" s="7"/>
      <c r="SD10" s="7"/>
      <c r="SE10" s="7"/>
      <c r="SF10" s="7"/>
      <c r="SG10" s="7"/>
      <c r="SH10" s="7"/>
      <c r="SI10" s="7"/>
      <c r="SJ10" s="7"/>
      <c r="SK10" s="7"/>
      <c r="SL10" s="7"/>
      <c r="SM10" s="7"/>
      <c r="SN10" s="7"/>
      <c r="SO10" s="7"/>
      <c r="SP10" s="7"/>
      <c r="SQ10" s="7"/>
      <c r="SR10" s="7"/>
      <c r="SS10" s="7"/>
      <c r="ST10" s="7"/>
      <c r="SU10" s="7"/>
      <c r="SV10" s="7"/>
      <c r="SW10" s="7"/>
      <c r="SX10" s="7"/>
      <c r="SY10" s="7"/>
      <c r="SZ10" s="7"/>
      <c r="TA10" s="7"/>
      <c r="TB10" s="7"/>
      <c r="TC10" s="7"/>
      <c r="TD10" s="7"/>
      <c r="TE10" s="7"/>
      <c r="TF10" s="7"/>
      <c r="TG10" s="7"/>
      <c r="TH10" s="7"/>
      <c r="TI10" s="7"/>
      <c r="TJ10" s="7"/>
      <c r="TK10" s="7"/>
      <c r="TL10" s="7"/>
      <c r="TM10" s="7"/>
      <c r="TN10" s="7"/>
      <c r="TO10" s="7"/>
      <c r="TP10" s="7"/>
      <c r="TQ10" s="7"/>
      <c r="TR10" s="7"/>
      <c r="TS10" s="7"/>
      <c r="TT10" s="7"/>
      <c r="TU10" s="7"/>
      <c r="TV10" s="7"/>
      <c r="TW10" s="7"/>
      <c r="TX10" s="7"/>
      <c r="TY10" s="7"/>
      <c r="TZ10" s="7"/>
      <c r="UA10" s="7"/>
      <c r="UB10" s="7"/>
      <c r="UC10" s="7"/>
      <c r="UD10" s="7"/>
      <c r="UE10" s="7"/>
      <c r="UF10" s="7"/>
      <c r="UG10" s="7"/>
      <c r="UH10" s="7"/>
      <c r="UI10" s="7"/>
      <c r="UJ10" s="7"/>
      <c r="UK10" s="7"/>
      <c r="UL10" s="7"/>
      <c r="UM10" s="7"/>
      <c r="UN10" s="7"/>
      <c r="UO10" s="7"/>
      <c r="UP10" s="7"/>
      <c r="UQ10" s="7"/>
      <c r="UR10" s="7"/>
      <c r="US10" s="7"/>
      <c r="UT10" s="7"/>
      <c r="UU10" s="7"/>
      <c r="UV10" s="7"/>
      <c r="UW10" s="7"/>
      <c r="UX10" s="7"/>
      <c r="UY10" s="7"/>
      <c r="UZ10" s="7"/>
      <c r="VA10" s="7"/>
      <c r="VB10" s="7"/>
      <c r="VC10" s="7"/>
      <c r="VD10" s="7"/>
      <c r="VE10" s="7"/>
      <c r="VF10" s="7"/>
      <c r="VG10" s="7"/>
      <c r="VH10" s="7"/>
      <c r="VI10" s="7"/>
      <c r="VJ10" s="7"/>
      <c r="VK10" s="7"/>
      <c r="VL10" s="7"/>
      <c r="VM10" s="7"/>
      <c r="VN10" s="7"/>
      <c r="VO10" s="7"/>
      <c r="VP10" s="7"/>
      <c r="VQ10" s="7"/>
      <c r="VR10" s="7"/>
      <c r="VS10" s="7"/>
      <c r="VT10" s="7"/>
      <c r="VU10" s="7"/>
      <c r="VV10" s="7"/>
      <c r="VW10" s="7"/>
      <c r="VX10" s="7"/>
      <c r="VY10" s="7"/>
      <c r="VZ10" s="7"/>
      <c r="WA10" s="7"/>
      <c r="WB10" s="7"/>
      <c r="WC10" s="7"/>
      <c r="WD10" s="7"/>
      <c r="WE10" s="7"/>
      <c r="WF10" s="7"/>
      <c r="WG10" s="7"/>
      <c r="WH10" s="7"/>
      <c r="WI10" s="7"/>
      <c r="WJ10" s="7"/>
      <c r="WK10" s="7"/>
      <c r="WL10" s="7"/>
      <c r="WM10" s="7"/>
      <c r="WN10" s="7"/>
      <c r="WO10" s="7"/>
      <c r="WP10" s="7"/>
      <c r="WQ10" s="7"/>
      <c r="WR10" s="7"/>
      <c r="WS10" s="7"/>
      <c r="WT10" s="7"/>
      <c r="WU10" s="7"/>
      <c r="WV10" s="7"/>
      <c r="WW10" s="7"/>
      <c r="WX10" s="7"/>
      <c r="WY10" s="7"/>
      <c r="WZ10" s="7"/>
      <c r="XA10" s="7"/>
      <c r="XB10" s="7"/>
      <c r="XC10" s="7"/>
      <c r="XD10" s="7"/>
      <c r="XE10" s="7"/>
      <c r="XF10" s="7"/>
      <c r="XG10" s="7"/>
      <c r="XH10" s="7"/>
      <c r="XI10" s="7"/>
      <c r="XJ10" s="7"/>
      <c r="XK10" s="7"/>
      <c r="XL10" s="7"/>
      <c r="XM10" s="7"/>
      <c r="XN10" s="7"/>
      <c r="XO10" s="7"/>
      <c r="XP10" s="7"/>
      <c r="XQ10" s="7"/>
      <c r="XR10" s="7"/>
      <c r="XS10" s="7"/>
      <c r="XT10" s="7"/>
      <c r="XU10" s="7"/>
      <c r="XV10" s="7"/>
      <c r="XW10" s="7"/>
      <c r="XX10" s="7"/>
      <c r="XY10" s="7"/>
      <c r="XZ10" s="7"/>
      <c r="YA10" s="7"/>
      <c r="YB10" s="7"/>
      <c r="YC10" s="7"/>
      <c r="YD10" s="7"/>
      <c r="YE10" s="7"/>
      <c r="YF10" s="7"/>
      <c r="YG10" s="7"/>
      <c r="YH10" s="7"/>
      <c r="YI10" s="7"/>
      <c r="YJ10" s="7"/>
      <c r="YK10" s="7"/>
      <c r="YL10" s="7"/>
      <c r="YM10" s="7"/>
      <c r="YN10" s="7"/>
      <c r="YO10" s="7"/>
      <c r="YP10" s="7"/>
      <c r="YQ10" s="7"/>
      <c r="YR10" s="7"/>
      <c r="YS10" s="7"/>
      <c r="YT10" s="7"/>
      <c r="YU10" s="7"/>
      <c r="YV10" s="7"/>
      <c r="YW10" s="7"/>
      <c r="YX10" s="7"/>
      <c r="YY10" s="7"/>
      <c r="YZ10" s="7"/>
      <c r="ZA10" s="7"/>
      <c r="ZB10" s="7"/>
      <c r="ZC10" s="7"/>
      <c r="ZD10" s="7"/>
      <c r="ZE10" s="7"/>
      <c r="ZF10" s="7"/>
      <c r="ZG10" s="7"/>
      <c r="ZH10" s="7"/>
      <c r="ZI10" s="7"/>
      <c r="ZJ10" s="7"/>
      <c r="ZK10" s="7"/>
      <c r="ZL10" s="7"/>
      <c r="ZM10" s="7"/>
      <c r="ZN10" s="7"/>
      <c r="ZO10" s="7"/>
      <c r="ZP10" s="7"/>
      <c r="ZQ10" s="7"/>
      <c r="ZR10" s="7"/>
      <c r="ZS10" s="7"/>
      <c r="ZT10" s="7"/>
      <c r="ZU10" s="7"/>
      <c r="ZV10" s="7"/>
      <c r="ZW10" s="7"/>
      <c r="ZX10" s="7"/>
      <c r="ZY10" s="7"/>
      <c r="ZZ10" s="7"/>
      <c r="AAA10" s="7"/>
      <c r="AAB10" s="7"/>
      <c r="AAC10" s="7"/>
      <c r="AAD10" s="7"/>
      <c r="AAE10" s="7"/>
      <c r="AAF10" s="7"/>
      <c r="AAG10" s="7"/>
      <c r="AAH10" s="7"/>
      <c r="AAI10" s="7"/>
      <c r="AAJ10" s="7"/>
      <c r="AAK10" s="7"/>
      <c r="AAL10" s="7"/>
      <c r="AAM10" s="7"/>
      <c r="AAN10" s="7"/>
      <c r="AAO10" s="7"/>
      <c r="AAP10" s="7"/>
      <c r="AAQ10" s="7"/>
      <c r="AAR10" s="7"/>
      <c r="AAS10" s="7"/>
      <c r="AAT10" s="7"/>
      <c r="AAU10" s="7"/>
      <c r="AAV10" s="7"/>
      <c r="AAW10" s="7"/>
      <c r="AAX10" s="7"/>
      <c r="AAY10" s="7"/>
      <c r="AAZ10" s="7"/>
      <c r="ABA10" s="7"/>
      <c r="ABB10" s="7"/>
      <c r="ABC10" s="7"/>
      <c r="ABD10" s="7"/>
      <c r="ABE10" s="7"/>
      <c r="ABF10" s="7"/>
      <c r="ABG10" s="7"/>
      <c r="ABH10" s="7"/>
      <c r="ABI10" s="7"/>
      <c r="ABJ10" s="7"/>
      <c r="ABK10" s="7"/>
      <c r="ABL10" s="7"/>
      <c r="ABM10" s="7"/>
      <c r="ABN10" s="7"/>
      <c r="ABO10" s="7"/>
      <c r="ABP10" s="7"/>
      <c r="ABQ10" s="7"/>
      <c r="ABR10" s="7"/>
      <c r="ABS10" s="7"/>
      <c r="ABT10" s="7"/>
      <c r="ABU10" s="7"/>
      <c r="ABV10" s="7"/>
      <c r="ABW10" s="7"/>
      <c r="ABX10" s="7"/>
      <c r="ABY10" s="7"/>
      <c r="ABZ10" s="7"/>
      <c r="ACA10" s="7"/>
      <c r="ACB10" s="7"/>
      <c r="ACC10" s="7"/>
      <c r="ACD10" s="7"/>
      <c r="ACE10" s="7"/>
      <c r="ACF10" s="7"/>
      <c r="ACG10" s="7"/>
      <c r="ACH10" s="7"/>
      <c r="ACI10" s="7"/>
      <c r="ACJ10" s="7"/>
      <c r="ACK10" s="7"/>
      <c r="ACL10" s="7"/>
      <c r="ACM10" s="7"/>
      <c r="ACN10" s="7"/>
      <c r="ACO10" s="7"/>
      <c r="ACP10" s="7"/>
      <c r="ACQ10" s="7"/>
      <c r="ACR10" s="7"/>
      <c r="ACS10" s="7"/>
      <c r="ACT10" s="7"/>
      <c r="ACU10" s="7"/>
      <c r="ACV10" s="7"/>
      <c r="ACW10" s="7"/>
      <c r="ACX10" s="7"/>
      <c r="ACY10" s="7"/>
      <c r="ACZ10" s="7"/>
      <c r="ADA10" s="7"/>
      <c r="ADB10" s="7"/>
      <c r="ADC10" s="7"/>
      <c r="ADD10" s="7"/>
      <c r="ADE10" s="7"/>
      <c r="ADF10" s="7"/>
      <c r="ADG10" s="7"/>
      <c r="ADH10" s="7"/>
      <c r="ADI10" s="7"/>
      <c r="ADJ10" s="7"/>
      <c r="ADK10" s="7"/>
      <c r="ADL10" s="7"/>
      <c r="ADM10" s="7"/>
      <c r="ADN10" s="7"/>
      <c r="ADO10" s="7"/>
      <c r="ADP10" s="7"/>
      <c r="ADQ10" s="7"/>
      <c r="ADR10" s="7"/>
      <c r="ADS10" s="7"/>
      <c r="ADT10" s="7"/>
      <c r="ADU10" s="7"/>
      <c r="ADV10" s="7"/>
      <c r="ADW10" s="7"/>
      <c r="ADX10" s="7"/>
      <c r="ADY10" s="7"/>
      <c r="ADZ10" s="7"/>
      <c r="AEA10" s="7"/>
      <c r="AEB10" s="7"/>
      <c r="AEC10" s="7"/>
      <c r="AED10" s="7"/>
      <c r="AEE10" s="7"/>
      <c r="AEF10" s="7"/>
      <c r="AEG10" s="7"/>
      <c r="AEH10" s="7"/>
      <c r="AEI10" s="7"/>
      <c r="AEJ10" s="7"/>
      <c r="AEK10" s="7"/>
      <c r="AEL10" s="7"/>
      <c r="AEM10" s="7"/>
      <c r="AEN10" s="7"/>
      <c r="AEO10" s="7"/>
      <c r="AEP10" s="7"/>
      <c r="AEQ10" s="7"/>
      <c r="AER10" s="7"/>
      <c r="AES10" s="7"/>
      <c r="AET10" s="7"/>
      <c r="AEU10" s="7"/>
      <c r="AEV10" s="7"/>
      <c r="AEW10" s="7"/>
      <c r="AEX10" s="7"/>
      <c r="AEY10" s="7"/>
      <c r="AEZ10" s="7"/>
      <c r="AFA10" s="7"/>
      <c r="AFB10" s="7"/>
      <c r="AFC10" s="7"/>
      <c r="AFD10" s="7"/>
      <c r="AFE10" s="7"/>
      <c r="AFF10" s="7"/>
      <c r="AFG10" s="7"/>
      <c r="AFH10" s="7"/>
      <c r="AFI10" s="7"/>
      <c r="AFJ10" s="7"/>
      <c r="AFK10" s="7"/>
      <c r="AFL10" s="7"/>
      <c r="AFM10" s="7"/>
      <c r="AFN10" s="7"/>
      <c r="AFO10" s="7"/>
      <c r="AFP10" s="7"/>
      <c r="AFQ10" s="7"/>
      <c r="AFR10" s="7"/>
      <c r="AFS10" s="7"/>
      <c r="AFT10" s="7"/>
      <c r="AFU10" s="7"/>
      <c r="AFV10" s="7"/>
      <c r="AFW10" s="7"/>
      <c r="AFX10" s="7"/>
      <c r="AFY10" s="7"/>
      <c r="AFZ10" s="7"/>
      <c r="AGA10" s="7"/>
      <c r="AGB10" s="7"/>
      <c r="AGC10" s="7"/>
      <c r="AGD10" s="7"/>
      <c r="AGE10" s="7"/>
      <c r="AGF10" s="7"/>
      <c r="AGG10" s="7"/>
      <c r="AGH10" s="7"/>
      <c r="AGI10" s="7"/>
      <c r="AGJ10" s="7"/>
      <c r="AGK10" s="7"/>
      <c r="AGL10" s="7"/>
      <c r="AGM10" s="7"/>
      <c r="AGN10" s="7"/>
      <c r="AGO10" s="7"/>
      <c r="AGP10" s="7"/>
      <c r="AGQ10" s="7"/>
      <c r="AGR10" s="7"/>
      <c r="AGS10" s="7"/>
      <c r="AGT10" s="7"/>
      <c r="AGU10" s="7"/>
      <c r="AGV10" s="7"/>
      <c r="AGW10" s="7"/>
      <c r="AGX10" s="7"/>
      <c r="AGY10" s="7"/>
      <c r="AGZ10" s="7"/>
      <c r="AHA10" s="7"/>
      <c r="AHB10" s="7"/>
      <c r="AHC10" s="7"/>
      <c r="AHD10" s="7"/>
      <c r="AHE10" s="7"/>
      <c r="AHF10" s="7"/>
      <c r="AHG10" s="7"/>
      <c r="AHH10" s="7"/>
      <c r="AHI10" s="7"/>
      <c r="AHJ10" s="7"/>
      <c r="AHK10" s="7"/>
      <c r="AHL10" s="7"/>
      <c r="AHM10" s="7"/>
      <c r="AHN10" s="7"/>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s="7"/>
      <c r="AIN10" s="7"/>
    </row>
    <row r="11" spans="1:924" ht="28.5" customHeight="1" thickBot="1" x14ac:dyDescent="0.4">
      <c r="A11" s="170" t="s">
        <v>102</v>
      </c>
      <c r="B11" s="171"/>
      <c r="C11" s="171"/>
      <c r="D11" s="10" t="s">
        <v>103</v>
      </c>
      <c r="E11" s="19"/>
      <c r="F11" s="25"/>
      <c r="G11" s="25"/>
      <c r="H11" s="25"/>
      <c r="I11" s="20"/>
      <c r="L11" s="13"/>
      <c r="M11" s="141"/>
      <c r="N11" s="142"/>
      <c r="O11" s="142"/>
      <c r="P11" s="142"/>
      <c r="Q11" s="142"/>
      <c r="R11" s="142"/>
      <c r="S11" s="142"/>
      <c r="T11" s="143"/>
      <c r="U11" s="144"/>
      <c r="V11" s="144"/>
      <c r="W11" s="144"/>
      <c r="X11" s="144"/>
      <c r="Y11" s="144"/>
      <c r="Z11" s="144"/>
      <c r="AA11" s="144"/>
      <c r="AB11" s="144"/>
      <c r="AC11" s="144"/>
      <c r="AD11" s="144"/>
      <c r="AE11" s="144"/>
      <c r="AF11" s="144"/>
      <c r="AG11" s="144"/>
      <c r="AH11" s="144"/>
      <c r="AI11" s="144"/>
      <c r="AJ11" s="144"/>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c r="IW11" s="7"/>
      <c r="IX11" s="7"/>
      <c r="IY11" s="7"/>
      <c r="IZ11" s="7"/>
      <c r="JA11" s="7"/>
      <c r="JB11" s="7"/>
      <c r="JC11" s="7"/>
      <c r="JD11" s="7"/>
      <c r="JE11" s="7"/>
      <c r="JF11" s="7"/>
      <c r="JG11" s="7"/>
      <c r="JH11" s="7"/>
      <c r="JI11" s="7"/>
      <c r="JJ11" s="7"/>
      <c r="JK11" s="7"/>
      <c r="JL11" s="7"/>
      <c r="JM11" s="7"/>
      <c r="JN11" s="7"/>
      <c r="JO11" s="7"/>
      <c r="JP11" s="7"/>
      <c r="JQ11" s="7"/>
      <c r="JR11" s="7"/>
      <c r="JS11" s="7"/>
      <c r="JT11" s="7"/>
      <c r="JU11" s="7"/>
      <c r="JV11" s="7"/>
      <c r="JW11" s="7"/>
      <c r="JX11" s="7"/>
      <c r="JY11" s="7"/>
      <c r="JZ11" s="7"/>
      <c r="KA11" s="7"/>
      <c r="KB11" s="7"/>
      <c r="KC11" s="7"/>
      <c r="KD11" s="7"/>
      <c r="KE11" s="7"/>
      <c r="KF11" s="7"/>
      <c r="KG11" s="7"/>
      <c r="KH11" s="7"/>
      <c r="KI11" s="7"/>
      <c r="KJ11" s="7"/>
      <c r="KK11" s="7"/>
      <c r="KL11" s="7"/>
      <c r="KM11" s="7"/>
      <c r="KN11" s="7"/>
      <c r="KO11" s="7"/>
      <c r="KP11" s="7"/>
      <c r="KQ11" s="7"/>
      <c r="KR11" s="7"/>
      <c r="KS11" s="7"/>
      <c r="KT11" s="7"/>
      <c r="KU11" s="7"/>
      <c r="KV11" s="7"/>
      <c r="KW11" s="7"/>
      <c r="KX11" s="7"/>
      <c r="KY11" s="7"/>
      <c r="KZ11" s="7"/>
      <c r="LA11" s="7"/>
      <c r="LB11" s="7"/>
      <c r="LC11" s="7"/>
      <c r="LD11" s="7"/>
      <c r="LE11" s="7"/>
      <c r="LF11" s="7"/>
      <c r="LG11" s="7"/>
      <c r="LH11" s="7"/>
      <c r="LI11" s="7"/>
      <c r="LJ11" s="7"/>
      <c r="LK11" s="7"/>
      <c r="LL11" s="7"/>
      <c r="LM11" s="7"/>
      <c r="LN11" s="7"/>
      <c r="LO11" s="7"/>
      <c r="LP11" s="7"/>
      <c r="LQ11" s="7"/>
      <c r="LR11" s="7"/>
      <c r="LS11" s="7"/>
      <c r="LT11" s="7"/>
      <c r="LU11" s="7"/>
      <c r="LV11" s="7"/>
      <c r="LW11" s="7"/>
      <c r="LX11" s="7"/>
      <c r="LY11" s="7"/>
      <c r="LZ11" s="7"/>
      <c r="MA11" s="7"/>
      <c r="MB11" s="7"/>
      <c r="MC11" s="7"/>
      <c r="MD11" s="7"/>
      <c r="ME11" s="7"/>
      <c r="MF11" s="7"/>
      <c r="MG11" s="7"/>
      <c r="MH11" s="7"/>
      <c r="MI11" s="7"/>
      <c r="MJ11" s="7"/>
      <c r="MK11" s="7"/>
      <c r="ML11" s="7"/>
      <c r="MM11" s="7"/>
      <c r="MN11" s="7"/>
      <c r="MO11" s="7"/>
      <c r="MP11" s="7"/>
      <c r="MQ11" s="7"/>
      <c r="MR11" s="7"/>
      <c r="MS11" s="7"/>
      <c r="MT11" s="7"/>
      <c r="MU11" s="7"/>
      <c r="MV11" s="7"/>
      <c r="MW11" s="7"/>
      <c r="MX11" s="7"/>
      <c r="MY11" s="7"/>
      <c r="MZ11" s="7"/>
      <c r="NA11" s="7"/>
      <c r="NB11" s="7"/>
      <c r="NC11" s="7"/>
      <c r="ND11" s="7"/>
      <c r="NE11" s="7"/>
      <c r="NF11" s="7"/>
      <c r="NG11" s="7"/>
      <c r="NH11" s="7"/>
      <c r="NI11" s="7"/>
      <c r="NJ11" s="7"/>
      <c r="NK11" s="7"/>
      <c r="NL11" s="7"/>
      <c r="NM11" s="7"/>
      <c r="NN11" s="7"/>
      <c r="NO11" s="7"/>
      <c r="NP11" s="7"/>
      <c r="NQ11" s="7"/>
      <c r="NR11" s="7"/>
      <c r="NS11" s="7"/>
      <c r="NT11" s="7"/>
      <c r="NU11" s="7"/>
      <c r="NV11" s="7"/>
      <c r="NW11" s="7"/>
      <c r="NX11" s="7"/>
      <c r="NY11" s="7"/>
      <c r="NZ11" s="7"/>
      <c r="OA11" s="7"/>
      <c r="OB11" s="7"/>
      <c r="OC11" s="7"/>
      <c r="OD11" s="7"/>
      <c r="OE11" s="7"/>
      <c r="OF11" s="7"/>
      <c r="OG11" s="7"/>
      <c r="OH11" s="7"/>
      <c r="OI11" s="7"/>
      <c r="OJ11" s="7"/>
      <c r="OK11" s="7"/>
      <c r="OL11" s="7"/>
      <c r="OM11" s="7"/>
      <c r="ON11" s="7"/>
      <c r="OO11" s="7"/>
      <c r="OP11" s="7"/>
      <c r="OQ11" s="7"/>
      <c r="OR11" s="7"/>
      <c r="OS11" s="7"/>
      <c r="OT11" s="7"/>
      <c r="OU11" s="7"/>
      <c r="OV11" s="7"/>
      <c r="OW11" s="7"/>
      <c r="OX11" s="7"/>
      <c r="OY11" s="7"/>
      <c r="OZ11" s="7"/>
      <c r="PA11" s="7"/>
      <c r="PB11" s="7"/>
      <c r="PC11" s="7"/>
      <c r="PD11" s="7"/>
      <c r="PE11" s="7"/>
      <c r="PF11" s="7"/>
      <c r="PG11" s="7"/>
      <c r="PH11" s="7"/>
      <c r="PI11" s="7"/>
      <c r="PJ11" s="7"/>
      <c r="PK11" s="7"/>
      <c r="PL11" s="7"/>
      <c r="PM11" s="7"/>
      <c r="PN11" s="7"/>
      <c r="PO11" s="7"/>
      <c r="PP11" s="7"/>
      <c r="PQ11" s="7"/>
      <c r="PR11" s="7"/>
      <c r="PS11" s="7"/>
      <c r="PT11" s="7"/>
      <c r="PU11" s="7"/>
      <c r="PV11" s="7"/>
      <c r="PW11" s="7"/>
      <c r="PX11" s="7"/>
      <c r="PY11" s="7"/>
      <c r="PZ11" s="7"/>
      <c r="QA11" s="7"/>
      <c r="QB11" s="7"/>
      <c r="QC11" s="7"/>
      <c r="QD11" s="7"/>
      <c r="QE11" s="7"/>
      <c r="QF11" s="7"/>
      <c r="QG11" s="7"/>
      <c r="QH11" s="7"/>
      <c r="QI11" s="7"/>
      <c r="QJ11" s="7"/>
      <c r="QK11" s="7"/>
      <c r="QL11" s="7"/>
      <c r="QM11" s="7"/>
      <c r="QN11" s="7"/>
      <c r="QO11" s="7"/>
      <c r="QP11" s="7"/>
      <c r="QQ11" s="7"/>
      <c r="QR11" s="7"/>
      <c r="QS11" s="7"/>
      <c r="QT11" s="7"/>
      <c r="QU11" s="7"/>
      <c r="QV11" s="7"/>
      <c r="QW11" s="7"/>
      <c r="QX11" s="7"/>
      <c r="QY11" s="7"/>
      <c r="QZ11" s="7"/>
      <c r="RA11" s="7"/>
      <c r="RB11" s="7"/>
      <c r="RC11" s="7"/>
      <c r="RD11" s="7"/>
      <c r="RE11" s="7"/>
      <c r="RF11" s="7"/>
      <c r="RG11" s="7"/>
      <c r="RH11" s="7"/>
      <c r="RI11" s="7"/>
      <c r="RJ11" s="7"/>
      <c r="RK11" s="7"/>
      <c r="RL11" s="7"/>
      <c r="RM11" s="7"/>
      <c r="RN11" s="7"/>
      <c r="RO11" s="7"/>
      <c r="RP11" s="7"/>
      <c r="RQ11" s="7"/>
      <c r="RR11" s="7"/>
      <c r="RS11" s="7"/>
      <c r="RT11" s="7"/>
      <c r="RU11" s="7"/>
      <c r="RV11" s="7"/>
      <c r="RW11" s="7"/>
      <c r="RX11" s="7"/>
      <c r="RY11" s="7"/>
      <c r="RZ11" s="7"/>
      <c r="SA11" s="7"/>
      <c r="SB11" s="7"/>
      <c r="SC11" s="7"/>
      <c r="SD11" s="7"/>
      <c r="SE11" s="7"/>
      <c r="SF11" s="7"/>
      <c r="SG11" s="7"/>
      <c r="SH11" s="7"/>
      <c r="SI11" s="7"/>
      <c r="SJ11" s="7"/>
      <c r="SK11" s="7"/>
      <c r="SL11" s="7"/>
      <c r="SM11" s="7"/>
      <c r="SN11" s="7"/>
      <c r="SO11" s="7"/>
      <c r="SP11" s="7"/>
      <c r="SQ11" s="7"/>
      <c r="SR11" s="7"/>
      <c r="SS11" s="7"/>
      <c r="ST11" s="7"/>
      <c r="SU11" s="7"/>
      <c r="SV11" s="7"/>
      <c r="SW11" s="7"/>
      <c r="SX11" s="7"/>
      <c r="SY11" s="7"/>
      <c r="SZ11" s="7"/>
      <c r="TA11" s="7"/>
      <c r="TB11" s="7"/>
      <c r="TC11" s="7"/>
      <c r="TD11" s="7"/>
      <c r="TE11" s="7"/>
      <c r="TF11" s="7"/>
      <c r="TG11" s="7"/>
      <c r="TH11" s="7"/>
      <c r="TI11" s="7"/>
      <c r="TJ11" s="7"/>
      <c r="TK11" s="7"/>
      <c r="TL11" s="7"/>
      <c r="TM11" s="7"/>
      <c r="TN11" s="7"/>
      <c r="TO11" s="7"/>
      <c r="TP11" s="7"/>
      <c r="TQ11" s="7"/>
      <c r="TR11" s="7"/>
      <c r="TS11" s="7"/>
      <c r="TT11" s="7"/>
      <c r="TU11" s="7"/>
      <c r="TV11" s="7"/>
      <c r="TW11" s="7"/>
      <c r="TX11" s="7"/>
      <c r="TY11" s="7"/>
      <c r="TZ11" s="7"/>
      <c r="UA11" s="7"/>
      <c r="UB11" s="7"/>
      <c r="UC11" s="7"/>
      <c r="UD11" s="7"/>
      <c r="UE11" s="7"/>
      <c r="UF11" s="7"/>
      <c r="UG11" s="7"/>
      <c r="UH11" s="7"/>
      <c r="UI11" s="7"/>
      <c r="UJ11" s="7"/>
      <c r="UK11" s="7"/>
      <c r="UL11" s="7"/>
      <c r="UM11" s="7"/>
      <c r="UN11" s="7"/>
      <c r="UO11" s="7"/>
      <c r="UP11" s="7"/>
      <c r="UQ11" s="7"/>
      <c r="UR11" s="7"/>
      <c r="US11" s="7"/>
      <c r="UT11" s="7"/>
      <c r="UU11" s="7"/>
      <c r="UV11" s="7"/>
      <c r="UW11" s="7"/>
      <c r="UX11" s="7"/>
      <c r="UY11" s="7"/>
      <c r="UZ11" s="7"/>
      <c r="VA11" s="7"/>
      <c r="VB11" s="7"/>
      <c r="VC11" s="7"/>
      <c r="VD11" s="7"/>
      <c r="VE11" s="7"/>
      <c r="VF11" s="7"/>
      <c r="VG11" s="7"/>
      <c r="VH11" s="7"/>
      <c r="VI11" s="7"/>
      <c r="VJ11" s="7"/>
      <c r="VK11" s="7"/>
      <c r="VL11" s="7"/>
      <c r="VM11" s="7"/>
      <c r="VN11" s="7"/>
      <c r="VO11" s="7"/>
      <c r="VP11" s="7"/>
      <c r="VQ11" s="7"/>
      <c r="VR11" s="7"/>
      <c r="VS11" s="7"/>
      <c r="VT11" s="7"/>
      <c r="VU11" s="7"/>
      <c r="VV11" s="7"/>
      <c r="VW11" s="7"/>
      <c r="VX11" s="7"/>
      <c r="VY11" s="7"/>
      <c r="VZ11" s="7"/>
      <c r="WA11" s="7"/>
      <c r="WB11" s="7"/>
      <c r="WC11" s="7"/>
      <c r="WD11" s="7"/>
      <c r="WE11" s="7"/>
      <c r="WF11" s="7"/>
      <c r="WG11" s="7"/>
      <c r="WH11" s="7"/>
      <c r="WI11" s="7"/>
      <c r="WJ11" s="7"/>
      <c r="WK11" s="7"/>
      <c r="WL11" s="7"/>
      <c r="WM11" s="7"/>
      <c r="WN11" s="7"/>
      <c r="WO11" s="7"/>
      <c r="WP11" s="7"/>
      <c r="WQ11" s="7"/>
      <c r="WR11" s="7"/>
      <c r="WS11" s="7"/>
      <c r="WT11" s="7"/>
      <c r="WU11" s="7"/>
      <c r="WV11" s="7"/>
      <c r="WW11" s="7"/>
      <c r="WX11" s="7"/>
      <c r="WY11" s="7"/>
      <c r="WZ11" s="7"/>
      <c r="XA11" s="7"/>
      <c r="XB11" s="7"/>
      <c r="XC11" s="7"/>
      <c r="XD11" s="7"/>
      <c r="XE11" s="7"/>
      <c r="XF11" s="7"/>
      <c r="XG11" s="7"/>
      <c r="XH11" s="7"/>
      <c r="XI11" s="7"/>
      <c r="XJ11" s="7"/>
      <c r="XK11" s="7"/>
      <c r="XL11" s="7"/>
      <c r="XM11" s="7"/>
      <c r="XN11" s="7"/>
      <c r="XO11" s="7"/>
      <c r="XP11" s="7"/>
      <c r="XQ11" s="7"/>
      <c r="XR11" s="7"/>
      <c r="XS11" s="7"/>
      <c r="XT11" s="7"/>
      <c r="XU11" s="7"/>
      <c r="XV11" s="7"/>
      <c r="XW11" s="7"/>
      <c r="XX11" s="7"/>
      <c r="XY11" s="7"/>
      <c r="XZ11" s="7"/>
      <c r="YA11" s="7"/>
      <c r="YB11" s="7"/>
      <c r="YC11" s="7"/>
      <c r="YD11" s="7"/>
      <c r="YE11" s="7"/>
      <c r="YF11" s="7"/>
      <c r="YG11" s="7"/>
      <c r="YH11" s="7"/>
      <c r="YI11" s="7"/>
      <c r="YJ11" s="7"/>
      <c r="YK11" s="7"/>
      <c r="YL11" s="7"/>
      <c r="YM11" s="7"/>
      <c r="YN11" s="7"/>
      <c r="YO11" s="7"/>
      <c r="YP11" s="7"/>
      <c r="YQ11" s="7"/>
      <c r="YR11" s="7"/>
      <c r="YS11" s="7"/>
      <c r="YT11" s="7"/>
      <c r="YU11" s="7"/>
      <c r="YV11" s="7"/>
      <c r="YW11" s="7"/>
      <c r="YX11" s="7"/>
      <c r="YY11" s="7"/>
      <c r="YZ11" s="7"/>
      <c r="ZA11" s="7"/>
      <c r="ZB11" s="7"/>
      <c r="ZC11" s="7"/>
      <c r="ZD11" s="7"/>
      <c r="ZE11" s="7"/>
      <c r="ZF11" s="7"/>
      <c r="ZG11" s="7"/>
      <c r="ZH11" s="7"/>
      <c r="ZI11" s="7"/>
      <c r="ZJ11" s="7"/>
      <c r="ZK11" s="7"/>
      <c r="ZL11" s="7"/>
      <c r="ZM11" s="7"/>
      <c r="ZN11" s="7"/>
      <c r="ZO11" s="7"/>
      <c r="ZP11" s="7"/>
      <c r="ZQ11" s="7"/>
      <c r="ZR11" s="7"/>
      <c r="ZS11" s="7"/>
      <c r="ZT11" s="7"/>
      <c r="ZU11" s="7"/>
      <c r="ZV11" s="7"/>
      <c r="ZW11" s="7"/>
      <c r="ZX11" s="7"/>
      <c r="ZY11" s="7"/>
      <c r="ZZ11" s="7"/>
      <c r="AAA11" s="7"/>
      <c r="AAB11" s="7"/>
      <c r="AAC11" s="7"/>
      <c r="AAD11" s="7"/>
      <c r="AAE11" s="7"/>
      <c r="AAF11" s="7"/>
      <c r="AAG11" s="7"/>
      <c r="AAH11" s="7"/>
      <c r="AAI11" s="7"/>
      <c r="AAJ11" s="7"/>
      <c r="AAK11" s="7"/>
      <c r="AAL11" s="7"/>
      <c r="AAM11" s="7"/>
      <c r="AAN11" s="7"/>
      <c r="AAO11" s="7"/>
      <c r="AAP11" s="7"/>
      <c r="AAQ11" s="7"/>
      <c r="AAR11" s="7"/>
      <c r="AAS11" s="7"/>
      <c r="AAT11" s="7"/>
      <c r="AAU11" s="7"/>
      <c r="AAV11" s="7"/>
      <c r="AAW11" s="7"/>
      <c r="AAX11" s="7"/>
      <c r="AAY11" s="7"/>
      <c r="AAZ11" s="7"/>
      <c r="ABA11" s="7"/>
      <c r="ABB11" s="7"/>
      <c r="ABC11" s="7"/>
      <c r="ABD11" s="7"/>
      <c r="ABE11" s="7"/>
      <c r="ABF11" s="7"/>
      <c r="ABG11" s="7"/>
      <c r="ABH11" s="7"/>
      <c r="ABI11" s="7"/>
      <c r="ABJ11" s="7"/>
      <c r="ABK11" s="7"/>
      <c r="ABL11" s="7"/>
      <c r="ABM11" s="7"/>
      <c r="ABN11" s="7"/>
      <c r="ABO11" s="7"/>
      <c r="ABP11" s="7"/>
      <c r="ABQ11" s="7"/>
      <c r="ABR11" s="7"/>
      <c r="ABS11" s="7"/>
      <c r="ABT11" s="7"/>
      <c r="ABU11" s="7"/>
      <c r="ABV11" s="7"/>
      <c r="ABW11" s="7"/>
      <c r="ABX11" s="7"/>
      <c r="ABY11" s="7"/>
      <c r="ABZ11" s="7"/>
      <c r="ACA11" s="7"/>
      <c r="ACB11" s="7"/>
      <c r="ACC11" s="7"/>
      <c r="ACD11" s="7"/>
      <c r="ACE11" s="7"/>
      <c r="ACF11" s="7"/>
      <c r="ACG11" s="7"/>
      <c r="ACH11" s="7"/>
      <c r="ACI11" s="7"/>
      <c r="ACJ11" s="7"/>
      <c r="ACK11" s="7"/>
      <c r="ACL11" s="7"/>
      <c r="ACM11" s="7"/>
      <c r="ACN11" s="7"/>
      <c r="ACO11" s="7"/>
      <c r="ACP11" s="7"/>
      <c r="ACQ11" s="7"/>
      <c r="ACR11" s="7"/>
      <c r="ACS11" s="7"/>
      <c r="ACT11" s="7"/>
      <c r="ACU11" s="7"/>
      <c r="ACV11" s="7"/>
      <c r="ACW11" s="7"/>
      <c r="ACX11" s="7"/>
      <c r="ACY11" s="7"/>
      <c r="ACZ11" s="7"/>
      <c r="ADA11" s="7"/>
      <c r="ADB11" s="7"/>
      <c r="ADC11" s="7"/>
      <c r="ADD11" s="7"/>
      <c r="ADE11" s="7"/>
      <c r="ADF11" s="7"/>
      <c r="ADG11" s="7"/>
      <c r="ADH11" s="7"/>
      <c r="ADI11" s="7"/>
      <c r="ADJ11" s="7"/>
      <c r="ADK11" s="7"/>
      <c r="ADL11" s="7"/>
      <c r="ADM11" s="7"/>
      <c r="ADN11" s="7"/>
      <c r="ADO11" s="7"/>
      <c r="ADP11" s="7"/>
      <c r="ADQ11" s="7"/>
      <c r="ADR11" s="7"/>
      <c r="ADS11" s="7"/>
      <c r="ADT11" s="7"/>
      <c r="ADU11" s="7"/>
      <c r="ADV11" s="7"/>
      <c r="ADW11" s="7"/>
      <c r="ADX11" s="7"/>
      <c r="ADY11" s="7"/>
      <c r="ADZ11" s="7"/>
      <c r="AEA11" s="7"/>
      <c r="AEB11" s="7"/>
      <c r="AEC11" s="7"/>
      <c r="AED11" s="7"/>
      <c r="AEE11" s="7"/>
      <c r="AEF11" s="7"/>
      <c r="AEG11" s="7"/>
      <c r="AEH11" s="7"/>
      <c r="AEI11" s="7"/>
      <c r="AEJ11" s="7"/>
      <c r="AEK11" s="7"/>
      <c r="AEL11" s="7"/>
      <c r="AEM11" s="7"/>
      <c r="AEN11" s="7"/>
      <c r="AEO11" s="7"/>
      <c r="AEP11" s="7"/>
      <c r="AEQ11" s="7"/>
      <c r="AER11" s="7"/>
      <c r="AES11" s="7"/>
      <c r="AET11" s="7"/>
      <c r="AEU11" s="7"/>
      <c r="AEV11" s="7"/>
      <c r="AEW11" s="7"/>
      <c r="AEX11" s="7"/>
      <c r="AEY11" s="7"/>
      <c r="AEZ11" s="7"/>
      <c r="AFA11" s="7"/>
      <c r="AFB11" s="7"/>
      <c r="AFC11" s="7"/>
      <c r="AFD11" s="7"/>
      <c r="AFE11" s="7"/>
      <c r="AFF11" s="7"/>
      <c r="AFG11" s="7"/>
      <c r="AFH11" s="7"/>
      <c r="AFI11" s="7"/>
      <c r="AFJ11" s="7"/>
      <c r="AFK11" s="7"/>
      <c r="AFL11" s="7"/>
      <c r="AFM11" s="7"/>
      <c r="AFN11" s="7"/>
      <c r="AFO11" s="7"/>
      <c r="AFP11" s="7"/>
      <c r="AFQ11" s="7"/>
      <c r="AFR11" s="7"/>
      <c r="AFS11" s="7"/>
      <c r="AFT11" s="7"/>
      <c r="AFU11" s="7"/>
      <c r="AFV11" s="7"/>
      <c r="AFW11" s="7"/>
      <c r="AFX11" s="7"/>
      <c r="AFY11" s="7"/>
      <c r="AFZ11" s="7"/>
      <c r="AGA11" s="7"/>
      <c r="AGB11" s="7"/>
      <c r="AGC11" s="7"/>
      <c r="AGD11" s="7"/>
      <c r="AGE11" s="7"/>
      <c r="AGF11" s="7"/>
      <c r="AGG11" s="7"/>
      <c r="AGH11" s="7"/>
      <c r="AGI11" s="7"/>
      <c r="AGJ11" s="7"/>
      <c r="AGK11" s="7"/>
      <c r="AGL11" s="7"/>
      <c r="AGM11" s="7"/>
      <c r="AGN11" s="7"/>
      <c r="AGO11" s="7"/>
      <c r="AGP11" s="7"/>
      <c r="AGQ11" s="7"/>
      <c r="AGR11" s="7"/>
      <c r="AGS11" s="7"/>
      <c r="AGT11" s="7"/>
      <c r="AGU11" s="7"/>
      <c r="AGV11" s="7"/>
      <c r="AGW11" s="7"/>
      <c r="AGX11" s="7"/>
      <c r="AGY11" s="7"/>
      <c r="AGZ11" s="7"/>
      <c r="AHA11" s="7"/>
      <c r="AHB11" s="7"/>
      <c r="AHC11" s="7"/>
      <c r="AHD11" s="7"/>
      <c r="AHE11" s="7"/>
      <c r="AHF11" s="7"/>
      <c r="AHG11" s="7"/>
      <c r="AHH11" s="7"/>
      <c r="AHI11" s="7"/>
      <c r="AHJ11" s="7"/>
      <c r="AHK11" s="7"/>
      <c r="AHL11" s="7"/>
      <c r="AHM11" s="7"/>
      <c r="AHN11" s="7"/>
      <c r="AHO11" s="7"/>
      <c r="AHP11" s="7"/>
      <c r="AHQ11" s="7"/>
      <c r="AHR11" s="7"/>
      <c r="AHS11" s="7"/>
      <c r="AHT11" s="7"/>
      <c r="AHU11" s="7"/>
      <c r="AHV11" s="7"/>
      <c r="AHW11" s="7"/>
      <c r="AHX11" s="7"/>
      <c r="AHY11" s="7"/>
      <c r="AHZ11" s="7"/>
      <c r="AIA11" s="7"/>
      <c r="AIB11" s="7"/>
      <c r="AIC11" s="7"/>
      <c r="AID11" s="7"/>
      <c r="AIE11" s="7"/>
      <c r="AIF11" s="7"/>
      <c r="AIG11" s="7"/>
      <c r="AIH11" s="7"/>
      <c r="AII11" s="7"/>
      <c r="AIJ11" s="7"/>
      <c r="AIK11" s="7"/>
      <c r="AIL11" s="7"/>
      <c r="AIM11" s="7"/>
      <c r="AIN11" s="7"/>
    </row>
    <row r="12" spans="1:924" ht="28.5" customHeight="1" thickBot="1" x14ac:dyDescent="0.4">
      <c r="A12" s="140"/>
      <c r="B12" s="140"/>
      <c r="C12" s="140"/>
      <c r="D12" s="25"/>
      <c r="E12" s="19"/>
      <c r="F12" s="25"/>
      <c r="G12" s="25"/>
      <c r="H12" s="25"/>
      <c r="I12" s="20"/>
      <c r="L12" s="13"/>
      <c r="M12" s="141"/>
      <c r="N12" s="142"/>
      <c r="O12" s="142"/>
      <c r="P12" s="142"/>
      <c r="Q12" s="142"/>
      <c r="R12" s="142"/>
      <c r="S12" s="142"/>
      <c r="T12" s="143"/>
      <c r="U12" s="144"/>
      <c r="V12" s="144"/>
      <c r="W12" s="144"/>
      <c r="X12" s="144"/>
      <c r="Y12" s="144"/>
      <c r="Z12" s="144"/>
      <c r="AA12" s="144"/>
      <c r="AB12" s="144"/>
      <c r="AC12" s="144"/>
      <c r="AD12" s="144"/>
      <c r="AE12" s="144"/>
      <c r="AF12" s="144"/>
      <c r="AG12" s="144"/>
      <c r="AH12" s="144"/>
      <c r="AI12" s="144"/>
      <c r="AJ12" s="144"/>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c r="IW12" s="7"/>
      <c r="IX12" s="7"/>
      <c r="IY12" s="7"/>
      <c r="IZ12" s="7"/>
      <c r="JA12" s="7"/>
      <c r="JB12" s="7"/>
      <c r="JC12" s="7"/>
      <c r="JD12" s="7"/>
      <c r="JE12" s="7"/>
      <c r="JF12" s="7"/>
      <c r="JG12" s="7"/>
      <c r="JH12" s="7"/>
      <c r="JI12" s="7"/>
      <c r="JJ12" s="7"/>
      <c r="JK12" s="7"/>
      <c r="JL12" s="7"/>
      <c r="JM12" s="7"/>
      <c r="JN12" s="7"/>
      <c r="JO12" s="7"/>
      <c r="JP12" s="7"/>
      <c r="JQ12" s="7"/>
      <c r="JR12" s="7"/>
      <c r="JS12" s="7"/>
      <c r="JT12" s="7"/>
      <c r="JU12" s="7"/>
      <c r="JV12" s="7"/>
      <c r="JW12" s="7"/>
      <c r="JX12" s="7"/>
      <c r="JY12" s="7"/>
      <c r="JZ12" s="7"/>
      <c r="KA12" s="7"/>
      <c r="KB12" s="7"/>
      <c r="KC12" s="7"/>
      <c r="KD12" s="7"/>
      <c r="KE12" s="7"/>
      <c r="KF12" s="7"/>
      <c r="KG12" s="7"/>
      <c r="KH12" s="7"/>
      <c r="KI12" s="7"/>
      <c r="KJ12" s="7"/>
      <c r="KK12" s="7"/>
      <c r="KL12" s="7"/>
      <c r="KM12" s="7"/>
      <c r="KN12" s="7"/>
      <c r="KO12" s="7"/>
      <c r="KP12" s="7"/>
      <c r="KQ12" s="7"/>
      <c r="KR12" s="7"/>
      <c r="KS12" s="7"/>
      <c r="KT12" s="7"/>
      <c r="KU12" s="7"/>
      <c r="KV12" s="7"/>
      <c r="KW12" s="7"/>
      <c r="KX12" s="7"/>
      <c r="KY12" s="7"/>
      <c r="KZ12" s="7"/>
      <c r="LA12" s="7"/>
      <c r="LB12" s="7"/>
      <c r="LC12" s="7"/>
      <c r="LD12" s="7"/>
      <c r="LE12" s="7"/>
      <c r="LF12" s="7"/>
      <c r="LG12" s="7"/>
      <c r="LH12" s="7"/>
      <c r="LI12" s="7"/>
      <c r="LJ12" s="7"/>
      <c r="LK12" s="7"/>
      <c r="LL12" s="7"/>
      <c r="LM12" s="7"/>
      <c r="LN12" s="7"/>
      <c r="LO12" s="7"/>
      <c r="LP12" s="7"/>
      <c r="LQ12" s="7"/>
      <c r="LR12" s="7"/>
      <c r="LS12" s="7"/>
      <c r="LT12" s="7"/>
      <c r="LU12" s="7"/>
      <c r="LV12" s="7"/>
      <c r="LW12" s="7"/>
      <c r="LX12" s="7"/>
      <c r="LY12" s="7"/>
      <c r="LZ12" s="7"/>
      <c r="MA12" s="7"/>
      <c r="MB12" s="7"/>
      <c r="MC12" s="7"/>
      <c r="MD12" s="7"/>
      <c r="ME12" s="7"/>
      <c r="MF12" s="7"/>
      <c r="MG12" s="7"/>
      <c r="MH12" s="7"/>
      <c r="MI12" s="7"/>
      <c r="MJ12" s="7"/>
      <c r="MK12" s="7"/>
      <c r="ML12" s="7"/>
      <c r="MM12" s="7"/>
      <c r="MN12" s="7"/>
      <c r="MO12" s="7"/>
      <c r="MP12" s="7"/>
      <c r="MQ12" s="7"/>
      <c r="MR12" s="7"/>
      <c r="MS12" s="7"/>
      <c r="MT12" s="7"/>
      <c r="MU12" s="7"/>
      <c r="MV12" s="7"/>
      <c r="MW12" s="7"/>
      <c r="MX12" s="7"/>
      <c r="MY12" s="7"/>
      <c r="MZ12" s="7"/>
      <c r="NA12" s="7"/>
      <c r="NB12" s="7"/>
      <c r="NC12" s="7"/>
      <c r="ND12" s="7"/>
      <c r="NE12" s="7"/>
      <c r="NF12" s="7"/>
      <c r="NG12" s="7"/>
      <c r="NH12" s="7"/>
      <c r="NI12" s="7"/>
      <c r="NJ12" s="7"/>
      <c r="NK12" s="7"/>
      <c r="NL12" s="7"/>
      <c r="NM12" s="7"/>
      <c r="NN12" s="7"/>
      <c r="NO12" s="7"/>
      <c r="NP12" s="7"/>
      <c r="NQ12" s="7"/>
      <c r="NR12" s="7"/>
      <c r="NS12" s="7"/>
      <c r="NT12" s="7"/>
      <c r="NU12" s="7"/>
      <c r="NV12" s="7"/>
      <c r="NW12" s="7"/>
      <c r="NX12" s="7"/>
      <c r="NY12" s="7"/>
      <c r="NZ12" s="7"/>
      <c r="OA12" s="7"/>
      <c r="OB12" s="7"/>
      <c r="OC12" s="7"/>
      <c r="OD12" s="7"/>
      <c r="OE12" s="7"/>
      <c r="OF12" s="7"/>
      <c r="OG12" s="7"/>
      <c r="OH12" s="7"/>
      <c r="OI12" s="7"/>
      <c r="OJ12" s="7"/>
      <c r="OK12" s="7"/>
      <c r="OL12" s="7"/>
      <c r="OM12" s="7"/>
      <c r="ON12" s="7"/>
      <c r="OO12" s="7"/>
      <c r="OP12" s="7"/>
      <c r="OQ12" s="7"/>
      <c r="OR12" s="7"/>
      <c r="OS12" s="7"/>
      <c r="OT12" s="7"/>
      <c r="OU12" s="7"/>
      <c r="OV12" s="7"/>
      <c r="OW12" s="7"/>
      <c r="OX12" s="7"/>
      <c r="OY12" s="7"/>
      <c r="OZ12" s="7"/>
      <c r="PA12" s="7"/>
      <c r="PB12" s="7"/>
      <c r="PC12" s="7"/>
      <c r="PD12" s="7"/>
      <c r="PE12" s="7"/>
      <c r="PF12" s="7"/>
      <c r="PG12" s="7"/>
      <c r="PH12" s="7"/>
      <c r="PI12" s="7"/>
      <c r="PJ12" s="7"/>
      <c r="PK12" s="7"/>
      <c r="PL12" s="7"/>
      <c r="PM12" s="7"/>
      <c r="PN12" s="7"/>
      <c r="PO12" s="7"/>
      <c r="PP12" s="7"/>
      <c r="PQ12" s="7"/>
      <c r="PR12" s="7"/>
      <c r="PS12" s="7"/>
      <c r="PT12" s="7"/>
      <c r="PU12" s="7"/>
      <c r="PV12" s="7"/>
      <c r="PW12" s="7"/>
      <c r="PX12" s="7"/>
      <c r="PY12" s="7"/>
      <c r="PZ12" s="7"/>
      <c r="QA12" s="7"/>
      <c r="QB12" s="7"/>
      <c r="QC12" s="7"/>
      <c r="QD12" s="7"/>
      <c r="QE12" s="7"/>
      <c r="QF12" s="7"/>
      <c r="QG12" s="7"/>
      <c r="QH12" s="7"/>
      <c r="QI12" s="7"/>
      <c r="QJ12" s="7"/>
      <c r="QK12" s="7"/>
      <c r="QL12" s="7"/>
      <c r="QM12" s="7"/>
      <c r="QN12" s="7"/>
      <c r="QO12" s="7"/>
      <c r="QP12" s="7"/>
      <c r="QQ12" s="7"/>
      <c r="QR12" s="7"/>
      <c r="QS12" s="7"/>
      <c r="QT12" s="7"/>
      <c r="QU12" s="7"/>
      <c r="QV12" s="7"/>
      <c r="QW12" s="7"/>
      <c r="QX12" s="7"/>
      <c r="QY12" s="7"/>
      <c r="QZ12" s="7"/>
      <c r="RA12" s="7"/>
      <c r="RB12" s="7"/>
      <c r="RC12" s="7"/>
      <c r="RD12" s="7"/>
      <c r="RE12" s="7"/>
      <c r="RF12" s="7"/>
      <c r="RG12" s="7"/>
      <c r="RH12" s="7"/>
      <c r="RI12" s="7"/>
      <c r="RJ12" s="7"/>
      <c r="RK12" s="7"/>
      <c r="RL12" s="7"/>
      <c r="RM12" s="7"/>
      <c r="RN12" s="7"/>
      <c r="RO12" s="7"/>
      <c r="RP12" s="7"/>
      <c r="RQ12" s="7"/>
      <c r="RR12" s="7"/>
      <c r="RS12" s="7"/>
      <c r="RT12" s="7"/>
      <c r="RU12" s="7"/>
      <c r="RV12" s="7"/>
      <c r="RW12" s="7"/>
      <c r="RX12" s="7"/>
      <c r="RY12" s="7"/>
      <c r="RZ12" s="7"/>
      <c r="SA12" s="7"/>
      <c r="SB12" s="7"/>
      <c r="SC12" s="7"/>
      <c r="SD12" s="7"/>
      <c r="SE12" s="7"/>
      <c r="SF12" s="7"/>
      <c r="SG12" s="7"/>
      <c r="SH12" s="7"/>
      <c r="SI12" s="7"/>
      <c r="SJ12" s="7"/>
      <c r="SK12" s="7"/>
      <c r="SL12" s="7"/>
      <c r="SM12" s="7"/>
      <c r="SN12" s="7"/>
      <c r="SO12" s="7"/>
      <c r="SP12" s="7"/>
      <c r="SQ12" s="7"/>
      <c r="SR12" s="7"/>
      <c r="SS12" s="7"/>
      <c r="ST12" s="7"/>
      <c r="SU12" s="7"/>
      <c r="SV12" s="7"/>
      <c r="SW12" s="7"/>
      <c r="SX12" s="7"/>
      <c r="SY12" s="7"/>
      <c r="SZ12" s="7"/>
      <c r="TA12" s="7"/>
      <c r="TB12" s="7"/>
      <c r="TC12" s="7"/>
      <c r="TD12" s="7"/>
      <c r="TE12" s="7"/>
      <c r="TF12" s="7"/>
      <c r="TG12" s="7"/>
      <c r="TH12" s="7"/>
      <c r="TI12" s="7"/>
      <c r="TJ12" s="7"/>
      <c r="TK12" s="7"/>
      <c r="TL12" s="7"/>
      <c r="TM12" s="7"/>
      <c r="TN12" s="7"/>
      <c r="TO12" s="7"/>
      <c r="TP12" s="7"/>
      <c r="TQ12" s="7"/>
      <c r="TR12" s="7"/>
      <c r="TS12" s="7"/>
      <c r="TT12" s="7"/>
      <c r="TU12" s="7"/>
      <c r="TV12" s="7"/>
      <c r="TW12" s="7"/>
      <c r="TX12" s="7"/>
      <c r="TY12" s="7"/>
      <c r="TZ12" s="7"/>
      <c r="UA12" s="7"/>
      <c r="UB12" s="7"/>
      <c r="UC12" s="7"/>
      <c r="UD12" s="7"/>
      <c r="UE12" s="7"/>
      <c r="UF12" s="7"/>
      <c r="UG12" s="7"/>
      <c r="UH12" s="7"/>
      <c r="UI12" s="7"/>
      <c r="UJ12" s="7"/>
      <c r="UK12" s="7"/>
      <c r="UL12" s="7"/>
      <c r="UM12" s="7"/>
      <c r="UN12" s="7"/>
      <c r="UO12" s="7"/>
      <c r="UP12" s="7"/>
      <c r="UQ12" s="7"/>
      <c r="UR12" s="7"/>
      <c r="US12" s="7"/>
      <c r="UT12" s="7"/>
      <c r="UU12" s="7"/>
      <c r="UV12" s="7"/>
      <c r="UW12" s="7"/>
      <c r="UX12" s="7"/>
      <c r="UY12" s="7"/>
      <c r="UZ12" s="7"/>
      <c r="VA12" s="7"/>
      <c r="VB12" s="7"/>
      <c r="VC12" s="7"/>
      <c r="VD12" s="7"/>
      <c r="VE12" s="7"/>
      <c r="VF12" s="7"/>
      <c r="VG12" s="7"/>
      <c r="VH12" s="7"/>
      <c r="VI12" s="7"/>
      <c r="VJ12" s="7"/>
      <c r="VK12" s="7"/>
      <c r="VL12" s="7"/>
      <c r="VM12" s="7"/>
      <c r="VN12" s="7"/>
      <c r="VO12" s="7"/>
      <c r="VP12" s="7"/>
      <c r="VQ12" s="7"/>
      <c r="VR12" s="7"/>
      <c r="VS12" s="7"/>
      <c r="VT12" s="7"/>
      <c r="VU12" s="7"/>
      <c r="VV12" s="7"/>
      <c r="VW12" s="7"/>
      <c r="VX12" s="7"/>
      <c r="VY12" s="7"/>
      <c r="VZ12" s="7"/>
      <c r="WA12" s="7"/>
      <c r="WB12" s="7"/>
      <c r="WC12" s="7"/>
      <c r="WD12" s="7"/>
      <c r="WE12" s="7"/>
      <c r="WF12" s="7"/>
      <c r="WG12" s="7"/>
      <c r="WH12" s="7"/>
      <c r="WI12" s="7"/>
      <c r="WJ12" s="7"/>
      <c r="WK12" s="7"/>
      <c r="WL12" s="7"/>
      <c r="WM12" s="7"/>
      <c r="WN12" s="7"/>
      <c r="WO12" s="7"/>
      <c r="WP12" s="7"/>
      <c r="WQ12" s="7"/>
      <c r="WR12" s="7"/>
      <c r="WS12" s="7"/>
      <c r="WT12" s="7"/>
      <c r="WU12" s="7"/>
      <c r="WV12" s="7"/>
      <c r="WW12" s="7"/>
      <c r="WX12" s="7"/>
      <c r="WY12" s="7"/>
      <c r="WZ12" s="7"/>
      <c r="XA12" s="7"/>
      <c r="XB12" s="7"/>
      <c r="XC12" s="7"/>
      <c r="XD12" s="7"/>
      <c r="XE12" s="7"/>
      <c r="XF12" s="7"/>
      <c r="XG12" s="7"/>
      <c r="XH12" s="7"/>
      <c r="XI12" s="7"/>
      <c r="XJ12" s="7"/>
      <c r="XK12" s="7"/>
      <c r="XL12" s="7"/>
      <c r="XM12" s="7"/>
      <c r="XN12" s="7"/>
      <c r="XO12" s="7"/>
      <c r="XP12" s="7"/>
      <c r="XQ12" s="7"/>
      <c r="XR12" s="7"/>
      <c r="XS12" s="7"/>
      <c r="XT12" s="7"/>
      <c r="XU12" s="7"/>
      <c r="XV12" s="7"/>
      <c r="XW12" s="7"/>
      <c r="XX12" s="7"/>
      <c r="XY12" s="7"/>
      <c r="XZ12" s="7"/>
      <c r="YA12" s="7"/>
      <c r="YB12" s="7"/>
      <c r="YC12" s="7"/>
      <c r="YD12" s="7"/>
      <c r="YE12" s="7"/>
      <c r="YF12" s="7"/>
      <c r="YG12" s="7"/>
      <c r="YH12" s="7"/>
      <c r="YI12" s="7"/>
      <c r="YJ12" s="7"/>
      <c r="YK12" s="7"/>
      <c r="YL12" s="7"/>
      <c r="YM12" s="7"/>
      <c r="YN12" s="7"/>
      <c r="YO12" s="7"/>
      <c r="YP12" s="7"/>
      <c r="YQ12" s="7"/>
      <c r="YR12" s="7"/>
      <c r="YS12" s="7"/>
      <c r="YT12" s="7"/>
      <c r="YU12" s="7"/>
      <c r="YV12" s="7"/>
      <c r="YW12" s="7"/>
      <c r="YX12" s="7"/>
      <c r="YY12" s="7"/>
      <c r="YZ12" s="7"/>
      <c r="ZA12" s="7"/>
      <c r="ZB12" s="7"/>
      <c r="ZC12" s="7"/>
      <c r="ZD12" s="7"/>
      <c r="ZE12" s="7"/>
      <c r="ZF12" s="7"/>
      <c r="ZG12" s="7"/>
      <c r="ZH12" s="7"/>
      <c r="ZI12" s="7"/>
      <c r="ZJ12" s="7"/>
      <c r="ZK12" s="7"/>
      <c r="ZL12" s="7"/>
      <c r="ZM12" s="7"/>
      <c r="ZN12" s="7"/>
      <c r="ZO12" s="7"/>
      <c r="ZP12" s="7"/>
      <c r="ZQ12" s="7"/>
      <c r="ZR12" s="7"/>
      <c r="ZS12" s="7"/>
      <c r="ZT12" s="7"/>
      <c r="ZU12" s="7"/>
      <c r="ZV12" s="7"/>
      <c r="ZW12" s="7"/>
      <c r="ZX12" s="7"/>
      <c r="ZY12" s="7"/>
      <c r="ZZ12" s="7"/>
      <c r="AAA12" s="7"/>
      <c r="AAB12" s="7"/>
      <c r="AAC12" s="7"/>
      <c r="AAD12" s="7"/>
      <c r="AAE12" s="7"/>
      <c r="AAF12" s="7"/>
      <c r="AAG12" s="7"/>
      <c r="AAH12" s="7"/>
      <c r="AAI12" s="7"/>
      <c r="AAJ12" s="7"/>
      <c r="AAK12" s="7"/>
      <c r="AAL12" s="7"/>
      <c r="AAM12" s="7"/>
      <c r="AAN12" s="7"/>
      <c r="AAO12" s="7"/>
      <c r="AAP12" s="7"/>
      <c r="AAQ12" s="7"/>
      <c r="AAR12" s="7"/>
      <c r="AAS12" s="7"/>
      <c r="AAT12" s="7"/>
      <c r="AAU12" s="7"/>
      <c r="AAV12" s="7"/>
      <c r="AAW12" s="7"/>
      <c r="AAX12" s="7"/>
      <c r="AAY12" s="7"/>
      <c r="AAZ12" s="7"/>
      <c r="ABA12" s="7"/>
      <c r="ABB12" s="7"/>
      <c r="ABC12" s="7"/>
      <c r="ABD12" s="7"/>
      <c r="ABE12" s="7"/>
      <c r="ABF12" s="7"/>
      <c r="ABG12" s="7"/>
      <c r="ABH12" s="7"/>
      <c r="ABI12" s="7"/>
      <c r="ABJ12" s="7"/>
      <c r="ABK12" s="7"/>
      <c r="ABL12" s="7"/>
      <c r="ABM12" s="7"/>
      <c r="ABN12" s="7"/>
      <c r="ABO12" s="7"/>
      <c r="ABP12" s="7"/>
      <c r="ABQ12" s="7"/>
      <c r="ABR12" s="7"/>
      <c r="ABS12" s="7"/>
      <c r="ABT12" s="7"/>
      <c r="ABU12" s="7"/>
      <c r="ABV12" s="7"/>
      <c r="ABW12" s="7"/>
      <c r="ABX12" s="7"/>
      <c r="ABY12" s="7"/>
      <c r="ABZ12" s="7"/>
      <c r="ACA12" s="7"/>
      <c r="ACB12" s="7"/>
      <c r="ACC12" s="7"/>
      <c r="ACD12" s="7"/>
      <c r="ACE12" s="7"/>
      <c r="ACF12" s="7"/>
      <c r="ACG12" s="7"/>
      <c r="ACH12" s="7"/>
      <c r="ACI12" s="7"/>
      <c r="ACJ12" s="7"/>
      <c r="ACK12" s="7"/>
      <c r="ACL12" s="7"/>
      <c r="ACM12" s="7"/>
      <c r="ACN12" s="7"/>
      <c r="ACO12" s="7"/>
      <c r="ACP12" s="7"/>
      <c r="ACQ12" s="7"/>
      <c r="ACR12" s="7"/>
      <c r="ACS12" s="7"/>
      <c r="ACT12" s="7"/>
      <c r="ACU12" s="7"/>
      <c r="ACV12" s="7"/>
      <c r="ACW12" s="7"/>
      <c r="ACX12" s="7"/>
      <c r="ACY12" s="7"/>
      <c r="ACZ12" s="7"/>
      <c r="ADA12" s="7"/>
      <c r="ADB12" s="7"/>
      <c r="ADC12" s="7"/>
      <c r="ADD12" s="7"/>
      <c r="ADE12" s="7"/>
      <c r="ADF12" s="7"/>
      <c r="ADG12" s="7"/>
      <c r="ADH12" s="7"/>
      <c r="ADI12" s="7"/>
      <c r="ADJ12" s="7"/>
      <c r="ADK12" s="7"/>
      <c r="ADL12" s="7"/>
      <c r="ADM12" s="7"/>
      <c r="ADN12" s="7"/>
      <c r="ADO12" s="7"/>
      <c r="ADP12" s="7"/>
      <c r="ADQ12" s="7"/>
      <c r="ADR12" s="7"/>
      <c r="ADS12" s="7"/>
      <c r="ADT12" s="7"/>
      <c r="ADU12" s="7"/>
      <c r="ADV12" s="7"/>
      <c r="ADW12" s="7"/>
      <c r="ADX12" s="7"/>
      <c r="ADY12" s="7"/>
      <c r="ADZ12" s="7"/>
      <c r="AEA12" s="7"/>
      <c r="AEB12" s="7"/>
      <c r="AEC12" s="7"/>
      <c r="AED12" s="7"/>
      <c r="AEE12" s="7"/>
      <c r="AEF12" s="7"/>
      <c r="AEG12" s="7"/>
      <c r="AEH12" s="7"/>
      <c r="AEI12" s="7"/>
      <c r="AEJ12" s="7"/>
      <c r="AEK12" s="7"/>
      <c r="AEL12" s="7"/>
      <c r="AEM12" s="7"/>
      <c r="AEN12" s="7"/>
      <c r="AEO12" s="7"/>
      <c r="AEP12" s="7"/>
      <c r="AEQ12" s="7"/>
      <c r="AER12" s="7"/>
      <c r="AES12" s="7"/>
      <c r="AET12" s="7"/>
      <c r="AEU12" s="7"/>
      <c r="AEV12" s="7"/>
      <c r="AEW12" s="7"/>
      <c r="AEX12" s="7"/>
      <c r="AEY12" s="7"/>
      <c r="AEZ12" s="7"/>
      <c r="AFA12" s="7"/>
      <c r="AFB12" s="7"/>
      <c r="AFC12" s="7"/>
      <c r="AFD12" s="7"/>
      <c r="AFE12" s="7"/>
      <c r="AFF12" s="7"/>
      <c r="AFG12" s="7"/>
      <c r="AFH12" s="7"/>
      <c r="AFI12" s="7"/>
      <c r="AFJ12" s="7"/>
      <c r="AFK12" s="7"/>
      <c r="AFL12" s="7"/>
      <c r="AFM12" s="7"/>
      <c r="AFN12" s="7"/>
      <c r="AFO12" s="7"/>
      <c r="AFP12" s="7"/>
      <c r="AFQ12" s="7"/>
      <c r="AFR12" s="7"/>
      <c r="AFS12" s="7"/>
      <c r="AFT12" s="7"/>
      <c r="AFU12" s="7"/>
      <c r="AFV12" s="7"/>
      <c r="AFW12" s="7"/>
      <c r="AFX12" s="7"/>
      <c r="AFY12" s="7"/>
      <c r="AFZ12" s="7"/>
      <c r="AGA12" s="7"/>
      <c r="AGB12" s="7"/>
      <c r="AGC12" s="7"/>
      <c r="AGD12" s="7"/>
      <c r="AGE12" s="7"/>
      <c r="AGF12" s="7"/>
      <c r="AGG12" s="7"/>
      <c r="AGH12" s="7"/>
      <c r="AGI12" s="7"/>
      <c r="AGJ12" s="7"/>
      <c r="AGK12" s="7"/>
      <c r="AGL12" s="7"/>
      <c r="AGM12" s="7"/>
      <c r="AGN12" s="7"/>
      <c r="AGO12" s="7"/>
      <c r="AGP12" s="7"/>
      <c r="AGQ12" s="7"/>
      <c r="AGR12" s="7"/>
      <c r="AGS12" s="7"/>
      <c r="AGT12" s="7"/>
      <c r="AGU12" s="7"/>
      <c r="AGV12" s="7"/>
      <c r="AGW12" s="7"/>
      <c r="AGX12" s="7"/>
      <c r="AGY12" s="7"/>
      <c r="AGZ12" s="7"/>
      <c r="AHA12" s="7"/>
      <c r="AHB12" s="7"/>
      <c r="AHC12" s="7"/>
      <c r="AHD12" s="7"/>
      <c r="AHE12" s="7"/>
      <c r="AHF12" s="7"/>
      <c r="AHG12" s="7"/>
      <c r="AHH12" s="7"/>
      <c r="AHI12" s="7"/>
      <c r="AHJ12" s="7"/>
      <c r="AHK12" s="7"/>
      <c r="AHL12" s="7"/>
      <c r="AHM12" s="7"/>
      <c r="AHN12" s="7"/>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row>
    <row r="13" spans="1:924" ht="28.5" customHeight="1" x14ac:dyDescent="0.35">
      <c r="A13" s="140"/>
      <c r="B13" s="140"/>
      <c r="C13" s="140"/>
      <c r="D13" s="25"/>
      <c r="E13" s="19"/>
      <c r="F13" s="25"/>
      <c r="G13" s="25"/>
      <c r="H13" s="25"/>
      <c r="I13" s="20"/>
      <c r="L13" s="13"/>
      <c r="M13" s="190" t="s">
        <v>139</v>
      </c>
      <c r="N13" s="191"/>
      <c r="O13" s="191"/>
      <c r="P13" s="191"/>
      <c r="Q13" s="191"/>
      <c r="R13" s="191"/>
      <c r="S13" s="192"/>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c r="IW13" s="7"/>
      <c r="IX13" s="7"/>
      <c r="IY13" s="7"/>
      <c r="IZ13" s="7"/>
      <c r="JA13" s="7"/>
      <c r="JB13" s="7"/>
      <c r="JC13" s="7"/>
      <c r="JD13" s="7"/>
      <c r="JE13" s="7"/>
      <c r="JF13" s="7"/>
      <c r="JG13" s="7"/>
      <c r="JH13" s="7"/>
      <c r="JI13" s="7"/>
      <c r="JJ13" s="7"/>
      <c r="JK13" s="7"/>
      <c r="JL13" s="7"/>
      <c r="JM13" s="7"/>
      <c r="JN13" s="7"/>
      <c r="JO13" s="7"/>
      <c r="JP13" s="7"/>
      <c r="JQ13" s="7"/>
      <c r="JR13" s="7"/>
      <c r="JS13" s="7"/>
      <c r="JT13" s="7"/>
      <c r="JU13" s="7"/>
      <c r="JV13" s="7"/>
      <c r="JW13" s="7"/>
      <c r="JX13" s="7"/>
      <c r="JY13" s="7"/>
      <c r="JZ13" s="7"/>
      <c r="KA13" s="7"/>
      <c r="KB13" s="7"/>
      <c r="KC13" s="7"/>
      <c r="KD13" s="7"/>
      <c r="KE13" s="7"/>
      <c r="KF13" s="7"/>
      <c r="KG13" s="7"/>
      <c r="KH13" s="7"/>
      <c r="KI13" s="7"/>
      <c r="KJ13" s="7"/>
      <c r="KK13" s="7"/>
      <c r="KL13" s="7"/>
      <c r="KM13" s="7"/>
      <c r="KN13" s="7"/>
      <c r="KO13" s="7"/>
      <c r="KP13" s="7"/>
      <c r="KQ13" s="7"/>
      <c r="KR13" s="7"/>
      <c r="KS13" s="7"/>
      <c r="KT13" s="7"/>
      <c r="KU13" s="7"/>
      <c r="KV13" s="7"/>
      <c r="KW13" s="7"/>
      <c r="KX13" s="7"/>
      <c r="KY13" s="7"/>
      <c r="KZ13" s="7"/>
      <c r="LA13" s="7"/>
      <c r="LB13" s="7"/>
      <c r="LC13" s="7"/>
      <c r="LD13" s="7"/>
      <c r="LE13" s="7"/>
      <c r="LF13" s="7"/>
      <c r="LG13" s="7"/>
      <c r="LH13" s="7"/>
      <c r="LI13" s="7"/>
      <c r="LJ13" s="7"/>
      <c r="LK13" s="7"/>
      <c r="LL13" s="7"/>
      <c r="LM13" s="7"/>
      <c r="LN13" s="7"/>
      <c r="LO13" s="7"/>
      <c r="LP13" s="7"/>
      <c r="LQ13" s="7"/>
      <c r="LR13" s="7"/>
      <c r="LS13" s="7"/>
      <c r="LT13" s="7"/>
      <c r="LU13" s="7"/>
      <c r="LV13" s="7"/>
      <c r="LW13" s="7"/>
      <c r="LX13" s="7"/>
      <c r="LY13" s="7"/>
      <c r="LZ13" s="7"/>
      <c r="MA13" s="7"/>
      <c r="MB13" s="7"/>
      <c r="MC13" s="7"/>
      <c r="MD13" s="7"/>
      <c r="ME13" s="7"/>
      <c r="MF13" s="7"/>
      <c r="MG13" s="7"/>
      <c r="MH13" s="7"/>
      <c r="MI13" s="7"/>
      <c r="MJ13" s="7"/>
      <c r="MK13" s="7"/>
      <c r="ML13" s="7"/>
      <c r="MM13" s="7"/>
      <c r="MN13" s="7"/>
      <c r="MO13" s="7"/>
      <c r="MP13" s="7"/>
      <c r="MQ13" s="7"/>
      <c r="MR13" s="7"/>
      <c r="MS13" s="7"/>
      <c r="MT13" s="7"/>
      <c r="MU13" s="7"/>
      <c r="MV13" s="7"/>
      <c r="MW13" s="7"/>
      <c r="MX13" s="7"/>
      <c r="MY13" s="7"/>
      <c r="MZ13" s="7"/>
      <c r="NA13" s="7"/>
      <c r="NB13" s="7"/>
      <c r="NC13" s="7"/>
      <c r="ND13" s="7"/>
      <c r="NE13" s="7"/>
      <c r="NF13" s="7"/>
      <c r="NG13" s="7"/>
      <c r="NH13" s="7"/>
      <c r="NI13" s="7"/>
      <c r="NJ13" s="7"/>
      <c r="NK13" s="7"/>
      <c r="NL13" s="7"/>
      <c r="NM13" s="7"/>
      <c r="NN13" s="7"/>
      <c r="NO13" s="7"/>
      <c r="NP13" s="7"/>
      <c r="NQ13" s="7"/>
      <c r="NR13" s="7"/>
      <c r="NS13" s="7"/>
      <c r="NT13" s="7"/>
      <c r="NU13" s="7"/>
      <c r="NV13" s="7"/>
      <c r="NW13" s="7"/>
      <c r="NX13" s="7"/>
      <c r="NY13" s="7"/>
      <c r="NZ13" s="7"/>
      <c r="OA13" s="7"/>
      <c r="OB13" s="7"/>
      <c r="OC13" s="7"/>
      <c r="OD13" s="7"/>
      <c r="OE13" s="7"/>
      <c r="OF13" s="7"/>
      <c r="OG13" s="7"/>
      <c r="OH13" s="7"/>
      <c r="OI13" s="7"/>
      <c r="OJ13" s="7"/>
      <c r="OK13" s="7"/>
      <c r="OL13" s="7"/>
      <c r="OM13" s="7"/>
      <c r="ON13" s="7"/>
      <c r="OO13" s="7"/>
      <c r="OP13" s="7"/>
      <c r="OQ13" s="7"/>
      <c r="OR13" s="7"/>
      <c r="OS13" s="7"/>
      <c r="OT13" s="7"/>
      <c r="OU13" s="7"/>
      <c r="OV13" s="7"/>
      <c r="OW13" s="7"/>
      <c r="OX13" s="7"/>
      <c r="OY13" s="7"/>
      <c r="OZ13" s="7"/>
      <c r="PA13" s="7"/>
      <c r="PB13" s="7"/>
      <c r="PC13" s="7"/>
      <c r="PD13" s="7"/>
      <c r="PE13" s="7"/>
      <c r="PF13" s="7"/>
      <c r="PG13" s="7"/>
      <c r="PH13" s="7"/>
      <c r="PI13" s="7"/>
      <c r="PJ13" s="7"/>
      <c r="PK13" s="7"/>
      <c r="PL13" s="7"/>
      <c r="PM13" s="7"/>
      <c r="PN13" s="7"/>
      <c r="PO13" s="7"/>
      <c r="PP13" s="7"/>
      <c r="PQ13" s="7"/>
      <c r="PR13" s="7"/>
      <c r="PS13" s="7"/>
      <c r="PT13" s="7"/>
      <c r="PU13" s="7"/>
      <c r="PV13" s="7"/>
      <c r="PW13" s="7"/>
      <c r="PX13" s="7"/>
      <c r="PY13" s="7"/>
      <c r="PZ13" s="7"/>
      <c r="QA13" s="7"/>
      <c r="QB13" s="7"/>
      <c r="QC13" s="7"/>
      <c r="QD13" s="7"/>
      <c r="QE13" s="7"/>
      <c r="QF13" s="7"/>
      <c r="QG13" s="7"/>
      <c r="QH13" s="7"/>
      <c r="QI13" s="7"/>
      <c r="QJ13" s="7"/>
      <c r="QK13" s="7"/>
      <c r="QL13" s="7"/>
      <c r="QM13" s="7"/>
      <c r="QN13" s="7"/>
      <c r="QO13" s="7"/>
      <c r="QP13" s="7"/>
      <c r="QQ13" s="7"/>
      <c r="QR13" s="7"/>
      <c r="QS13" s="7"/>
      <c r="QT13" s="7"/>
      <c r="QU13" s="7"/>
      <c r="QV13" s="7"/>
      <c r="QW13" s="7"/>
      <c r="QX13" s="7"/>
      <c r="QY13" s="7"/>
      <c r="QZ13" s="7"/>
      <c r="RA13" s="7"/>
      <c r="RB13" s="7"/>
      <c r="RC13" s="7"/>
      <c r="RD13" s="7"/>
      <c r="RE13" s="7"/>
      <c r="RF13" s="7"/>
      <c r="RG13" s="7"/>
      <c r="RH13" s="7"/>
      <c r="RI13" s="7"/>
      <c r="RJ13" s="7"/>
      <c r="RK13" s="7"/>
      <c r="RL13" s="7"/>
      <c r="RM13" s="7"/>
      <c r="RN13" s="7"/>
      <c r="RO13" s="7"/>
      <c r="RP13" s="7"/>
      <c r="RQ13" s="7"/>
      <c r="RR13" s="7"/>
      <c r="RS13" s="7"/>
      <c r="RT13" s="7"/>
      <c r="RU13" s="7"/>
      <c r="RV13" s="7"/>
      <c r="RW13" s="7"/>
      <c r="RX13" s="7"/>
      <c r="RY13" s="7"/>
      <c r="RZ13" s="7"/>
      <c r="SA13" s="7"/>
      <c r="SB13" s="7"/>
      <c r="SC13" s="7"/>
      <c r="SD13" s="7"/>
      <c r="SE13" s="7"/>
      <c r="SF13" s="7"/>
      <c r="SG13" s="7"/>
      <c r="SH13" s="7"/>
      <c r="SI13" s="7"/>
      <c r="SJ13" s="7"/>
      <c r="SK13" s="7"/>
      <c r="SL13" s="7"/>
      <c r="SM13" s="7"/>
      <c r="SN13" s="7"/>
      <c r="SO13" s="7"/>
      <c r="SP13" s="7"/>
      <c r="SQ13" s="7"/>
      <c r="SR13" s="7"/>
      <c r="SS13" s="7"/>
      <c r="ST13" s="7"/>
      <c r="SU13" s="7"/>
      <c r="SV13" s="7"/>
      <c r="SW13" s="7"/>
      <c r="SX13" s="7"/>
      <c r="SY13" s="7"/>
      <c r="SZ13" s="7"/>
      <c r="TA13" s="7"/>
      <c r="TB13" s="7"/>
      <c r="TC13" s="7"/>
      <c r="TD13" s="7"/>
      <c r="TE13" s="7"/>
      <c r="TF13" s="7"/>
      <c r="TG13" s="7"/>
      <c r="TH13" s="7"/>
      <c r="TI13" s="7"/>
      <c r="TJ13" s="7"/>
      <c r="TK13" s="7"/>
      <c r="TL13" s="7"/>
      <c r="TM13" s="7"/>
      <c r="TN13" s="7"/>
      <c r="TO13" s="7"/>
      <c r="TP13" s="7"/>
      <c r="TQ13" s="7"/>
      <c r="TR13" s="7"/>
      <c r="TS13" s="7"/>
      <c r="TT13" s="7"/>
      <c r="TU13" s="7"/>
      <c r="TV13" s="7"/>
      <c r="TW13" s="7"/>
      <c r="TX13" s="7"/>
      <c r="TY13" s="7"/>
      <c r="TZ13" s="7"/>
      <c r="UA13" s="7"/>
      <c r="UB13" s="7"/>
      <c r="UC13" s="7"/>
      <c r="UD13" s="7"/>
      <c r="UE13" s="7"/>
      <c r="UF13" s="7"/>
      <c r="UG13" s="7"/>
      <c r="UH13" s="7"/>
      <c r="UI13" s="7"/>
      <c r="UJ13" s="7"/>
      <c r="UK13" s="7"/>
      <c r="UL13" s="7"/>
      <c r="UM13" s="7"/>
      <c r="UN13" s="7"/>
      <c r="UO13" s="7"/>
      <c r="UP13" s="7"/>
      <c r="UQ13" s="7"/>
      <c r="UR13" s="7"/>
      <c r="US13" s="7"/>
      <c r="UT13" s="7"/>
      <c r="UU13" s="7"/>
      <c r="UV13" s="7"/>
      <c r="UW13" s="7"/>
      <c r="UX13" s="7"/>
      <c r="UY13" s="7"/>
      <c r="UZ13" s="7"/>
      <c r="VA13" s="7"/>
      <c r="VB13" s="7"/>
      <c r="VC13" s="7"/>
      <c r="VD13" s="7"/>
      <c r="VE13" s="7"/>
      <c r="VF13" s="7"/>
      <c r="VG13" s="7"/>
      <c r="VH13" s="7"/>
      <c r="VI13" s="7"/>
      <c r="VJ13" s="7"/>
      <c r="VK13" s="7"/>
      <c r="VL13" s="7"/>
      <c r="VM13" s="7"/>
      <c r="VN13" s="7"/>
      <c r="VO13" s="7"/>
      <c r="VP13" s="7"/>
      <c r="VQ13" s="7"/>
      <c r="VR13" s="7"/>
      <c r="VS13" s="7"/>
      <c r="VT13" s="7"/>
      <c r="VU13" s="7"/>
      <c r="VV13" s="7"/>
      <c r="VW13" s="7"/>
      <c r="VX13" s="7"/>
      <c r="VY13" s="7"/>
      <c r="VZ13" s="7"/>
      <c r="WA13" s="7"/>
      <c r="WB13" s="7"/>
      <c r="WC13" s="7"/>
      <c r="WD13" s="7"/>
      <c r="WE13" s="7"/>
      <c r="WF13" s="7"/>
      <c r="WG13" s="7"/>
      <c r="WH13" s="7"/>
      <c r="WI13" s="7"/>
      <c r="WJ13" s="7"/>
      <c r="WK13" s="7"/>
      <c r="WL13" s="7"/>
      <c r="WM13" s="7"/>
      <c r="WN13" s="7"/>
      <c r="WO13" s="7"/>
      <c r="WP13" s="7"/>
      <c r="WQ13" s="7"/>
      <c r="WR13" s="7"/>
      <c r="WS13" s="7"/>
      <c r="WT13" s="7"/>
      <c r="WU13" s="7"/>
      <c r="WV13" s="7"/>
      <c r="WW13" s="7"/>
      <c r="WX13" s="7"/>
      <c r="WY13" s="7"/>
      <c r="WZ13" s="7"/>
      <c r="XA13" s="7"/>
      <c r="XB13" s="7"/>
      <c r="XC13" s="7"/>
      <c r="XD13" s="7"/>
      <c r="XE13" s="7"/>
      <c r="XF13" s="7"/>
      <c r="XG13" s="7"/>
      <c r="XH13" s="7"/>
      <c r="XI13" s="7"/>
      <c r="XJ13" s="7"/>
      <c r="XK13" s="7"/>
      <c r="XL13" s="7"/>
      <c r="XM13" s="7"/>
      <c r="XN13" s="7"/>
      <c r="XO13" s="7"/>
      <c r="XP13" s="7"/>
      <c r="XQ13" s="7"/>
      <c r="XR13" s="7"/>
      <c r="XS13" s="7"/>
      <c r="XT13" s="7"/>
      <c r="XU13" s="7"/>
      <c r="XV13" s="7"/>
      <c r="XW13" s="7"/>
      <c r="XX13" s="7"/>
      <c r="XY13" s="7"/>
      <c r="XZ13" s="7"/>
      <c r="YA13" s="7"/>
      <c r="YB13" s="7"/>
      <c r="YC13" s="7"/>
      <c r="YD13" s="7"/>
      <c r="YE13" s="7"/>
      <c r="YF13" s="7"/>
      <c r="YG13" s="7"/>
      <c r="YH13" s="7"/>
      <c r="YI13" s="7"/>
      <c r="YJ13" s="7"/>
      <c r="YK13" s="7"/>
      <c r="YL13" s="7"/>
      <c r="YM13" s="7"/>
      <c r="YN13" s="7"/>
      <c r="YO13" s="7"/>
      <c r="YP13" s="7"/>
      <c r="YQ13" s="7"/>
      <c r="YR13" s="7"/>
      <c r="YS13" s="7"/>
      <c r="YT13" s="7"/>
      <c r="YU13" s="7"/>
      <c r="YV13" s="7"/>
      <c r="YW13" s="7"/>
      <c r="YX13" s="7"/>
      <c r="YY13" s="7"/>
      <c r="YZ13" s="7"/>
      <c r="ZA13" s="7"/>
      <c r="ZB13" s="7"/>
      <c r="ZC13" s="7"/>
      <c r="ZD13" s="7"/>
      <c r="ZE13" s="7"/>
      <c r="ZF13" s="7"/>
      <c r="ZG13" s="7"/>
      <c r="ZH13" s="7"/>
      <c r="ZI13" s="7"/>
      <c r="ZJ13" s="7"/>
      <c r="ZK13" s="7"/>
      <c r="ZL13" s="7"/>
      <c r="ZM13" s="7"/>
      <c r="ZN13" s="7"/>
      <c r="ZO13" s="7"/>
      <c r="ZP13" s="7"/>
      <c r="ZQ13" s="7"/>
      <c r="ZR13" s="7"/>
      <c r="ZS13" s="7"/>
      <c r="ZT13" s="7"/>
      <c r="ZU13" s="7"/>
      <c r="ZV13" s="7"/>
      <c r="ZW13" s="7"/>
      <c r="ZX13" s="7"/>
      <c r="ZY13" s="7"/>
      <c r="ZZ13" s="7"/>
      <c r="AAA13" s="7"/>
      <c r="AAB13" s="7"/>
      <c r="AAC13" s="7"/>
      <c r="AAD13" s="7"/>
      <c r="AAE13" s="7"/>
      <c r="AAF13" s="7"/>
      <c r="AAG13" s="7"/>
      <c r="AAH13" s="7"/>
      <c r="AAI13" s="7"/>
      <c r="AAJ13" s="7"/>
      <c r="AAK13" s="7"/>
      <c r="AAL13" s="7"/>
      <c r="AAM13" s="7"/>
      <c r="AAN13" s="7"/>
      <c r="AAO13" s="7"/>
      <c r="AAP13" s="7"/>
      <c r="AAQ13" s="7"/>
      <c r="AAR13" s="7"/>
      <c r="AAS13" s="7"/>
      <c r="AAT13" s="7"/>
      <c r="AAU13" s="7"/>
      <c r="AAV13" s="7"/>
      <c r="AAW13" s="7"/>
      <c r="AAX13" s="7"/>
      <c r="AAY13" s="7"/>
      <c r="AAZ13" s="7"/>
      <c r="ABA13" s="7"/>
      <c r="ABB13" s="7"/>
      <c r="ABC13" s="7"/>
      <c r="ABD13" s="7"/>
      <c r="ABE13" s="7"/>
      <c r="ABF13" s="7"/>
      <c r="ABG13" s="7"/>
      <c r="ABH13" s="7"/>
      <c r="ABI13" s="7"/>
      <c r="ABJ13" s="7"/>
      <c r="ABK13" s="7"/>
      <c r="ABL13" s="7"/>
      <c r="ABM13" s="7"/>
      <c r="ABN13" s="7"/>
      <c r="ABO13" s="7"/>
      <c r="ABP13" s="7"/>
      <c r="ABQ13" s="7"/>
      <c r="ABR13" s="7"/>
      <c r="ABS13" s="7"/>
      <c r="ABT13" s="7"/>
      <c r="ABU13" s="7"/>
      <c r="ABV13" s="7"/>
      <c r="ABW13" s="7"/>
      <c r="ABX13" s="7"/>
      <c r="ABY13" s="7"/>
      <c r="ABZ13" s="7"/>
      <c r="ACA13" s="7"/>
      <c r="ACB13" s="7"/>
      <c r="ACC13" s="7"/>
      <c r="ACD13" s="7"/>
      <c r="ACE13" s="7"/>
      <c r="ACF13" s="7"/>
      <c r="ACG13" s="7"/>
      <c r="ACH13" s="7"/>
      <c r="ACI13" s="7"/>
      <c r="ACJ13" s="7"/>
      <c r="ACK13" s="7"/>
      <c r="ACL13" s="7"/>
      <c r="ACM13" s="7"/>
      <c r="ACN13" s="7"/>
      <c r="ACO13" s="7"/>
      <c r="ACP13" s="7"/>
      <c r="ACQ13" s="7"/>
      <c r="ACR13" s="7"/>
      <c r="ACS13" s="7"/>
      <c r="ACT13" s="7"/>
      <c r="ACU13" s="7"/>
      <c r="ACV13" s="7"/>
      <c r="ACW13" s="7"/>
      <c r="ACX13" s="7"/>
      <c r="ACY13" s="7"/>
      <c r="ACZ13" s="7"/>
      <c r="ADA13" s="7"/>
      <c r="ADB13" s="7"/>
      <c r="ADC13" s="7"/>
      <c r="ADD13" s="7"/>
      <c r="ADE13" s="7"/>
      <c r="ADF13" s="7"/>
      <c r="ADG13" s="7"/>
      <c r="ADH13" s="7"/>
      <c r="ADI13" s="7"/>
      <c r="ADJ13" s="7"/>
      <c r="ADK13" s="7"/>
      <c r="ADL13" s="7"/>
      <c r="ADM13" s="7"/>
      <c r="ADN13" s="7"/>
      <c r="ADO13" s="7"/>
      <c r="ADP13" s="7"/>
      <c r="ADQ13" s="7"/>
      <c r="ADR13" s="7"/>
      <c r="ADS13" s="7"/>
      <c r="ADT13" s="7"/>
      <c r="ADU13" s="7"/>
      <c r="ADV13" s="7"/>
      <c r="ADW13" s="7"/>
      <c r="ADX13" s="7"/>
      <c r="ADY13" s="7"/>
      <c r="ADZ13" s="7"/>
      <c r="AEA13" s="7"/>
      <c r="AEB13" s="7"/>
      <c r="AEC13" s="7"/>
      <c r="AED13" s="7"/>
      <c r="AEE13" s="7"/>
      <c r="AEF13" s="7"/>
      <c r="AEG13" s="7"/>
      <c r="AEH13" s="7"/>
      <c r="AEI13" s="7"/>
      <c r="AEJ13" s="7"/>
      <c r="AEK13" s="7"/>
      <c r="AEL13" s="7"/>
      <c r="AEM13" s="7"/>
      <c r="AEN13" s="7"/>
      <c r="AEO13" s="7"/>
      <c r="AEP13" s="7"/>
      <c r="AEQ13" s="7"/>
      <c r="AER13" s="7"/>
      <c r="AES13" s="7"/>
      <c r="AET13" s="7"/>
      <c r="AEU13" s="7"/>
      <c r="AEV13" s="7"/>
      <c r="AEW13" s="7"/>
      <c r="AEX13" s="7"/>
      <c r="AEY13" s="7"/>
      <c r="AEZ13" s="7"/>
      <c r="AFA13" s="7"/>
      <c r="AFB13" s="7"/>
      <c r="AFC13" s="7"/>
      <c r="AFD13" s="7"/>
      <c r="AFE13" s="7"/>
      <c r="AFF13" s="7"/>
      <c r="AFG13" s="7"/>
      <c r="AFH13" s="7"/>
      <c r="AFI13" s="7"/>
      <c r="AFJ13" s="7"/>
      <c r="AFK13" s="7"/>
      <c r="AFL13" s="7"/>
      <c r="AFM13" s="7"/>
      <c r="AFN13" s="7"/>
      <c r="AFO13" s="7"/>
      <c r="AFP13" s="7"/>
      <c r="AFQ13" s="7"/>
      <c r="AFR13" s="7"/>
      <c r="AFS13" s="7"/>
      <c r="AFT13" s="7"/>
      <c r="AFU13" s="7"/>
      <c r="AFV13" s="7"/>
      <c r="AFW13" s="7"/>
      <c r="AFX13" s="7"/>
      <c r="AFY13" s="7"/>
      <c r="AFZ13" s="7"/>
      <c r="AGA13" s="7"/>
      <c r="AGB13" s="7"/>
      <c r="AGC13" s="7"/>
      <c r="AGD13" s="7"/>
      <c r="AGE13" s="7"/>
      <c r="AGF13" s="7"/>
      <c r="AGG13" s="7"/>
      <c r="AGH13" s="7"/>
      <c r="AGI13" s="7"/>
      <c r="AGJ13" s="7"/>
      <c r="AGK13" s="7"/>
      <c r="AGL13" s="7"/>
      <c r="AGM13" s="7"/>
      <c r="AGN13" s="7"/>
      <c r="AGO13" s="7"/>
      <c r="AGP13" s="7"/>
      <c r="AGQ13" s="7"/>
      <c r="AGR13" s="7"/>
      <c r="AGS13" s="7"/>
      <c r="AGT13" s="7"/>
      <c r="AGU13" s="7"/>
      <c r="AGV13" s="7"/>
      <c r="AGW13" s="7"/>
      <c r="AGX13" s="7"/>
      <c r="AGY13" s="7"/>
      <c r="AGZ13" s="7"/>
      <c r="AHA13" s="7"/>
      <c r="AHB13" s="7"/>
      <c r="AHC13" s="7"/>
      <c r="AHD13" s="7"/>
      <c r="AHE13" s="7"/>
      <c r="AHF13" s="7"/>
      <c r="AHG13" s="7"/>
      <c r="AHH13" s="7"/>
      <c r="AHI13" s="7"/>
      <c r="AHJ13" s="7"/>
      <c r="AHK13" s="7"/>
      <c r="AHL13" s="7"/>
      <c r="AHM13" s="7"/>
      <c r="AHN13" s="7"/>
      <c r="AHO13" s="7"/>
      <c r="AHP13" s="7"/>
      <c r="AHQ13" s="7"/>
      <c r="AHR13" s="7"/>
      <c r="AHS13" s="7"/>
      <c r="AHT13" s="7"/>
      <c r="AHU13" s="7"/>
      <c r="AHV13" s="7"/>
      <c r="AHW13" s="7"/>
      <c r="AHX13" s="7"/>
      <c r="AHY13" s="7"/>
      <c r="AHZ13" s="7"/>
      <c r="AIA13" s="7"/>
      <c r="AIB13" s="7"/>
      <c r="AIC13" s="7"/>
      <c r="AID13" s="7"/>
      <c r="AIE13" s="7"/>
      <c r="AIF13" s="7"/>
      <c r="AIG13" s="7"/>
      <c r="AIH13" s="7"/>
      <c r="AII13" s="7"/>
      <c r="AIJ13" s="7"/>
      <c r="AIK13" s="7"/>
      <c r="AIL13" s="7"/>
      <c r="AIM13" s="7"/>
      <c r="AIN13" s="7"/>
    </row>
    <row r="14" spans="1:924" ht="16.5" customHeight="1" thickBot="1" x14ac:dyDescent="0.4">
      <c r="B14" s="4"/>
      <c r="I14" s="3"/>
      <c r="L14" s="2"/>
      <c r="M14" s="193"/>
      <c r="N14" s="194"/>
      <c r="O14" s="194"/>
      <c r="P14" s="194"/>
      <c r="Q14" s="194"/>
      <c r="R14" s="194"/>
      <c r="S14" s="195"/>
    </row>
    <row r="15" spans="1:924" ht="51" customHeight="1" x14ac:dyDescent="0.35">
      <c r="A15" s="186" t="s">
        <v>98</v>
      </c>
      <c r="B15" s="187"/>
      <c r="C15" s="187"/>
      <c r="D15" s="187"/>
      <c r="E15" s="187"/>
      <c r="F15" s="187"/>
      <c r="G15" s="187"/>
      <c r="H15" s="187"/>
      <c r="I15" s="187"/>
      <c r="J15" s="187"/>
      <c r="K15" s="187"/>
      <c r="L15" s="187"/>
      <c r="M15" s="200" t="s">
        <v>99</v>
      </c>
      <c r="N15" s="201"/>
      <c r="O15" s="201"/>
      <c r="P15" s="201"/>
      <c r="Q15" s="201"/>
      <c r="R15" s="201"/>
      <c r="S15" s="202"/>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c r="IW15" s="7"/>
      <c r="IX15" s="7"/>
      <c r="IY15" s="7"/>
      <c r="IZ15" s="7"/>
      <c r="JA15" s="7"/>
      <c r="JB15" s="7"/>
      <c r="JC15" s="7"/>
      <c r="JD15" s="7"/>
      <c r="JE15" s="7"/>
      <c r="JF15" s="7"/>
      <c r="JG15" s="7"/>
      <c r="JH15" s="7"/>
      <c r="JI15" s="7"/>
      <c r="JJ15" s="7"/>
      <c r="JK15" s="7"/>
      <c r="JL15" s="7"/>
      <c r="JM15" s="7"/>
      <c r="JN15" s="7"/>
      <c r="JO15" s="7"/>
      <c r="JP15" s="7"/>
      <c r="JQ15" s="7"/>
      <c r="JR15" s="7"/>
      <c r="JS15" s="7"/>
      <c r="JT15" s="7"/>
      <c r="JU15" s="7"/>
      <c r="JV15" s="7"/>
      <c r="JW15" s="7"/>
      <c r="JX15" s="7"/>
      <c r="JY15" s="7"/>
      <c r="JZ15" s="7"/>
      <c r="KA15" s="7"/>
      <c r="KB15" s="7"/>
      <c r="KC15" s="7"/>
      <c r="KD15" s="7"/>
      <c r="KE15" s="7"/>
      <c r="KF15" s="7"/>
      <c r="KG15" s="7"/>
      <c r="KH15" s="7"/>
      <c r="KI15" s="7"/>
      <c r="KJ15" s="7"/>
      <c r="KK15" s="7"/>
      <c r="KL15" s="7"/>
      <c r="KM15" s="7"/>
      <c r="KN15" s="7"/>
      <c r="KO15" s="7"/>
      <c r="KP15" s="7"/>
      <c r="KQ15" s="7"/>
      <c r="KR15" s="7"/>
      <c r="KS15" s="7"/>
      <c r="KT15" s="7"/>
      <c r="KU15" s="7"/>
      <c r="KV15" s="7"/>
      <c r="KW15" s="7"/>
      <c r="KX15" s="7"/>
      <c r="KY15" s="7"/>
      <c r="KZ15" s="7"/>
      <c r="LA15" s="7"/>
      <c r="LB15" s="7"/>
      <c r="LC15" s="7"/>
      <c r="LD15" s="7"/>
      <c r="LE15" s="7"/>
      <c r="LF15" s="7"/>
      <c r="LG15" s="7"/>
      <c r="LH15" s="7"/>
      <c r="LI15" s="7"/>
      <c r="LJ15" s="7"/>
      <c r="LK15" s="7"/>
      <c r="LL15" s="7"/>
      <c r="LM15" s="7"/>
      <c r="LN15" s="7"/>
      <c r="LO15" s="7"/>
      <c r="LP15" s="7"/>
      <c r="LQ15" s="7"/>
      <c r="LR15" s="7"/>
      <c r="LS15" s="7"/>
      <c r="LT15" s="7"/>
      <c r="LU15" s="7"/>
      <c r="LV15" s="7"/>
      <c r="LW15" s="7"/>
      <c r="LX15" s="7"/>
      <c r="LY15" s="7"/>
      <c r="LZ15" s="7"/>
      <c r="MA15" s="7"/>
      <c r="MB15" s="7"/>
      <c r="MC15" s="7"/>
      <c r="MD15" s="7"/>
      <c r="ME15" s="7"/>
      <c r="MF15" s="7"/>
      <c r="MG15" s="7"/>
      <c r="MH15" s="7"/>
      <c r="MI15" s="7"/>
      <c r="MJ15" s="7"/>
      <c r="MK15" s="7"/>
      <c r="ML15" s="7"/>
      <c r="MM15" s="7"/>
      <c r="MN15" s="7"/>
      <c r="MO15" s="7"/>
      <c r="MP15" s="7"/>
      <c r="MQ15" s="7"/>
      <c r="MR15" s="7"/>
      <c r="MS15" s="7"/>
      <c r="MT15" s="7"/>
      <c r="MU15" s="7"/>
      <c r="MV15" s="7"/>
      <c r="MW15" s="7"/>
      <c r="MX15" s="7"/>
      <c r="MY15" s="7"/>
      <c r="MZ15" s="7"/>
      <c r="NA15" s="7"/>
      <c r="NB15" s="7"/>
      <c r="NC15" s="7"/>
      <c r="ND15" s="7"/>
      <c r="NE15" s="7"/>
      <c r="NF15" s="7"/>
      <c r="NG15" s="7"/>
      <c r="NH15" s="7"/>
      <c r="NI15" s="7"/>
      <c r="NJ15" s="7"/>
      <c r="NK15" s="7"/>
      <c r="NL15" s="7"/>
      <c r="NM15" s="7"/>
      <c r="NN15" s="7"/>
      <c r="NO15" s="7"/>
      <c r="NP15" s="7"/>
      <c r="NQ15" s="7"/>
      <c r="NR15" s="7"/>
      <c r="NS15" s="7"/>
      <c r="NT15" s="7"/>
      <c r="NU15" s="7"/>
      <c r="NV15" s="7"/>
      <c r="NW15" s="7"/>
      <c r="NX15" s="7"/>
      <c r="NY15" s="7"/>
      <c r="NZ15" s="7"/>
      <c r="OA15" s="7"/>
      <c r="OB15" s="7"/>
      <c r="OC15" s="7"/>
      <c r="OD15" s="7"/>
      <c r="OE15" s="7"/>
      <c r="OF15" s="7"/>
      <c r="OG15" s="7"/>
      <c r="OH15" s="7"/>
      <c r="OI15" s="7"/>
      <c r="OJ15" s="7"/>
      <c r="OK15" s="7"/>
      <c r="OL15" s="7"/>
      <c r="OM15" s="7"/>
      <c r="ON15" s="7"/>
      <c r="OO15" s="7"/>
      <c r="OP15" s="7"/>
      <c r="OQ15" s="7"/>
      <c r="OR15" s="7"/>
      <c r="OS15" s="7"/>
      <c r="OT15" s="7"/>
      <c r="OU15" s="7"/>
      <c r="OV15" s="7"/>
      <c r="OW15" s="7"/>
      <c r="OX15" s="7"/>
      <c r="OY15" s="7"/>
      <c r="OZ15" s="7"/>
      <c r="PA15" s="7"/>
      <c r="PB15" s="7"/>
      <c r="PC15" s="7"/>
      <c r="PD15" s="7"/>
      <c r="PE15" s="7"/>
      <c r="PF15" s="7"/>
      <c r="PG15" s="7"/>
      <c r="PH15" s="7"/>
      <c r="PI15" s="7"/>
      <c r="PJ15" s="7"/>
      <c r="PK15" s="7"/>
      <c r="PL15" s="7"/>
      <c r="PM15" s="7"/>
      <c r="PN15" s="7"/>
      <c r="PO15" s="7"/>
      <c r="PP15" s="7"/>
      <c r="PQ15" s="7"/>
      <c r="PR15" s="7"/>
      <c r="PS15" s="7"/>
      <c r="PT15" s="7"/>
      <c r="PU15" s="7"/>
      <c r="PV15" s="7"/>
      <c r="PW15" s="7"/>
      <c r="PX15" s="7"/>
      <c r="PY15" s="7"/>
      <c r="PZ15" s="7"/>
      <c r="QA15" s="7"/>
      <c r="QB15" s="7"/>
      <c r="QC15" s="7"/>
      <c r="QD15" s="7"/>
      <c r="QE15" s="7"/>
      <c r="QF15" s="7"/>
      <c r="QG15" s="7"/>
      <c r="QH15" s="7"/>
      <c r="QI15" s="7"/>
      <c r="QJ15" s="7"/>
      <c r="QK15" s="7"/>
      <c r="QL15" s="7"/>
      <c r="QM15" s="7"/>
      <c r="QN15" s="7"/>
      <c r="QO15" s="7"/>
      <c r="QP15" s="7"/>
      <c r="QQ15" s="7"/>
      <c r="QR15" s="7"/>
      <c r="QS15" s="7"/>
      <c r="QT15" s="7"/>
      <c r="QU15" s="7"/>
      <c r="QV15" s="7"/>
      <c r="QW15" s="7"/>
      <c r="QX15" s="7"/>
      <c r="QY15" s="7"/>
      <c r="QZ15" s="7"/>
      <c r="RA15" s="7"/>
      <c r="RB15" s="7"/>
      <c r="RC15" s="7"/>
      <c r="RD15" s="7"/>
      <c r="RE15" s="7"/>
      <c r="RF15" s="7"/>
      <c r="RG15" s="7"/>
      <c r="RH15" s="7"/>
      <c r="RI15" s="7"/>
      <c r="RJ15" s="7"/>
      <c r="RK15" s="7"/>
      <c r="RL15" s="7"/>
      <c r="RM15" s="7"/>
      <c r="RN15" s="7"/>
      <c r="RO15" s="7"/>
      <c r="RP15" s="7"/>
      <c r="RQ15" s="7"/>
      <c r="RR15" s="7"/>
      <c r="RS15" s="7"/>
      <c r="RT15" s="7"/>
      <c r="RU15" s="7"/>
      <c r="RV15" s="7"/>
      <c r="RW15" s="7"/>
      <c r="RX15" s="7"/>
      <c r="RY15" s="7"/>
      <c r="RZ15" s="7"/>
      <c r="SA15" s="7"/>
      <c r="SB15" s="7"/>
      <c r="SC15" s="7"/>
      <c r="SD15" s="7"/>
      <c r="SE15" s="7"/>
      <c r="SF15" s="7"/>
      <c r="SG15" s="7"/>
      <c r="SH15" s="7"/>
      <c r="SI15" s="7"/>
      <c r="SJ15" s="7"/>
      <c r="SK15" s="7"/>
      <c r="SL15" s="7"/>
      <c r="SM15" s="7"/>
      <c r="SN15" s="7"/>
      <c r="SO15" s="7"/>
      <c r="SP15" s="7"/>
      <c r="SQ15" s="7"/>
      <c r="SR15" s="7"/>
      <c r="SS15" s="7"/>
      <c r="ST15" s="7"/>
      <c r="SU15" s="7"/>
      <c r="SV15" s="7"/>
      <c r="SW15" s="7"/>
      <c r="SX15" s="7"/>
      <c r="SY15" s="7"/>
      <c r="SZ15" s="7"/>
      <c r="TA15" s="7"/>
      <c r="TB15" s="7"/>
      <c r="TC15" s="7"/>
      <c r="TD15" s="7"/>
      <c r="TE15" s="7"/>
      <c r="TF15" s="7"/>
      <c r="TG15" s="7"/>
      <c r="TH15" s="7"/>
      <c r="TI15" s="7"/>
      <c r="TJ15" s="7"/>
      <c r="TK15" s="7"/>
      <c r="TL15" s="7"/>
      <c r="TM15" s="7"/>
      <c r="TN15" s="7"/>
      <c r="TO15" s="7"/>
      <c r="TP15" s="7"/>
      <c r="TQ15" s="7"/>
      <c r="TR15" s="7"/>
      <c r="TS15" s="7"/>
      <c r="TT15" s="7"/>
      <c r="TU15" s="7"/>
      <c r="TV15" s="7"/>
      <c r="TW15" s="7"/>
      <c r="TX15" s="7"/>
      <c r="TY15" s="7"/>
      <c r="TZ15" s="7"/>
      <c r="UA15" s="7"/>
      <c r="UB15" s="7"/>
      <c r="UC15" s="7"/>
      <c r="UD15" s="7"/>
      <c r="UE15" s="7"/>
      <c r="UF15" s="7"/>
      <c r="UG15" s="7"/>
      <c r="UH15" s="7"/>
      <c r="UI15" s="7"/>
      <c r="UJ15" s="7"/>
      <c r="UK15" s="7"/>
      <c r="UL15" s="7"/>
      <c r="UM15" s="7"/>
      <c r="UN15" s="7"/>
      <c r="UO15" s="7"/>
      <c r="UP15" s="7"/>
      <c r="UQ15" s="7"/>
      <c r="UR15" s="7"/>
      <c r="US15" s="7"/>
      <c r="UT15" s="7"/>
      <c r="UU15" s="7"/>
      <c r="UV15" s="7"/>
      <c r="UW15" s="7"/>
      <c r="UX15" s="7"/>
      <c r="UY15" s="7"/>
      <c r="UZ15" s="7"/>
      <c r="VA15" s="7"/>
      <c r="VB15" s="7"/>
      <c r="VC15" s="7"/>
      <c r="VD15" s="7"/>
      <c r="VE15" s="7"/>
      <c r="VF15" s="7"/>
      <c r="VG15" s="7"/>
      <c r="VH15" s="7"/>
      <c r="VI15" s="7"/>
      <c r="VJ15" s="7"/>
      <c r="VK15" s="7"/>
      <c r="VL15" s="7"/>
      <c r="VM15" s="7"/>
      <c r="VN15" s="7"/>
      <c r="VO15" s="7"/>
      <c r="VP15" s="7"/>
      <c r="VQ15" s="7"/>
      <c r="VR15" s="7"/>
      <c r="VS15" s="7"/>
      <c r="VT15" s="7"/>
      <c r="VU15" s="7"/>
      <c r="VV15" s="7"/>
      <c r="VW15" s="7"/>
      <c r="VX15" s="7"/>
      <c r="VY15" s="7"/>
      <c r="VZ15" s="7"/>
      <c r="WA15" s="7"/>
      <c r="WB15" s="7"/>
      <c r="WC15" s="7"/>
      <c r="WD15" s="7"/>
      <c r="WE15" s="7"/>
      <c r="WF15" s="7"/>
      <c r="WG15" s="7"/>
      <c r="WH15" s="7"/>
      <c r="WI15" s="7"/>
      <c r="WJ15" s="7"/>
      <c r="WK15" s="7"/>
      <c r="WL15" s="7"/>
      <c r="WM15" s="7"/>
      <c r="WN15" s="7"/>
      <c r="WO15" s="7"/>
      <c r="WP15" s="7"/>
      <c r="WQ15" s="7"/>
      <c r="WR15" s="7"/>
      <c r="WS15" s="7"/>
      <c r="WT15" s="7"/>
      <c r="WU15" s="7"/>
      <c r="WV15" s="7"/>
      <c r="WW15" s="7"/>
      <c r="WX15" s="7"/>
      <c r="WY15" s="7"/>
      <c r="WZ15" s="7"/>
      <c r="XA15" s="7"/>
      <c r="XB15" s="7"/>
      <c r="XC15" s="7"/>
      <c r="XD15" s="7"/>
      <c r="XE15" s="7"/>
      <c r="XF15" s="7"/>
      <c r="XG15" s="7"/>
      <c r="XH15" s="7"/>
      <c r="XI15" s="7"/>
      <c r="XJ15" s="7"/>
      <c r="XK15" s="7"/>
      <c r="XL15" s="7"/>
      <c r="XM15" s="7"/>
      <c r="XN15" s="7"/>
      <c r="XO15" s="7"/>
      <c r="XP15" s="7"/>
      <c r="XQ15" s="7"/>
      <c r="XR15" s="7"/>
      <c r="XS15" s="7"/>
      <c r="XT15" s="7"/>
      <c r="XU15" s="7"/>
      <c r="XV15" s="7"/>
      <c r="XW15" s="7"/>
      <c r="XX15" s="7"/>
      <c r="XY15" s="7"/>
      <c r="XZ15" s="7"/>
      <c r="YA15" s="7"/>
      <c r="YB15" s="7"/>
      <c r="YC15" s="7"/>
      <c r="YD15" s="7"/>
      <c r="YE15" s="7"/>
      <c r="YF15" s="7"/>
      <c r="YG15" s="7"/>
      <c r="YH15" s="7"/>
      <c r="YI15" s="7"/>
      <c r="YJ15" s="7"/>
      <c r="YK15" s="7"/>
      <c r="YL15" s="7"/>
      <c r="YM15" s="7"/>
      <c r="YN15" s="7"/>
      <c r="YO15" s="7"/>
      <c r="YP15" s="7"/>
      <c r="YQ15" s="7"/>
      <c r="YR15" s="7"/>
      <c r="YS15" s="7"/>
      <c r="YT15" s="7"/>
      <c r="YU15" s="7"/>
      <c r="YV15" s="7"/>
      <c r="YW15" s="7"/>
      <c r="YX15" s="7"/>
      <c r="YY15" s="7"/>
      <c r="YZ15" s="7"/>
      <c r="ZA15" s="7"/>
      <c r="ZB15" s="7"/>
      <c r="ZC15" s="7"/>
      <c r="ZD15" s="7"/>
      <c r="ZE15" s="7"/>
      <c r="ZF15" s="7"/>
      <c r="ZG15" s="7"/>
      <c r="ZH15" s="7"/>
      <c r="ZI15" s="7"/>
      <c r="ZJ15" s="7"/>
      <c r="ZK15" s="7"/>
      <c r="ZL15" s="7"/>
      <c r="ZM15" s="7"/>
      <c r="ZN15" s="7"/>
      <c r="ZO15" s="7"/>
      <c r="ZP15" s="7"/>
      <c r="ZQ15" s="7"/>
      <c r="ZR15" s="7"/>
      <c r="ZS15" s="7"/>
      <c r="ZT15" s="7"/>
      <c r="ZU15" s="7"/>
      <c r="ZV15" s="7"/>
      <c r="ZW15" s="7"/>
      <c r="ZX15" s="7"/>
      <c r="ZY15" s="7"/>
      <c r="ZZ15" s="7"/>
      <c r="AAA15" s="7"/>
      <c r="AAB15" s="7"/>
      <c r="AAC15" s="7"/>
      <c r="AAD15" s="7"/>
      <c r="AAE15" s="7"/>
      <c r="AAF15" s="7"/>
      <c r="AAG15" s="7"/>
      <c r="AAH15" s="7"/>
      <c r="AAI15" s="7"/>
      <c r="AAJ15" s="7"/>
      <c r="AAK15" s="7"/>
      <c r="AAL15" s="7"/>
      <c r="AAM15" s="7"/>
      <c r="AAN15" s="7"/>
      <c r="AAO15" s="7"/>
      <c r="AAP15" s="7"/>
      <c r="AAQ15" s="7"/>
      <c r="AAR15" s="7"/>
      <c r="AAS15" s="7"/>
      <c r="AAT15" s="7"/>
      <c r="AAU15" s="7"/>
      <c r="AAV15" s="7"/>
      <c r="AAW15" s="7"/>
      <c r="AAX15" s="7"/>
      <c r="AAY15" s="7"/>
      <c r="AAZ15" s="7"/>
      <c r="ABA15" s="7"/>
      <c r="ABB15" s="7"/>
      <c r="ABC15" s="7"/>
      <c r="ABD15" s="7"/>
      <c r="ABE15" s="7"/>
      <c r="ABF15" s="7"/>
      <c r="ABG15" s="7"/>
      <c r="ABH15" s="7"/>
      <c r="ABI15" s="7"/>
      <c r="ABJ15" s="7"/>
      <c r="ABK15" s="7"/>
      <c r="ABL15" s="7"/>
      <c r="ABM15" s="7"/>
      <c r="ABN15" s="7"/>
      <c r="ABO15" s="7"/>
      <c r="ABP15" s="7"/>
      <c r="ABQ15" s="7"/>
      <c r="ABR15" s="7"/>
      <c r="ABS15" s="7"/>
      <c r="ABT15" s="7"/>
      <c r="ABU15" s="7"/>
      <c r="ABV15" s="7"/>
      <c r="ABW15" s="7"/>
      <c r="ABX15" s="7"/>
      <c r="ABY15" s="7"/>
      <c r="ABZ15" s="7"/>
      <c r="ACA15" s="7"/>
      <c r="ACB15" s="7"/>
      <c r="ACC15" s="7"/>
      <c r="ACD15" s="7"/>
      <c r="ACE15" s="7"/>
      <c r="ACF15" s="7"/>
      <c r="ACG15" s="7"/>
      <c r="ACH15" s="7"/>
      <c r="ACI15" s="7"/>
      <c r="ACJ15" s="7"/>
      <c r="ACK15" s="7"/>
      <c r="ACL15" s="7"/>
      <c r="ACM15" s="7"/>
      <c r="ACN15" s="7"/>
      <c r="ACO15" s="7"/>
      <c r="ACP15" s="7"/>
      <c r="ACQ15" s="7"/>
      <c r="ACR15" s="7"/>
      <c r="ACS15" s="7"/>
      <c r="ACT15" s="7"/>
      <c r="ACU15" s="7"/>
      <c r="ACV15" s="7"/>
      <c r="ACW15" s="7"/>
      <c r="ACX15" s="7"/>
      <c r="ACY15" s="7"/>
      <c r="ACZ15" s="7"/>
      <c r="ADA15" s="7"/>
      <c r="ADB15" s="7"/>
      <c r="ADC15" s="7"/>
      <c r="ADD15" s="7"/>
      <c r="ADE15" s="7"/>
      <c r="ADF15" s="7"/>
      <c r="ADG15" s="7"/>
      <c r="ADH15" s="7"/>
      <c r="ADI15" s="7"/>
      <c r="ADJ15" s="7"/>
      <c r="ADK15" s="7"/>
      <c r="ADL15" s="7"/>
      <c r="ADM15" s="7"/>
      <c r="ADN15" s="7"/>
      <c r="ADO15" s="7"/>
      <c r="ADP15" s="7"/>
      <c r="ADQ15" s="7"/>
      <c r="ADR15" s="7"/>
      <c r="ADS15" s="7"/>
      <c r="ADT15" s="7"/>
      <c r="ADU15" s="7"/>
      <c r="ADV15" s="7"/>
      <c r="ADW15" s="7"/>
      <c r="ADX15" s="7"/>
      <c r="ADY15" s="7"/>
      <c r="ADZ15" s="7"/>
      <c r="AEA15" s="7"/>
      <c r="AEB15" s="7"/>
      <c r="AEC15" s="7"/>
      <c r="AED15" s="7"/>
      <c r="AEE15" s="7"/>
      <c r="AEF15" s="7"/>
      <c r="AEG15" s="7"/>
      <c r="AEH15" s="7"/>
      <c r="AEI15" s="7"/>
      <c r="AEJ15" s="7"/>
      <c r="AEK15" s="7"/>
      <c r="AEL15" s="7"/>
      <c r="AEM15" s="7"/>
      <c r="AEN15" s="7"/>
      <c r="AEO15" s="7"/>
      <c r="AEP15" s="7"/>
      <c r="AEQ15" s="7"/>
      <c r="AER15" s="7"/>
      <c r="AES15" s="7"/>
      <c r="AET15" s="7"/>
      <c r="AEU15" s="7"/>
      <c r="AEV15" s="7"/>
      <c r="AEW15" s="7"/>
      <c r="AEX15" s="7"/>
      <c r="AEY15" s="7"/>
      <c r="AEZ15" s="7"/>
      <c r="AFA15" s="7"/>
      <c r="AFB15" s="7"/>
      <c r="AFC15" s="7"/>
      <c r="AFD15" s="7"/>
      <c r="AFE15" s="7"/>
      <c r="AFF15" s="7"/>
      <c r="AFG15" s="7"/>
      <c r="AFH15" s="7"/>
      <c r="AFI15" s="7"/>
      <c r="AFJ15" s="7"/>
      <c r="AFK15" s="7"/>
      <c r="AFL15" s="7"/>
      <c r="AFM15" s="7"/>
      <c r="AFN15" s="7"/>
      <c r="AFO15" s="7"/>
      <c r="AFP15" s="7"/>
      <c r="AFQ15" s="7"/>
      <c r="AFR15" s="7"/>
      <c r="AFS15" s="7"/>
      <c r="AFT15" s="7"/>
      <c r="AFU15" s="7"/>
      <c r="AFV15" s="7"/>
      <c r="AFW15" s="7"/>
      <c r="AFX15" s="7"/>
      <c r="AFY15" s="7"/>
      <c r="AFZ15" s="7"/>
      <c r="AGA15" s="7"/>
      <c r="AGB15" s="7"/>
      <c r="AGC15" s="7"/>
      <c r="AGD15" s="7"/>
      <c r="AGE15" s="7"/>
      <c r="AGF15" s="7"/>
      <c r="AGG15" s="7"/>
      <c r="AGH15" s="7"/>
      <c r="AGI15" s="7"/>
      <c r="AGJ15" s="7"/>
      <c r="AGK15" s="7"/>
      <c r="AGL15" s="7"/>
      <c r="AGM15" s="7"/>
      <c r="AGN15" s="7"/>
      <c r="AGO15" s="7"/>
      <c r="AGP15" s="7"/>
      <c r="AGQ15" s="7"/>
      <c r="AGR15" s="7"/>
      <c r="AGS15" s="7"/>
      <c r="AGT15" s="7"/>
      <c r="AGU15" s="7"/>
      <c r="AGV15" s="7"/>
      <c r="AGW15" s="7"/>
      <c r="AGX15" s="7"/>
      <c r="AGY15" s="7"/>
      <c r="AGZ15" s="7"/>
      <c r="AHA15" s="7"/>
      <c r="AHB15" s="7"/>
      <c r="AHC15" s="7"/>
      <c r="AHD15" s="7"/>
      <c r="AHE15" s="7"/>
      <c r="AHF15" s="7"/>
      <c r="AHG15" s="7"/>
      <c r="AHH15" s="7"/>
      <c r="AHI15" s="7"/>
      <c r="AHJ15" s="7"/>
      <c r="AHK15" s="7"/>
      <c r="AHL15" s="7"/>
      <c r="AHM15" s="7"/>
      <c r="AHN15" s="7"/>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row>
    <row r="16" spans="1:924" ht="39" customHeight="1" thickBot="1" x14ac:dyDescent="0.4">
      <c r="A16" s="188" t="s">
        <v>100</v>
      </c>
      <c r="B16" s="189"/>
      <c r="C16" s="189"/>
      <c r="D16" s="189"/>
      <c r="E16" s="189"/>
      <c r="F16" s="189"/>
      <c r="G16" s="189"/>
      <c r="H16" s="189"/>
      <c r="I16" s="189"/>
      <c r="J16" s="189"/>
      <c r="K16" s="189"/>
      <c r="L16" s="189"/>
      <c r="M16" s="203" t="s">
        <v>101</v>
      </c>
      <c r="N16" s="204"/>
      <c r="O16" s="204"/>
      <c r="P16" s="204"/>
      <c r="Q16" s="204"/>
      <c r="R16" s="204"/>
      <c r="S16" s="205"/>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c r="IW16" s="7"/>
      <c r="IX16" s="7"/>
      <c r="IY16" s="7"/>
      <c r="IZ16" s="7"/>
      <c r="JA16" s="7"/>
      <c r="JB16" s="7"/>
      <c r="JC16" s="7"/>
      <c r="JD16" s="7"/>
      <c r="JE16" s="7"/>
      <c r="JF16" s="7"/>
      <c r="JG16" s="7"/>
      <c r="JH16" s="7"/>
      <c r="JI16" s="7"/>
      <c r="JJ16" s="7"/>
      <c r="JK16" s="7"/>
      <c r="JL16" s="7"/>
      <c r="JM16" s="7"/>
      <c r="JN16" s="7"/>
      <c r="JO16" s="7"/>
      <c r="JP16" s="7"/>
      <c r="JQ16" s="7"/>
      <c r="JR16" s="7"/>
      <c r="JS16" s="7"/>
      <c r="JT16" s="7"/>
      <c r="JU16" s="7"/>
      <c r="JV16" s="7"/>
      <c r="JW16" s="7"/>
      <c r="JX16" s="7"/>
      <c r="JY16" s="7"/>
      <c r="JZ16" s="7"/>
      <c r="KA16" s="7"/>
      <c r="KB16" s="7"/>
      <c r="KC16" s="7"/>
      <c r="KD16" s="7"/>
      <c r="KE16" s="7"/>
      <c r="KF16" s="7"/>
      <c r="KG16" s="7"/>
      <c r="KH16" s="7"/>
      <c r="KI16" s="7"/>
      <c r="KJ16" s="7"/>
      <c r="KK16" s="7"/>
      <c r="KL16" s="7"/>
      <c r="KM16" s="7"/>
      <c r="KN16" s="7"/>
      <c r="KO16" s="7"/>
      <c r="KP16" s="7"/>
      <c r="KQ16" s="7"/>
      <c r="KR16" s="7"/>
      <c r="KS16" s="7"/>
      <c r="KT16" s="7"/>
      <c r="KU16" s="7"/>
      <c r="KV16" s="7"/>
      <c r="KW16" s="7"/>
      <c r="KX16" s="7"/>
      <c r="KY16" s="7"/>
      <c r="KZ16" s="7"/>
      <c r="LA16" s="7"/>
      <c r="LB16" s="7"/>
      <c r="LC16" s="7"/>
      <c r="LD16" s="7"/>
      <c r="LE16" s="7"/>
      <c r="LF16" s="7"/>
      <c r="LG16" s="7"/>
      <c r="LH16" s="7"/>
      <c r="LI16" s="7"/>
      <c r="LJ16" s="7"/>
      <c r="LK16" s="7"/>
      <c r="LL16" s="7"/>
      <c r="LM16" s="7"/>
      <c r="LN16" s="7"/>
      <c r="LO16" s="7"/>
      <c r="LP16" s="7"/>
      <c r="LQ16" s="7"/>
      <c r="LR16" s="7"/>
      <c r="LS16" s="7"/>
      <c r="LT16" s="7"/>
      <c r="LU16" s="7"/>
      <c r="LV16" s="7"/>
      <c r="LW16" s="7"/>
      <c r="LX16" s="7"/>
      <c r="LY16" s="7"/>
      <c r="LZ16" s="7"/>
      <c r="MA16" s="7"/>
      <c r="MB16" s="7"/>
      <c r="MC16" s="7"/>
      <c r="MD16" s="7"/>
      <c r="ME16" s="7"/>
      <c r="MF16" s="7"/>
      <c r="MG16" s="7"/>
      <c r="MH16" s="7"/>
      <c r="MI16" s="7"/>
      <c r="MJ16" s="7"/>
      <c r="MK16" s="7"/>
      <c r="ML16" s="7"/>
      <c r="MM16" s="7"/>
      <c r="MN16" s="7"/>
      <c r="MO16" s="7"/>
      <c r="MP16" s="7"/>
      <c r="MQ16" s="7"/>
      <c r="MR16" s="7"/>
      <c r="MS16" s="7"/>
      <c r="MT16" s="7"/>
      <c r="MU16" s="7"/>
      <c r="MV16" s="7"/>
      <c r="MW16" s="7"/>
      <c r="MX16" s="7"/>
      <c r="MY16" s="7"/>
      <c r="MZ16" s="7"/>
      <c r="NA16" s="7"/>
      <c r="NB16" s="7"/>
      <c r="NC16" s="7"/>
      <c r="ND16" s="7"/>
      <c r="NE16" s="7"/>
      <c r="NF16" s="7"/>
      <c r="NG16" s="7"/>
      <c r="NH16" s="7"/>
      <c r="NI16" s="7"/>
      <c r="NJ16" s="7"/>
      <c r="NK16" s="7"/>
      <c r="NL16" s="7"/>
      <c r="NM16" s="7"/>
      <c r="NN16" s="7"/>
      <c r="NO16" s="7"/>
      <c r="NP16" s="7"/>
      <c r="NQ16" s="7"/>
      <c r="NR16" s="7"/>
      <c r="NS16" s="7"/>
      <c r="NT16" s="7"/>
      <c r="NU16" s="7"/>
      <c r="NV16" s="7"/>
      <c r="NW16" s="7"/>
      <c r="NX16" s="7"/>
      <c r="NY16" s="7"/>
      <c r="NZ16" s="7"/>
      <c r="OA16" s="7"/>
      <c r="OB16" s="7"/>
      <c r="OC16" s="7"/>
      <c r="OD16" s="7"/>
      <c r="OE16" s="7"/>
      <c r="OF16" s="7"/>
      <c r="OG16" s="7"/>
      <c r="OH16" s="7"/>
      <c r="OI16" s="7"/>
      <c r="OJ16" s="7"/>
      <c r="OK16" s="7"/>
      <c r="OL16" s="7"/>
      <c r="OM16" s="7"/>
      <c r="ON16" s="7"/>
      <c r="OO16" s="7"/>
      <c r="OP16" s="7"/>
      <c r="OQ16" s="7"/>
      <c r="OR16" s="7"/>
      <c r="OS16" s="7"/>
      <c r="OT16" s="7"/>
      <c r="OU16" s="7"/>
      <c r="OV16" s="7"/>
      <c r="OW16" s="7"/>
      <c r="OX16" s="7"/>
      <c r="OY16" s="7"/>
      <c r="OZ16" s="7"/>
      <c r="PA16" s="7"/>
      <c r="PB16" s="7"/>
      <c r="PC16" s="7"/>
      <c r="PD16" s="7"/>
      <c r="PE16" s="7"/>
      <c r="PF16" s="7"/>
      <c r="PG16" s="7"/>
      <c r="PH16" s="7"/>
      <c r="PI16" s="7"/>
      <c r="PJ16" s="7"/>
      <c r="PK16" s="7"/>
      <c r="PL16" s="7"/>
      <c r="PM16" s="7"/>
      <c r="PN16" s="7"/>
      <c r="PO16" s="7"/>
      <c r="PP16" s="7"/>
      <c r="PQ16" s="7"/>
      <c r="PR16" s="7"/>
      <c r="PS16" s="7"/>
      <c r="PT16" s="7"/>
      <c r="PU16" s="7"/>
      <c r="PV16" s="7"/>
      <c r="PW16" s="7"/>
      <c r="PX16" s="7"/>
      <c r="PY16" s="7"/>
      <c r="PZ16" s="7"/>
      <c r="QA16" s="7"/>
      <c r="QB16" s="7"/>
      <c r="QC16" s="7"/>
      <c r="QD16" s="7"/>
      <c r="QE16" s="7"/>
      <c r="QF16" s="7"/>
      <c r="QG16" s="7"/>
      <c r="QH16" s="7"/>
      <c r="QI16" s="7"/>
      <c r="QJ16" s="7"/>
      <c r="QK16" s="7"/>
      <c r="QL16" s="7"/>
      <c r="QM16" s="7"/>
      <c r="QN16" s="7"/>
      <c r="QO16" s="7"/>
      <c r="QP16" s="7"/>
      <c r="QQ16" s="7"/>
      <c r="QR16" s="7"/>
      <c r="QS16" s="7"/>
      <c r="QT16" s="7"/>
      <c r="QU16" s="7"/>
      <c r="QV16" s="7"/>
      <c r="QW16" s="7"/>
      <c r="QX16" s="7"/>
      <c r="QY16" s="7"/>
      <c r="QZ16" s="7"/>
      <c r="RA16" s="7"/>
      <c r="RB16" s="7"/>
      <c r="RC16" s="7"/>
      <c r="RD16" s="7"/>
      <c r="RE16" s="7"/>
      <c r="RF16" s="7"/>
      <c r="RG16" s="7"/>
      <c r="RH16" s="7"/>
      <c r="RI16" s="7"/>
      <c r="RJ16" s="7"/>
      <c r="RK16" s="7"/>
      <c r="RL16" s="7"/>
      <c r="RM16" s="7"/>
      <c r="RN16" s="7"/>
      <c r="RO16" s="7"/>
      <c r="RP16" s="7"/>
      <c r="RQ16" s="7"/>
      <c r="RR16" s="7"/>
      <c r="RS16" s="7"/>
      <c r="RT16" s="7"/>
      <c r="RU16" s="7"/>
      <c r="RV16" s="7"/>
      <c r="RW16" s="7"/>
      <c r="RX16" s="7"/>
      <c r="RY16" s="7"/>
      <c r="RZ16" s="7"/>
      <c r="SA16" s="7"/>
      <c r="SB16" s="7"/>
      <c r="SC16" s="7"/>
      <c r="SD16" s="7"/>
      <c r="SE16" s="7"/>
      <c r="SF16" s="7"/>
      <c r="SG16" s="7"/>
      <c r="SH16" s="7"/>
      <c r="SI16" s="7"/>
      <c r="SJ16" s="7"/>
      <c r="SK16" s="7"/>
      <c r="SL16" s="7"/>
      <c r="SM16" s="7"/>
      <c r="SN16" s="7"/>
      <c r="SO16" s="7"/>
      <c r="SP16" s="7"/>
      <c r="SQ16" s="7"/>
      <c r="SR16" s="7"/>
      <c r="SS16" s="7"/>
      <c r="ST16" s="7"/>
      <c r="SU16" s="7"/>
      <c r="SV16" s="7"/>
      <c r="SW16" s="7"/>
      <c r="SX16" s="7"/>
      <c r="SY16" s="7"/>
      <c r="SZ16" s="7"/>
      <c r="TA16" s="7"/>
      <c r="TB16" s="7"/>
      <c r="TC16" s="7"/>
      <c r="TD16" s="7"/>
      <c r="TE16" s="7"/>
      <c r="TF16" s="7"/>
      <c r="TG16" s="7"/>
      <c r="TH16" s="7"/>
      <c r="TI16" s="7"/>
      <c r="TJ16" s="7"/>
      <c r="TK16" s="7"/>
      <c r="TL16" s="7"/>
      <c r="TM16" s="7"/>
      <c r="TN16" s="7"/>
      <c r="TO16" s="7"/>
      <c r="TP16" s="7"/>
      <c r="TQ16" s="7"/>
      <c r="TR16" s="7"/>
      <c r="TS16" s="7"/>
      <c r="TT16" s="7"/>
      <c r="TU16" s="7"/>
      <c r="TV16" s="7"/>
      <c r="TW16" s="7"/>
      <c r="TX16" s="7"/>
      <c r="TY16" s="7"/>
      <c r="TZ16" s="7"/>
      <c r="UA16" s="7"/>
      <c r="UB16" s="7"/>
      <c r="UC16" s="7"/>
      <c r="UD16" s="7"/>
      <c r="UE16" s="7"/>
      <c r="UF16" s="7"/>
      <c r="UG16" s="7"/>
      <c r="UH16" s="7"/>
      <c r="UI16" s="7"/>
      <c r="UJ16" s="7"/>
      <c r="UK16" s="7"/>
      <c r="UL16" s="7"/>
      <c r="UM16" s="7"/>
      <c r="UN16" s="7"/>
      <c r="UO16" s="7"/>
      <c r="UP16" s="7"/>
      <c r="UQ16" s="7"/>
      <c r="UR16" s="7"/>
      <c r="US16" s="7"/>
      <c r="UT16" s="7"/>
      <c r="UU16" s="7"/>
      <c r="UV16" s="7"/>
      <c r="UW16" s="7"/>
      <c r="UX16" s="7"/>
      <c r="UY16" s="7"/>
      <c r="UZ16" s="7"/>
      <c r="VA16" s="7"/>
      <c r="VB16" s="7"/>
      <c r="VC16" s="7"/>
      <c r="VD16" s="7"/>
      <c r="VE16" s="7"/>
      <c r="VF16" s="7"/>
      <c r="VG16" s="7"/>
      <c r="VH16" s="7"/>
      <c r="VI16" s="7"/>
      <c r="VJ16" s="7"/>
      <c r="VK16" s="7"/>
      <c r="VL16" s="7"/>
      <c r="VM16" s="7"/>
      <c r="VN16" s="7"/>
      <c r="VO16" s="7"/>
      <c r="VP16" s="7"/>
      <c r="VQ16" s="7"/>
      <c r="VR16" s="7"/>
      <c r="VS16" s="7"/>
      <c r="VT16" s="7"/>
      <c r="VU16" s="7"/>
      <c r="VV16" s="7"/>
      <c r="VW16" s="7"/>
      <c r="VX16" s="7"/>
      <c r="VY16" s="7"/>
      <c r="VZ16" s="7"/>
      <c r="WA16" s="7"/>
      <c r="WB16" s="7"/>
      <c r="WC16" s="7"/>
      <c r="WD16" s="7"/>
      <c r="WE16" s="7"/>
      <c r="WF16" s="7"/>
      <c r="WG16" s="7"/>
      <c r="WH16" s="7"/>
      <c r="WI16" s="7"/>
      <c r="WJ16" s="7"/>
      <c r="WK16" s="7"/>
      <c r="WL16" s="7"/>
      <c r="WM16" s="7"/>
      <c r="WN16" s="7"/>
      <c r="WO16" s="7"/>
      <c r="WP16" s="7"/>
      <c r="WQ16" s="7"/>
      <c r="WR16" s="7"/>
      <c r="WS16" s="7"/>
      <c r="WT16" s="7"/>
      <c r="WU16" s="7"/>
      <c r="WV16" s="7"/>
      <c r="WW16" s="7"/>
      <c r="WX16" s="7"/>
      <c r="WY16" s="7"/>
      <c r="WZ16" s="7"/>
      <c r="XA16" s="7"/>
      <c r="XB16" s="7"/>
      <c r="XC16" s="7"/>
      <c r="XD16" s="7"/>
      <c r="XE16" s="7"/>
      <c r="XF16" s="7"/>
      <c r="XG16" s="7"/>
      <c r="XH16" s="7"/>
      <c r="XI16" s="7"/>
      <c r="XJ16" s="7"/>
      <c r="XK16" s="7"/>
      <c r="XL16" s="7"/>
      <c r="XM16" s="7"/>
      <c r="XN16" s="7"/>
      <c r="XO16" s="7"/>
      <c r="XP16" s="7"/>
      <c r="XQ16" s="7"/>
      <c r="XR16" s="7"/>
      <c r="XS16" s="7"/>
      <c r="XT16" s="7"/>
      <c r="XU16" s="7"/>
      <c r="XV16" s="7"/>
      <c r="XW16" s="7"/>
      <c r="XX16" s="7"/>
      <c r="XY16" s="7"/>
      <c r="XZ16" s="7"/>
      <c r="YA16" s="7"/>
      <c r="YB16" s="7"/>
      <c r="YC16" s="7"/>
      <c r="YD16" s="7"/>
      <c r="YE16" s="7"/>
      <c r="YF16" s="7"/>
      <c r="YG16" s="7"/>
      <c r="YH16" s="7"/>
      <c r="YI16" s="7"/>
      <c r="YJ16" s="7"/>
      <c r="YK16" s="7"/>
      <c r="YL16" s="7"/>
      <c r="YM16" s="7"/>
      <c r="YN16" s="7"/>
      <c r="YO16" s="7"/>
      <c r="YP16" s="7"/>
      <c r="YQ16" s="7"/>
      <c r="YR16" s="7"/>
      <c r="YS16" s="7"/>
      <c r="YT16" s="7"/>
      <c r="YU16" s="7"/>
      <c r="YV16" s="7"/>
      <c r="YW16" s="7"/>
      <c r="YX16" s="7"/>
      <c r="YY16" s="7"/>
      <c r="YZ16" s="7"/>
      <c r="ZA16" s="7"/>
      <c r="ZB16" s="7"/>
      <c r="ZC16" s="7"/>
      <c r="ZD16" s="7"/>
      <c r="ZE16" s="7"/>
      <c r="ZF16" s="7"/>
      <c r="ZG16" s="7"/>
      <c r="ZH16" s="7"/>
      <c r="ZI16" s="7"/>
      <c r="ZJ16" s="7"/>
      <c r="ZK16" s="7"/>
      <c r="ZL16" s="7"/>
      <c r="ZM16" s="7"/>
      <c r="ZN16" s="7"/>
      <c r="ZO16" s="7"/>
      <c r="ZP16" s="7"/>
      <c r="ZQ16" s="7"/>
      <c r="ZR16" s="7"/>
      <c r="ZS16" s="7"/>
      <c r="ZT16" s="7"/>
      <c r="ZU16" s="7"/>
      <c r="ZV16" s="7"/>
      <c r="ZW16" s="7"/>
      <c r="ZX16" s="7"/>
      <c r="ZY16" s="7"/>
      <c r="ZZ16" s="7"/>
      <c r="AAA16" s="7"/>
      <c r="AAB16" s="7"/>
      <c r="AAC16" s="7"/>
      <c r="AAD16" s="7"/>
      <c r="AAE16" s="7"/>
      <c r="AAF16" s="7"/>
      <c r="AAG16" s="7"/>
      <c r="AAH16" s="7"/>
      <c r="AAI16" s="7"/>
      <c r="AAJ16" s="7"/>
      <c r="AAK16" s="7"/>
      <c r="AAL16" s="7"/>
      <c r="AAM16" s="7"/>
      <c r="AAN16" s="7"/>
      <c r="AAO16" s="7"/>
      <c r="AAP16" s="7"/>
      <c r="AAQ16" s="7"/>
      <c r="AAR16" s="7"/>
      <c r="AAS16" s="7"/>
      <c r="AAT16" s="7"/>
      <c r="AAU16" s="7"/>
      <c r="AAV16" s="7"/>
      <c r="AAW16" s="7"/>
      <c r="AAX16" s="7"/>
      <c r="AAY16" s="7"/>
      <c r="AAZ16" s="7"/>
      <c r="ABA16" s="7"/>
      <c r="ABB16" s="7"/>
      <c r="ABC16" s="7"/>
      <c r="ABD16" s="7"/>
      <c r="ABE16" s="7"/>
      <c r="ABF16" s="7"/>
      <c r="ABG16" s="7"/>
      <c r="ABH16" s="7"/>
      <c r="ABI16" s="7"/>
      <c r="ABJ16" s="7"/>
      <c r="ABK16" s="7"/>
      <c r="ABL16" s="7"/>
      <c r="ABM16" s="7"/>
      <c r="ABN16" s="7"/>
      <c r="ABO16" s="7"/>
      <c r="ABP16" s="7"/>
      <c r="ABQ16" s="7"/>
      <c r="ABR16" s="7"/>
      <c r="ABS16" s="7"/>
      <c r="ABT16" s="7"/>
      <c r="ABU16" s="7"/>
      <c r="ABV16" s="7"/>
      <c r="ABW16" s="7"/>
      <c r="ABX16" s="7"/>
      <c r="ABY16" s="7"/>
      <c r="ABZ16" s="7"/>
      <c r="ACA16" s="7"/>
      <c r="ACB16" s="7"/>
      <c r="ACC16" s="7"/>
      <c r="ACD16" s="7"/>
      <c r="ACE16" s="7"/>
      <c r="ACF16" s="7"/>
      <c r="ACG16" s="7"/>
      <c r="ACH16" s="7"/>
      <c r="ACI16" s="7"/>
      <c r="ACJ16" s="7"/>
      <c r="ACK16" s="7"/>
      <c r="ACL16" s="7"/>
      <c r="ACM16" s="7"/>
      <c r="ACN16" s="7"/>
      <c r="ACO16" s="7"/>
      <c r="ACP16" s="7"/>
      <c r="ACQ16" s="7"/>
      <c r="ACR16" s="7"/>
      <c r="ACS16" s="7"/>
      <c r="ACT16" s="7"/>
      <c r="ACU16" s="7"/>
      <c r="ACV16" s="7"/>
      <c r="ACW16" s="7"/>
      <c r="ACX16" s="7"/>
      <c r="ACY16" s="7"/>
      <c r="ACZ16" s="7"/>
      <c r="ADA16" s="7"/>
      <c r="ADB16" s="7"/>
      <c r="ADC16" s="7"/>
      <c r="ADD16" s="7"/>
      <c r="ADE16" s="7"/>
      <c r="ADF16" s="7"/>
      <c r="ADG16" s="7"/>
      <c r="ADH16" s="7"/>
      <c r="ADI16" s="7"/>
      <c r="ADJ16" s="7"/>
      <c r="ADK16" s="7"/>
      <c r="ADL16" s="7"/>
      <c r="ADM16" s="7"/>
      <c r="ADN16" s="7"/>
      <c r="ADO16" s="7"/>
      <c r="ADP16" s="7"/>
      <c r="ADQ16" s="7"/>
      <c r="ADR16" s="7"/>
      <c r="ADS16" s="7"/>
      <c r="ADT16" s="7"/>
      <c r="ADU16" s="7"/>
      <c r="ADV16" s="7"/>
      <c r="ADW16" s="7"/>
      <c r="ADX16" s="7"/>
      <c r="ADY16" s="7"/>
      <c r="ADZ16" s="7"/>
      <c r="AEA16" s="7"/>
      <c r="AEB16" s="7"/>
      <c r="AEC16" s="7"/>
      <c r="AED16" s="7"/>
      <c r="AEE16" s="7"/>
      <c r="AEF16" s="7"/>
      <c r="AEG16" s="7"/>
      <c r="AEH16" s="7"/>
      <c r="AEI16" s="7"/>
      <c r="AEJ16" s="7"/>
      <c r="AEK16" s="7"/>
      <c r="AEL16" s="7"/>
      <c r="AEM16" s="7"/>
      <c r="AEN16" s="7"/>
      <c r="AEO16" s="7"/>
      <c r="AEP16" s="7"/>
      <c r="AEQ16" s="7"/>
      <c r="AER16" s="7"/>
      <c r="AES16" s="7"/>
      <c r="AET16" s="7"/>
      <c r="AEU16" s="7"/>
      <c r="AEV16" s="7"/>
      <c r="AEW16" s="7"/>
      <c r="AEX16" s="7"/>
      <c r="AEY16" s="7"/>
      <c r="AEZ16" s="7"/>
      <c r="AFA16" s="7"/>
      <c r="AFB16" s="7"/>
      <c r="AFC16" s="7"/>
      <c r="AFD16" s="7"/>
      <c r="AFE16" s="7"/>
      <c r="AFF16" s="7"/>
      <c r="AFG16" s="7"/>
      <c r="AFH16" s="7"/>
      <c r="AFI16" s="7"/>
      <c r="AFJ16" s="7"/>
      <c r="AFK16" s="7"/>
      <c r="AFL16" s="7"/>
      <c r="AFM16" s="7"/>
      <c r="AFN16" s="7"/>
      <c r="AFO16" s="7"/>
      <c r="AFP16" s="7"/>
      <c r="AFQ16" s="7"/>
      <c r="AFR16" s="7"/>
      <c r="AFS16" s="7"/>
      <c r="AFT16" s="7"/>
      <c r="AFU16" s="7"/>
      <c r="AFV16" s="7"/>
      <c r="AFW16" s="7"/>
      <c r="AFX16" s="7"/>
      <c r="AFY16" s="7"/>
      <c r="AFZ16" s="7"/>
      <c r="AGA16" s="7"/>
      <c r="AGB16" s="7"/>
      <c r="AGC16" s="7"/>
      <c r="AGD16" s="7"/>
      <c r="AGE16" s="7"/>
      <c r="AGF16" s="7"/>
      <c r="AGG16" s="7"/>
      <c r="AGH16" s="7"/>
      <c r="AGI16" s="7"/>
      <c r="AGJ16" s="7"/>
      <c r="AGK16" s="7"/>
      <c r="AGL16" s="7"/>
      <c r="AGM16" s="7"/>
      <c r="AGN16" s="7"/>
      <c r="AGO16" s="7"/>
      <c r="AGP16" s="7"/>
      <c r="AGQ16" s="7"/>
      <c r="AGR16" s="7"/>
      <c r="AGS16" s="7"/>
      <c r="AGT16" s="7"/>
      <c r="AGU16" s="7"/>
      <c r="AGV16" s="7"/>
      <c r="AGW16" s="7"/>
      <c r="AGX16" s="7"/>
      <c r="AGY16" s="7"/>
      <c r="AGZ16" s="7"/>
      <c r="AHA16" s="7"/>
      <c r="AHB16" s="7"/>
      <c r="AHC16" s="7"/>
      <c r="AHD16" s="7"/>
      <c r="AHE16" s="7"/>
      <c r="AHF16" s="7"/>
      <c r="AHG16" s="7"/>
      <c r="AHH16" s="7"/>
      <c r="AHI16" s="7"/>
      <c r="AHJ16" s="7"/>
      <c r="AHK16" s="7"/>
      <c r="AHL16" s="7"/>
      <c r="AHM16" s="7"/>
      <c r="AHN16" s="7"/>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row>
    <row r="17" spans="1:19" s="21" customFormat="1" ht="77.25" customHeight="1" x14ac:dyDescent="0.35">
      <c r="A17" s="130" t="s">
        <v>144</v>
      </c>
      <c r="B17" s="56" t="s">
        <v>2</v>
      </c>
      <c r="C17" s="56" t="s">
        <v>3</v>
      </c>
      <c r="D17" s="56" t="s">
        <v>107</v>
      </c>
      <c r="E17" s="56" t="s">
        <v>186</v>
      </c>
      <c r="F17" s="56" t="s">
        <v>4</v>
      </c>
      <c r="G17" s="56" t="s">
        <v>5</v>
      </c>
      <c r="H17" s="56" t="s">
        <v>105</v>
      </c>
      <c r="I17" s="56" t="s">
        <v>71</v>
      </c>
      <c r="J17" s="56" t="s">
        <v>155</v>
      </c>
      <c r="K17" s="57" t="s">
        <v>106</v>
      </c>
      <c r="L17" s="73" t="s">
        <v>182</v>
      </c>
      <c r="M17" s="76" t="s">
        <v>96</v>
      </c>
      <c r="N17" s="43" t="s">
        <v>97</v>
      </c>
      <c r="O17" s="43" t="s">
        <v>133</v>
      </c>
      <c r="P17" s="44" t="s">
        <v>156</v>
      </c>
      <c r="Q17" s="44" t="s">
        <v>157</v>
      </c>
      <c r="R17" s="44" t="s">
        <v>142</v>
      </c>
      <c r="S17" s="77" t="s">
        <v>143</v>
      </c>
    </row>
    <row r="18" spans="1:19" s="37" customFormat="1" ht="40" customHeight="1" x14ac:dyDescent="0.35">
      <c r="A18" s="131">
        <v>1</v>
      </c>
      <c r="B18" s="59" t="s">
        <v>65</v>
      </c>
      <c r="C18" s="60" t="s">
        <v>135</v>
      </c>
      <c r="D18" s="58" t="s">
        <v>121</v>
      </c>
      <c r="E18" s="137"/>
      <c r="F18" s="58"/>
      <c r="G18" s="58"/>
      <c r="H18" s="58"/>
      <c r="I18" s="61"/>
      <c r="J18" s="62"/>
      <c r="K18" s="63"/>
      <c r="L18" s="74">
        <f t="shared" ref="L18:L82" si="0">J18*K18+J18</f>
        <v>0</v>
      </c>
      <c r="M18" s="85">
        <v>2500</v>
      </c>
      <c r="N18" s="206">
        <f>M18*200</f>
        <v>500000</v>
      </c>
      <c r="O18" s="207"/>
      <c r="P18" s="208" t="str">
        <f>IFERROR(J18/E18,"")</f>
        <v/>
      </c>
      <c r="Q18" s="45" t="str">
        <f>IFERROR(L18/E18,"")</f>
        <v/>
      </c>
      <c r="R18" s="46" t="str">
        <f>IFERROR(N18*P18,"")</f>
        <v/>
      </c>
      <c r="S18" s="78" t="str">
        <f>IFERROR(N18*Q18,"")</f>
        <v/>
      </c>
    </row>
    <row r="19" spans="1:19" s="37" customFormat="1" ht="40" customHeight="1" x14ac:dyDescent="0.35">
      <c r="A19" s="131">
        <v>2</v>
      </c>
      <c r="B19" s="59" t="s">
        <v>65</v>
      </c>
      <c r="C19" s="60" t="s">
        <v>20</v>
      </c>
      <c r="D19" s="58" t="s">
        <v>173</v>
      </c>
      <c r="E19" s="137"/>
      <c r="F19" s="58"/>
      <c r="G19" s="58"/>
      <c r="H19" s="58"/>
      <c r="I19" s="61"/>
      <c r="J19" s="62"/>
      <c r="K19" s="63"/>
      <c r="L19" s="74">
        <f t="shared" si="0"/>
        <v>0</v>
      </c>
      <c r="M19" s="85">
        <v>800</v>
      </c>
      <c r="N19" s="206">
        <f>M19*300</f>
        <v>240000</v>
      </c>
      <c r="O19" s="207"/>
      <c r="P19" s="208" t="str">
        <f t="shared" ref="P19:P82" si="1">IFERROR(J19/E19,"")</f>
        <v/>
      </c>
      <c r="Q19" s="45" t="str">
        <f t="shared" ref="Q19:Q82" si="2">IFERROR(L19/E19,"")</f>
        <v/>
      </c>
      <c r="R19" s="46" t="str">
        <f t="shared" ref="R19:R82" si="3">IFERROR(N19*P19,"")</f>
        <v/>
      </c>
      <c r="S19" s="78" t="str">
        <f t="shared" ref="S19:S82" si="4">IFERROR(N19*Q19,"")</f>
        <v/>
      </c>
    </row>
    <row r="20" spans="1:19" s="37" customFormat="1" ht="40" customHeight="1" x14ac:dyDescent="0.35">
      <c r="A20" s="131">
        <v>3</v>
      </c>
      <c r="B20" s="59" t="s">
        <v>65</v>
      </c>
      <c r="C20" s="60" t="s">
        <v>19</v>
      </c>
      <c r="D20" s="58" t="s">
        <v>121</v>
      </c>
      <c r="E20" s="137"/>
      <c r="F20" s="58"/>
      <c r="G20" s="58"/>
      <c r="H20" s="58"/>
      <c r="I20" s="61"/>
      <c r="J20" s="62"/>
      <c r="K20" s="63"/>
      <c r="L20" s="74">
        <f t="shared" si="0"/>
        <v>0</v>
      </c>
      <c r="M20" s="85">
        <v>1200</v>
      </c>
      <c r="N20" s="206">
        <f>M20*200</f>
        <v>240000</v>
      </c>
      <c r="O20" s="207"/>
      <c r="P20" s="208" t="str">
        <f t="shared" si="1"/>
        <v/>
      </c>
      <c r="Q20" s="45" t="str">
        <f t="shared" si="2"/>
        <v/>
      </c>
      <c r="R20" s="46" t="str">
        <f t="shared" si="3"/>
        <v/>
      </c>
      <c r="S20" s="78" t="str">
        <f t="shared" si="4"/>
        <v/>
      </c>
    </row>
    <row r="21" spans="1:19" s="37" customFormat="1" ht="40" customHeight="1" x14ac:dyDescent="0.35">
      <c r="A21" s="131">
        <v>4</v>
      </c>
      <c r="B21" s="59" t="s">
        <v>65</v>
      </c>
      <c r="C21" s="60" t="s">
        <v>67</v>
      </c>
      <c r="D21" s="58" t="s">
        <v>166</v>
      </c>
      <c r="E21" s="137"/>
      <c r="F21" s="58"/>
      <c r="G21" s="58"/>
      <c r="H21" s="58"/>
      <c r="I21" s="61"/>
      <c r="J21" s="62"/>
      <c r="K21" s="63"/>
      <c r="L21" s="74">
        <f t="shared" si="0"/>
        <v>0</v>
      </c>
      <c r="M21" s="85">
        <v>4000</v>
      </c>
      <c r="N21" s="206">
        <f>M21</f>
        <v>4000</v>
      </c>
      <c r="O21" s="207" t="s">
        <v>194</v>
      </c>
      <c r="P21" s="208" t="str">
        <f t="shared" si="1"/>
        <v/>
      </c>
      <c r="Q21" s="45" t="str">
        <f t="shared" si="2"/>
        <v/>
      </c>
      <c r="R21" s="46" t="str">
        <f t="shared" si="3"/>
        <v/>
      </c>
      <c r="S21" s="78" t="str">
        <f t="shared" si="4"/>
        <v/>
      </c>
    </row>
    <row r="22" spans="1:19" s="37" customFormat="1" ht="40" customHeight="1" x14ac:dyDescent="0.35">
      <c r="A22" s="131">
        <v>5</v>
      </c>
      <c r="B22" s="59" t="s">
        <v>65</v>
      </c>
      <c r="C22" s="60" t="s">
        <v>68</v>
      </c>
      <c r="D22" s="58" t="s">
        <v>167</v>
      </c>
      <c r="E22" s="137"/>
      <c r="F22" s="58"/>
      <c r="G22" s="58"/>
      <c r="H22" s="58"/>
      <c r="I22" s="61"/>
      <c r="J22" s="62"/>
      <c r="K22" s="63"/>
      <c r="L22" s="74">
        <f t="shared" si="0"/>
        <v>0</v>
      </c>
      <c r="M22" s="85">
        <v>2000</v>
      </c>
      <c r="N22" s="206">
        <f>M22*0.815</f>
        <v>1630</v>
      </c>
      <c r="O22" s="207" t="s">
        <v>191</v>
      </c>
      <c r="P22" s="208" t="str">
        <f t="shared" si="1"/>
        <v/>
      </c>
      <c r="Q22" s="45" t="str">
        <f t="shared" si="2"/>
        <v/>
      </c>
      <c r="R22" s="46" t="str">
        <f t="shared" si="3"/>
        <v/>
      </c>
      <c r="S22" s="78" t="str">
        <f t="shared" si="4"/>
        <v/>
      </c>
    </row>
    <row r="23" spans="1:19" s="37" customFormat="1" ht="40" customHeight="1" x14ac:dyDescent="0.35">
      <c r="A23" s="131">
        <v>6</v>
      </c>
      <c r="B23" s="59" t="s">
        <v>65</v>
      </c>
      <c r="C23" s="60" t="s">
        <v>17</v>
      </c>
      <c r="D23" s="58" t="s">
        <v>192</v>
      </c>
      <c r="E23" s="137"/>
      <c r="F23" s="58"/>
      <c r="G23" s="58"/>
      <c r="H23" s="58"/>
      <c r="I23" s="61"/>
      <c r="J23" s="62"/>
      <c r="K23" s="63"/>
      <c r="L23" s="74">
        <f t="shared" si="0"/>
        <v>0</v>
      </c>
      <c r="M23" s="85">
        <v>2200</v>
      </c>
      <c r="N23" s="206">
        <f>M23*1.4</f>
        <v>3080</v>
      </c>
      <c r="O23" s="207" t="s">
        <v>193</v>
      </c>
      <c r="P23" s="208" t="str">
        <f t="shared" si="1"/>
        <v/>
      </c>
      <c r="Q23" s="45" t="str">
        <f t="shared" si="2"/>
        <v/>
      </c>
      <c r="R23" s="46" t="str">
        <f t="shared" si="3"/>
        <v/>
      </c>
      <c r="S23" s="78" t="str">
        <f t="shared" si="4"/>
        <v/>
      </c>
    </row>
    <row r="24" spans="1:19" s="37" customFormat="1" ht="40" customHeight="1" x14ac:dyDescent="0.35">
      <c r="A24" s="131">
        <v>7</v>
      </c>
      <c r="B24" s="59" t="s">
        <v>189</v>
      </c>
      <c r="C24" s="60" t="s">
        <v>18</v>
      </c>
      <c r="D24" s="58" t="s">
        <v>168</v>
      </c>
      <c r="E24" s="137"/>
      <c r="F24" s="58"/>
      <c r="G24" s="58"/>
      <c r="H24" s="58"/>
      <c r="I24" s="61"/>
      <c r="J24" s="62"/>
      <c r="K24" s="63"/>
      <c r="L24" s="74">
        <f t="shared" si="0"/>
        <v>0</v>
      </c>
      <c r="M24" s="85">
        <v>700</v>
      </c>
      <c r="N24" s="206">
        <f>M24*0.38</f>
        <v>266</v>
      </c>
      <c r="O24" s="207" t="s">
        <v>178</v>
      </c>
      <c r="P24" s="208" t="str">
        <f t="shared" si="1"/>
        <v/>
      </c>
      <c r="Q24" s="45" t="str">
        <f t="shared" si="2"/>
        <v/>
      </c>
      <c r="R24" s="46" t="str">
        <f t="shared" si="3"/>
        <v/>
      </c>
      <c r="S24" s="78" t="str">
        <f t="shared" si="4"/>
        <v/>
      </c>
    </row>
    <row r="25" spans="1:19" s="37" customFormat="1" ht="40" customHeight="1" x14ac:dyDescent="0.35">
      <c r="A25" s="131">
        <v>8</v>
      </c>
      <c r="B25" s="59" t="s">
        <v>189</v>
      </c>
      <c r="C25" s="60" t="s">
        <v>18</v>
      </c>
      <c r="D25" s="58" t="s">
        <v>172</v>
      </c>
      <c r="E25" s="137"/>
      <c r="F25" s="58"/>
      <c r="G25" s="58"/>
      <c r="H25" s="58"/>
      <c r="I25" s="61"/>
      <c r="J25" s="62"/>
      <c r="K25" s="63"/>
      <c r="L25" s="74">
        <f>J25*K25+J25</f>
        <v>0</v>
      </c>
      <c r="M25" s="85">
        <v>1000</v>
      </c>
      <c r="N25" s="206">
        <f>M25*0.72</f>
        <v>720</v>
      </c>
      <c r="O25" s="207" t="s">
        <v>195</v>
      </c>
      <c r="P25" s="208" t="str">
        <f>IFERROR(J25/E25,"")</f>
        <v/>
      </c>
      <c r="Q25" s="45" t="str">
        <f>IFERROR(L25/E25,"")</f>
        <v/>
      </c>
      <c r="R25" s="46" t="str">
        <f>IFERROR(N25*P25,"")</f>
        <v/>
      </c>
      <c r="S25" s="78" t="str">
        <f>IFERROR(N25*Q25,"")</f>
        <v/>
      </c>
    </row>
    <row r="26" spans="1:19" s="37" customFormat="1" ht="40" customHeight="1" x14ac:dyDescent="0.35">
      <c r="A26" s="131">
        <v>9</v>
      </c>
      <c r="B26" s="59" t="s">
        <v>7</v>
      </c>
      <c r="C26" s="60" t="s">
        <v>190</v>
      </c>
      <c r="D26" s="58" t="s">
        <v>169</v>
      </c>
      <c r="E26" s="137"/>
      <c r="F26" s="58"/>
      <c r="G26" s="58"/>
      <c r="H26" s="58"/>
      <c r="I26" s="61"/>
      <c r="J26" s="62"/>
      <c r="K26" s="63"/>
      <c r="L26" s="74">
        <f t="shared" si="0"/>
        <v>0</v>
      </c>
      <c r="M26" s="85">
        <v>500</v>
      </c>
      <c r="N26" s="206">
        <f>M26*0.9</f>
        <v>450</v>
      </c>
      <c r="O26" s="207" t="s">
        <v>196</v>
      </c>
      <c r="P26" s="208" t="str">
        <f t="shared" si="1"/>
        <v/>
      </c>
      <c r="Q26" s="45" t="str">
        <f t="shared" si="2"/>
        <v/>
      </c>
      <c r="R26" s="46" t="str">
        <f t="shared" si="3"/>
        <v/>
      </c>
      <c r="S26" s="78" t="str">
        <f t="shared" si="4"/>
        <v/>
      </c>
    </row>
    <row r="27" spans="1:19" s="37" customFormat="1" ht="40" customHeight="1" x14ac:dyDescent="0.35">
      <c r="A27" s="131">
        <v>10</v>
      </c>
      <c r="B27" s="59" t="s">
        <v>7</v>
      </c>
      <c r="C27" s="60" t="s">
        <v>23</v>
      </c>
      <c r="D27" s="58" t="s">
        <v>30</v>
      </c>
      <c r="E27" s="137"/>
      <c r="F27" s="58"/>
      <c r="G27" s="58"/>
      <c r="H27" s="58"/>
      <c r="I27" s="61"/>
      <c r="J27" s="62"/>
      <c r="K27" s="63"/>
      <c r="L27" s="74">
        <f t="shared" si="0"/>
        <v>0</v>
      </c>
      <c r="M27" s="85">
        <v>400</v>
      </c>
      <c r="N27" s="206">
        <f>M27*180</f>
        <v>72000</v>
      </c>
      <c r="O27" s="207"/>
      <c r="P27" s="208" t="str">
        <f t="shared" si="1"/>
        <v/>
      </c>
      <c r="Q27" s="45" t="str">
        <f t="shared" si="2"/>
        <v/>
      </c>
      <c r="R27" s="46" t="str">
        <f t="shared" si="3"/>
        <v/>
      </c>
      <c r="S27" s="78" t="str">
        <f t="shared" si="4"/>
        <v/>
      </c>
    </row>
    <row r="28" spans="1:19" s="37" customFormat="1" ht="40" customHeight="1" x14ac:dyDescent="0.35">
      <c r="A28" s="131">
        <v>11</v>
      </c>
      <c r="B28" s="59" t="s">
        <v>7</v>
      </c>
      <c r="C28" s="60" t="s">
        <v>22</v>
      </c>
      <c r="D28" s="58" t="s">
        <v>174</v>
      </c>
      <c r="E28" s="137"/>
      <c r="F28" s="58"/>
      <c r="G28" s="58"/>
      <c r="H28" s="58"/>
      <c r="I28" s="61"/>
      <c r="J28" s="62"/>
      <c r="K28" s="63"/>
      <c r="L28" s="74">
        <f t="shared" si="0"/>
        <v>0</v>
      </c>
      <c r="M28" s="85">
        <v>500</v>
      </c>
      <c r="N28" s="206">
        <f>M28*32</f>
        <v>16000</v>
      </c>
      <c r="O28" s="207"/>
      <c r="P28" s="208" t="str">
        <f t="shared" si="1"/>
        <v/>
      </c>
      <c r="Q28" s="45" t="str">
        <f t="shared" si="2"/>
        <v/>
      </c>
      <c r="R28" s="46" t="str">
        <f t="shared" si="3"/>
        <v/>
      </c>
      <c r="S28" s="78" t="str">
        <f t="shared" si="4"/>
        <v/>
      </c>
    </row>
    <row r="29" spans="1:19" s="37" customFormat="1" ht="40" customHeight="1" x14ac:dyDescent="0.35">
      <c r="A29" s="131">
        <v>12</v>
      </c>
      <c r="B29" s="59" t="s">
        <v>7</v>
      </c>
      <c r="C29" s="60" t="s">
        <v>52</v>
      </c>
      <c r="D29" s="58" t="s">
        <v>175</v>
      </c>
      <c r="E29" s="137"/>
      <c r="F29" s="58"/>
      <c r="G29" s="58"/>
      <c r="H29" s="58"/>
      <c r="I29" s="61"/>
      <c r="J29" s="62"/>
      <c r="K29" s="63"/>
      <c r="L29" s="74">
        <f t="shared" si="0"/>
        <v>0</v>
      </c>
      <c r="M29" s="85">
        <v>100</v>
      </c>
      <c r="N29" s="206">
        <f>M29*345</f>
        <v>34500</v>
      </c>
      <c r="O29" s="207"/>
      <c r="P29" s="208" t="str">
        <f t="shared" si="1"/>
        <v/>
      </c>
      <c r="Q29" s="45" t="str">
        <f t="shared" si="2"/>
        <v/>
      </c>
      <c r="R29" s="46" t="str">
        <f t="shared" si="3"/>
        <v/>
      </c>
      <c r="S29" s="78" t="str">
        <f t="shared" si="4"/>
        <v/>
      </c>
    </row>
    <row r="30" spans="1:19" s="37" customFormat="1" ht="40" customHeight="1" x14ac:dyDescent="0.35">
      <c r="A30" s="131">
        <v>13</v>
      </c>
      <c r="B30" s="59" t="s">
        <v>7</v>
      </c>
      <c r="C30" s="60" t="s">
        <v>95</v>
      </c>
      <c r="D30" s="58" t="s">
        <v>170</v>
      </c>
      <c r="E30" s="137"/>
      <c r="F30" s="58"/>
      <c r="G30" s="58"/>
      <c r="H30" s="58"/>
      <c r="I30" s="61"/>
      <c r="J30" s="62"/>
      <c r="K30" s="63"/>
      <c r="L30" s="74">
        <f t="shared" si="0"/>
        <v>0</v>
      </c>
      <c r="M30" s="85">
        <v>1000</v>
      </c>
      <c r="N30" s="206">
        <f>M30*0.1</f>
        <v>100</v>
      </c>
      <c r="O30" s="207" t="s">
        <v>181</v>
      </c>
      <c r="P30" s="208" t="str">
        <f t="shared" si="1"/>
        <v/>
      </c>
      <c r="Q30" s="45" t="str">
        <f t="shared" si="2"/>
        <v/>
      </c>
      <c r="R30" s="46" t="str">
        <f t="shared" si="3"/>
        <v/>
      </c>
      <c r="S30" s="78" t="str">
        <f t="shared" si="4"/>
        <v/>
      </c>
    </row>
    <row r="31" spans="1:19" s="37" customFormat="1" ht="40" customHeight="1" x14ac:dyDescent="0.35">
      <c r="A31" s="131">
        <v>14</v>
      </c>
      <c r="B31" s="59" t="s">
        <v>7</v>
      </c>
      <c r="C31" s="60" t="s">
        <v>53</v>
      </c>
      <c r="D31" s="58" t="s">
        <v>176</v>
      </c>
      <c r="E31" s="137"/>
      <c r="F31" s="58"/>
      <c r="G31" s="58"/>
      <c r="H31" s="58"/>
      <c r="I31" s="61"/>
      <c r="J31" s="62"/>
      <c r="K31" s="63"/>
      <c r="L31" s="74">
        <f t="shared" si="0"/>
        <v>0</v>
      </c>
      <c r="M31" s="85">
        <v>500</v>
      </c>
      <c r="N31" s="206">
        <f>M31*355</f>
        <v>177500</v>
      </c>
      <c r="O31" s="207"/>
      <c r="P31" s="208" t="str">
        <f t="shared" si="1"/>
        <v/>
      </c>
      <c r="Q31" s="45" t="str">
        <f t="shared" si="2"/>
        <v/>
      </c>
      <c r="R31" s="46" t="str">
        <f t="shared" si="3"/>
        <v/>
      </c>
      <c r="S31" s="78" t="str">
        <f t="shared" si="4"/>
        <v/>
      </c>
    </row>
    <row r="32" spans="1:19" s="37" customFormat="1" ht="40" customHeight="1" x14ac:dyDescent="0.35">
      <c r="A32" s="131">
        <v>15</v>
      </c>
      <c r="B32" s="59" t="s">
        <v>7</v>
      </c>
      <c r="C32" s="60" t="s">
        <v>199</v>
      </c>
      <c r="D32" s="58" t="s">
        <v>200</v>
      </c>
      <c r="E32" s="137"/>
      <c r="F32" s="58"/>
      <c r="G32" s="58"/>
      <c r="H32" s="58"/>
      <c r="I32" s="61"/>
      <c r="J32" s="62"/>
      <c r="K32" s="63"/>
      <c r="L32" s="74">
        <f t="shared" si="0"/>
        <v>0</v>
      </c>
      <c r="M32" s="85">
        <v>300</v>
      </c>
      <c r="N32" s="206">
        <f>M32*0.7</f>
        <v>210</v>
      </c>
      <c r="O32" s="207" t="s">
        <v>201</v>
      </c>
      <c r="P32" s="208" t="str">
        <f t="shared" si="1"/>
        <v/>
      </c>
      <c r="Q32" s="45" t="str">
        <f t="shared" si="2"/>
        <v/>
      </c>
      <c r="R32" s="46" t="str">
        <f t="shared" si="3"/>
        <v/>
      </c>
      <c r="S32" s="78" t="str">
        <f t="shared" si="4"/>
        <v/>
      </c>
    </row>
    <row r="33" spans="1:19" s="37" customFormat="1" ht="40" customHeight="1" x14ac:dyDescent="0.35">
      <c r="A33" s="131">
        <v>16</v>
      </c>
      <c r="B33" s="59" t="s">
        <v>7</v>
      </c>
      <c r="C33" s="60" t="s">
        <v>21</v>
      </c>
      <c r="D33" s="58" t="s">
        <v>177</v>
      </c>
      <c r="E33" s="137"/>
      <c r="F33" s="58"/>
      <c r="G33" s="58"/>
      <c r="H33" s="58"/>
      <c r="I33" s="61"/>
      <c r="J33" s="62"/>
      <c r="K33" s="63"/>
      <c r="L33" s="74">
        <f t="shared" si="0"/>
        <v>0</v>
      </c>
      <c r="M33" s="85">
        <v>350</v>
      </c>
      <c r="N33" s="206">
        <v>350</v>
      </c>
      <c r="O33" s="207" t="s">
        <v>179</v>
      </c>
      <c r="P33" s="208" t="str">
        <f t="shared" si="1"/>
        <v/>
      </c>
      <c r="Q33" s="45" t="str">
        <f t="shared" si="2"/>
        <v/>
      </c>
      <c r="R33" s="46" t="str">
        <f t="shared" si="3"/>
        <v/>
      </c>
      <c r="S33" s="78" t="str">
        <f t="shared" si="4"/>
        <v/>
      </c>
    </row>
    <row r="34" spans="1:19" s="37" customFormat="1" ht="40" customHeight="1" x14ac:dyDescent="0.35">
      <c r="A34" s="131">
        <v>17</v>
      </c>
      <c r="B34" s="59" t="s">
        <v>7</v>
      </c>
      <c r="C34" s="61" t="s">
        <v>197</v>
      </c>
      <c r="D34" s="58" t="s">
        <v>198</v>
      </c>
      <c r="E34" s="137"/>
      <c r="F34" s="58"/>
      <c r="G34" s="58"/>
      <c r="H34" s="58"/>
      <c r="I34" s="61"/>
      <c r="J34" s="62"/>
      <c r="K34" s="63"/>
      <c r="L34" s="74">
        <f t="shared" si="0"/>
        <v>0</v>
      </c>
      <c r="M34" s="139">
        <v>250</v>
      </c>
      <c r="N34" s="206">
        <f>M34*0.9</f>
        <v>225</v>
      </c>
      <c r="O34" s="207" t="s">
        <v>202</v>
      </c>
      <c r="P34" s="208" t="str">
        <f t="shared" si="1"/>
        <v/>
      </c>
      <c r="Q34" s="45" t="str">
        <f t="shared" si="2"/>
        <v/>
      </c>
      <c r="R34" s="46" t="str">
        <f t="shared" si="3"/>
        <v/>
      </c>
      <c r="S34" s="78" t="str">
        <f t="shared" si="4"/>
        <v/>
      </c>
    </row>
    <row r="35" spans="1:19" s="38" customFormat="1" ht="40" customHeight="1" x14ac:dyDescent="0.35">
      <c r="A35" s="131">
        <v>18</v>
      </c>
      <c r="B35" s="59" t="s">
        <v>12</v>
      </c>
      <c r="C35" s="60" t="s">
        <v>69</v>
      </c>
      <c r="D35" s="58" t="s">
        <v>171</v>
      </c>
      <c r="E35" s="137"/>
      <c r="F35" s="58"/>
      <c r="G35" s="58"/>
      <c r="H35" s="58"/>
      <c r="I35" s="61"/>
      <c r="J35" s="62"/>
      <c r="K35" s="63"/>
      <c r="L35" s="74">
        <f t="shared" si="0"/>
        <v>0</v>
      </c>
      <c r="M35" s="85">
        <v>4000</v>
      </c>
      <c r="N35" s="206">
        <f>M35*0.175</f>
        <v>700</v>
      </c>
      <c r="O35" s="207" t="s">
        <v>188</v>
      </c>
      <c r="P35" s="208" t="str">
        <f t="shared" si="1"/>
        <v/>
      </c>
      <c r="Q35" s="45"/>
      <c r="R35" s="46" t="str">
        <f t="shared" si="3"/>
        <v/>
      </c>
      <c r="S35" s="78">
        <f t="shared" si="4"/>
        <v>0</v>
      </c>
    </row>
    <row r="36" spans="1:19" s="38" customFormat="1" ht="40" customHeight="1" x14ac:dyDescent="0.35">
      <c r="A36" s="131">
        <v>19</v>
      </c>
      <c r="B36" s="59" t="s">
        <v>12</v>
      </c>
      <c r="C36" s="60" t="s">
        <v>70</v>
      </c>
      <c r="D36" s="58" t="s">
        <v>171</v>
      </c>
      <c r="E36" s="137"/>
      <c r="F36" s="58"/>
      <c r="G36" s="58"/>
      <c r="H36" s="58"/>
      <c r="I36" s="61"/>
      <c r="J36" s="62"/>
      <c r="K36" s="63"/>
      <c r="L36" s="74">
        <f t="shared" si="0"/>
        <v>0</v>
      </c>
      <c r="M36" s="85">
        <v>4000</v>
      </c>
      <c r="N36" s="206">
        <f>M36*0.175</f>
        <v>700</v>
      </c>
      <c r="O36" s="207" t="s">
        <v>188</v>
      </c>
      <c r="P36" s="208" t="str">
        <f t="shared" si="1"/>
        <v/>
      </c>
      <c r="Q36" s="45" t="str">
        <f t="shared" si="2"/>
        <v/>
      </c>
      <c r="R36" s="46" t="str">
        <f t="shared" si="3"/>
        <v/>
      </c>
      <c r="S36" s="78" t="str">
        <f t="shared" si="4"/>
        <v/>
      </c>
    </row>
    <row r="37" spans="1:19" s="37" customFormat="1" ht="40" customHeight="1" x14ac:dyDescent="0.35">
      <c r="A37" s="131">
        <v>20</v>
      </c>
      <c r="B37" s="59" t="s">
        <v>6</v>
      </c>
      <c r="C37" s="60" t="s">
        <v>89</v>
      </c>
      <c r="D37" s="58" t="s">
        <v>108</v>
      </c>
      <c r="E37" s="137"/>
      <c r="F37" s="58"/>
      <c r="G37" s="58"/>
      <c r="H37" s="58"/>
      <c r="I37" s="61"/>
      <c r="J37" s="62"/>
      <c r="K37" s="63"/>
      <c r="L37" s="74">
        <f t="shared" si="0"/>
        <v>0</v>
      </c>
      <c r="M37" s="85">
        <v>35000</v>
      </c>
      <c r="N37" s="206">
        <v>420000</v>
      </c>
      <c r="O37" s="207"/>
      <c r="P37" s="208" t="str">
        <f t="shared" si="1"/>
        <v/>
      </c>
      <c r="Q37" s="45" t="str">
        <f t="shared" si="2"/>
        <v/>
      </c>
      <c r="R37" s="46" t="str">
        <f t="shared" si="3"/>
        <v/>
      </c>
      <c r="S37" s="78" t="str">
        <f t="shared" si="4"/>
        <v/>
      </c>
    </row>
    <row r="38" spans="1:19" s="37" customFormat="1" ht="40" customHeight="1" x14ac:dyDescent="0.35">
      <c r="A38" s="131">
        <v>21</v>
      </c>
      <c r="B38" s="59" t="s">
        <v>6</v>
      </c>
      <c r="C38" s="60" t="s">
        <v>91</v>
      </c>
      <c r="D38" s="58" t="s">
        <v>109</v>
      </c>
      <c r="E38" s="137"/>
      <c r="F38" s="58"/>
      <c r="G38" s="58"/>
      <c r="H38" s="58"/>
      <c r="I38" s="61"/>
      <c r="J38" s="62"/>
      <c r="K38" s="63"/>
      <c r="L38" s="74">
        <f t="shared" si="0"/>
        <v>0</v>
      </c>
      <c r="M38" s="85">
        <v>900</v>
      </c>
      <c r="N38" s="206">
        <v>21600</v>
      </c>
      <c r="O38" s="207"/>
      <c r="P38" s="208" t="str">
        <f t="shared" si="1"/>
        <v/>
      </c>
      <c r="Q38" s="45" t="str">
        <f t="shared" si="2"/>
        <v/>
      </c>
      <c r="R38" s="46" t="str">
        <f t="shared" si="3"/>
        <v/>
      </c>
      <c r="S38" s="78" t="str">
        <f t="shared" si="4"/>
        <v/>
      </c>
    </row>
    <row r="39" spans="1:19" s="37" customFormat="1" ht="40" customHeight="1" x14ac:dyDescent="0.35">
      <c r="A39" s="131">
        <v>22</v>
      </c>
      <c r="B39" s="59" t="s">
        <v>6</v>
      </c>
      <c r="C39" s="60" t="s">
        <v>90</v>
      </c>
      <c r="D39" s="58" t="s">
        <v>108</v>
      </c>
      <c r="E39" s="137"/>
      <c r="F39" s="58"/>
      <c r="G39" s="58"/>
      <c r="H39" s="58"/>
      <c r="I39" s="61"/>
      <c r="J39" s="62"/>
      <c r="K39" s="63"/>
      <c r="L39" s="74">
        <f t="shared" si="0"/>
        <v>0</v>
      </c>
      <c r="M39" s="85">
        <v>6500</v>
      </c>
      <c r="N39" s="206">
        <v>78000</v>
      </c>
      <c r="O39" s="207"/>
      <c r="P39" s="208" t="str">
        <f t="shared" si="1"/>
        <v/>
      </c>
      <c r="Q39" s="45" t="str">
        <f t="shared" si="2"/>
        <v/>
      </c>
      <c r="R39" s="46" t="str">
        <f t="shared" si="3"/>
        <v/>
      </c>
      <c r="S39" s="78" t="str">
        <f t="shared" si="4"/>
        <v/>
      </c>
    </row>
    <row r="40" spans="1:19" s="37" customFormat="1" ht="40" customHeight="1" x14ac:dyDescent="0.35">
      <c r="A40" s="131">
        <v>23</v>
      </c>
      <c r="B40" s="59" t="s">
        <v>6</v>
      </c>
      <c r="C40" s="60" t="s">
        <v>72</v>
      </c>
      <c r="D40" s="58" t="s">
        <v>109</v>
      </c>
      <c r="E40" s="137"/>
      <c r="F40" s="58"/>
      <c r="G40" s="58"/>
      <c r="H40" s="58"/>
      <c r="I40" s="61"/>
      <c r="J40" s="62"/>
      <c r="K40" s="63"/>
      <c r="L40" s="74">
        <f t="shared" si="0"/>
        <v>0</v>
      </c>
      <c r="M40" s="85">
        <v>600</v>
      </c>
      <c r="N40" s="206">
        <f>M40*24</f>
        <v>14400</v>
      </c>
      <c r="O40" s="207"/>
      <c r="P40" s="208" t="str">
        <f t="shared" si="1"/>
        <v/>
      </c>
      <c r="Q40" s="45" t="str">
        <f t="shared" si="2"/>
        <v/>
      </c>
      <c r="R40" s="46" t="str">
        <f t="shared" si="3"/>
        <v/>
      </c>
      <c r="S40" s="78" t="str">
        <f t="shared" si="4"/>
        <v/>
      </c>
    </row>
    <row r="41" spans="1:19" s="37" customFormat="1" ht="40" customHeight="1" x14ac:dyDescent="0.35">
      <c r="A41" s="131">
        <v>24</v>
      </c>
      <c r="B41" s="59" t="s">
        <v>6</v>
      </c>
      <c r="C41" s="60" t="s">
        <v>73</v>
      </c>
      <c r="D41" s="58" t="s">
        <v>109</v>
      </c>
      <c r="E41" s="137"/>
      <c r="F41" s="58"/>
      <c r="G41" s="58"/>
      <c r="H41" s="58"/>
      <c r="I41" s="61"/>
      <c r="J41" s="62"/>
      <c r="K41" s="63"/>
      <c r="L41" s="74">
        <f t="shared" si="0"/>
        <v>0</v>
      </c>
      <c r="M41" s="85">
        <v>600</v>
      </c>
      <c r="N41" s="206">
        <f>M41*24</f>
        <v>14400</v>
      </c>
      <c r="O41" s="207"/>
      <c r="P41" s="208" t="str">
        <f t="shared" si="1"/>
        <v/>
      </c>
      <c r="Q41" s="45" t="str">
        <f t="shared" si="2"/>
        <v/>
      </c>
      <c r="R41" s="46" t="str">
        <f t="shared" si="3"/>
        <v/>
      </c>
      <c r="S41" s="78" t="str">
        <f t="shared" si="4"/>
        <v/>
      </c>
    </row>
    <row r="42" spans="1:19" s="37" customFormat="1" ht="40" customHeight="1" x14ac:dyDescent="0.35">
      <c r="A42" s="131">
        <v>25</v>
      </c>
      <c r="B42" s="59" t="s">
        <v>6</v>
      </c>
      <c r="C42" s="60" t="s">
        <v>74</v>
      </c>
      <c r="D42" s="58" t="s">
        <v>111</v>
      </c>
      <c r="E42" s="137"/>
      <c r="F42" s="58"/>
      <c r="G42" s="58"/>
      <c r="H42" s="58"/>
      <c r="I42" s="61"/>
      <c r="J42" s="62"/>
      <c r="K42" s="63"/>
      <c r="L42" s="74">
        <f t="shared" si="0"/>
        <v>0</v>
      </c>
      <c r="M42" s="85">
        <v>1200</v>
      </c>
      <c r="N42" s="206">
        <f>M42*6</f>
        <v>7200</v>
      </c>
      <c r="O42" s="207"/>
      <c r="P42" s="208" t="str">
        <f t="shared" si="1"/>
        <v/>
      </c>
      <c r="Q42" s="45" t="str">
        <f t="shared" si="2"/>
        <v/>
      </c>
      <c r="R42" s="46" t="str">
        <f t="shared" si="3"/>
        <v/>
      </c>
      <c r="S42" s="78" t="str">
        <f t="shared" si="4"/>
        <v/>
      </c>
    </row>
    <row r="43" spans="1:19" s="37" customFormat="1" ht="40" customHeight="1" x14ac:dyDescent="0.35">
      <c r="A43" s="131">
        <v>26</v>
      </c>
      <c r="B43" s="59" t="s">
        <v>6</v>
      </c>
      <c r="C43" s="60" t="s">
        <v>75</v>
      </c>
      <c r="D43" s="58" t="s">
        <v>111</v>
      </c>
      <c r="E43" s="137"/>
      <c r="F43" s="58"/>
      <c r="G43" s="58"/>
      <c r="H43" s="58"/>
      <c r="I43" s="61"/>
      <c r="J43" s="62"/>
      <c r="K43" s="63"/>
      <c r="L43" s="74">
        <f t="shared" si="0"/>
        <v>0</v>
      </c>
      <c r="M43" s="85">
        <v>1200</v>
      </c>
      <c r="N43" s="206">
        <f>M43*6</f>
        <v>7200</v>
      </c>
      <c r="O43" s="207"/>
      <c r="P43" s="208" t="str">
        <f t="shared" si="1"/>
        <v/>
      </c>
      <c r="Q43" s="45" t="str">
        <f t="shared" si="2"/>
        <v/>
      </c>
      <c r="R43" s="46" t="str">
        <f t="shared" si="3"/>
        <v/>
      </c>
      <c r="S43" s="78" t="str">
        <f t="shared" si="4"/>
        <v/>
      </c>
    </row>
    <row r="44" spans="1:19" s="37" customFormat="1" ht="40" customHeight="1" x14ac:dyDescent="0.35">
      <c r="A44" s="131">
        <v>27</v>
      </c>
      <c r="B44" s="59" t="s">
        <v>6</v>
      </c>
      <c r="C44" s="60" t="s">
        <v>76</v>
      </c>
      <c r="D44" s="58" t="s">
        <v>109</v>
      </c>
      <c r="E44" s="137"/>
      <c r="F44" s="58"/>
      <c r="G44" s="58"/>
      <c r="H44" s="58"/>
      <c r="I44" s="61"/>
      <c r="J44" s="62"/>
      <c r="K44" s="63"/>
      <c r="L44" s="74">
        <f t="shared" si="0"/>
        <v>0</v>
      </c>
      <c r="M44" s="85">
        <v>600</v>
      </c>
      <c r="N44" s="206">
        <v>14400</v>
      </c>
      <c r="O44" s="207"/>
      <c r="P44" s="208" t="str">
        <f t="shared" si="1"/>
        <v/>
      </c>
      <c r="Q44" s="45" t="str">
        <f t="shared" si="2"/>
        <v/>
      </c>
      <c r="R44" s="46" t="str">
        <f t="shared" si="3"/>
        <v/>
      </c>
      <c r="S44" s="78" t="str">
        <f t="shared" si="4"/>
        <v/>
      </c>
    </row>
    <row r="45" spans="1:19" s="37" customFormat="1" ht="40" customHeight="1" x14ac:dyDescent="0.35">
      <c r="A45" s="131">
        <v>28</v>
      </c>
      <c r="B45" s="59" t="s">
        <v>6</v>
      </c>
      <c r="C45" s="60" t="s">
        <v>110</v>
      </c>
      <c r="D45" s="58" t="s">
        <v>109</v>
      </c>
      <c r="E45" s="137"/>
      <c r="F45" s="58"/>
      <c r="G45" s="58"/>
      <c r="H45" s="58"/>
      <c r="I45" s="61"/>
      <c r="J45" s="62"/>
      <c r="K45" s="63"/>
      <c r="L45" s="74">
        <f t="shared" si="0"/>
        <v>0</v>
      </c>
      <c r="M45" s="85">
        <v>300</v>
      </c>
      <c r="N45" s="206">
        <f t="shared" ref="N45:N50" si="5">M45*24</f>
        <v>7200</v>
      </c>
      <c r="O45" s="207"/>
      <c r="P45" s="208" t="str">
        <f t="shared" si="1"/>
        <v/>
      </c>
      <c r="Q45" s="45" t="str">
        <f t="shared" si="2"/>
        <v/>
      </c>
      <c r="R45" s="46" t="str">
        <f t="shared" si="3"/>
        <v/>
      </c>
      <c r="S45" s="78" t="str">
        <f t="shared" si="4"/>
        <v/>
      </c>
    </row>
    <row r="46" spans="1:19" s="37" customFormat="1" ht="40" customHeight="1" x14ac:dyDescent="0.35">
      <c r="A46" s="131">
        <v>29</v>
      </c>
      <c r="B46" s="59" t="s">
        <v>6</v>
      </c>
      <c r="C46" s="60" t="s">
        <v>77</v>
      </c>
      <c r="D46" s="58" t="s">
        <v>109</v>
      </c>
      <c r="E46" s="137"/>
      <c r="F46" s="58"/>
      <c r="G46" s="58"/>
      <c r="H46" s="58"/>
      <c r="I46" s="61"/>
      <c r="J46" s="62"/>
      <c r="K46" s="63"/>
      <c r="L46" s="74">
        <f t="shared" si="0"/>
        <v>0</v>
      </c>
      <c r="M46" s="85">
        <v>300</v>
      </c>
      <c r="N46" s="206">
        <f t="shared" si="5"/>
        <v>7200</v>
      </c>
      <c r="O46" s="207"/>
      <c r="P46" s="208" t="str">
        <f t="shared" si="1"/>
        <v/>
      </c>
      <c r="Q46" s="45" t="str">
        <f t="shared" si="2"/>
        <v/>
      </c>
      <c r="R46" s="46" t="str">
        <f t="shared" si="3"/>
        <v/>
      </c>
      <c r="S46" s="78" t="str">
        <f t="shared" si="4"/>
        <v/>
      </c>
    </row>
    <row r="47" spans="1:19" s="37" customFormat="1" ht="40" customHeight="1" x14ac:dyDescent="0.35">
      <c r="A47" s="131">
        <v>30</v>
      </c>
      <c r="B47" s="59" t="s">
        <v>6</v>
      </c>
      <c r="C47" s="60" t="s">
        <v>78</v>
      </c>
      <c r="D47" s="58" t="s">
        <v>109</v>
      </c>
      <c r="E47" s="137"/>
      <c r="F47" s="58"/>
      <c r="G47" s="58"/>
      <c r="H47" s="58"/>
      <c r="I47" s="61"/>
      <c r="J47" s="62"/>
      <c r="K47" s="63"/>
      <c r="L47" s="74">
        <f t="shared" si="0"/>
        <v>0</v>
      </c>
      <c r="M47" s="85">
        <v>300</v>
      </c>
      <c r="N47" s="206">
        <f t="shared" si="5"/>
        <v>7200</v>
      </c>
      <c r="O47" s="207"/>
      <c r="P47" s="208" t="str">
        <f t="shared" si="1"/>
        <v/>
      </c>
      <c r="Q47" s="45" t="str">
        <f t="shared" si="2"/>
        <v/>
      </c>
      <c r="R47" s="46" t="str">
        <f t="shared" si="3"/>
        <v/>
      </c>
      <c r="S47" s="78" t="str">
        <f t="shared" si="4"/>
        <v/>
      </c>
    </row>
    <row r="48" spans="1:19" s="37" customFormat="1" ht="40" customHeight="1" x14ac:dyDescent="0.35">
      <c r="A48" s="131">
        <v>31</v>
      </c>
      <c r="B48" s="59" t="s">
        <v>6</v>
      </c>
      <c r="C48" s="60" t="s">
        <v>85</v>
      </c>
      <c r="D48" s="58" t="s">
        <v>109</v>
      </c>
      <c r="E48" s="137"/>
      <c r="F48" s="58"/>
      <c r="G48" s="58"/>
      <c r="H48" s="58"/>
      <c r="I48" s="61"/>
      <c r="J48" s="62"/>
      <c r="K48" s="63"/>
      <c r="L48" s="74">
        <f t="shared" si="0"/>
        <v>0</v>
      </c>
      <c r="M48" s="85">
        <v>600</v>
      </c>
      <c r="N48" s="206">
        <f t="shared" si="5"/>
        <v>14400</v>
      </c>
      <c r="O48" s="207"/>
      <c r="P48" s="208" t="str">
        <f t="shared" si="1"/>
        <v/>
      </c>
      <c r="Q48" s="45" t="str">
        <f t="shared" si="2"/>
        <v/>
      </c>
      <c r="R48" s="46" t="str">
        <f t="shared" si="3"/>
        <v/>
      </c>
      <c r="S48" s="78" t="str">
        <f t="shared" si="4"/>
        <v/>
      </c>
    </row>
    <row r="49" spans="1:19" s="38" customFormat="1" ht="40" customHeight="1" x14ac:dyDescent="0.35">
      <c r="A49" s="131">
        <v>32</v>
      </c>
      <c r="B49" s="59" t="s">
        <v>6</v>
      </c>
      <c r="C49" s="60" t="s">
        <v>79</v>
      </c>
      <c r="D49" s="58" t="s">
        <v>109</v>
      </c>
      <c r="E49" s="137"/>
      <c r="F49" s="58"/>
      <c r="G49" s="58"/>
      <c r="H49" s="58"/>
      <c r="I49" s="61"/>
      <c r="J49" s="62"/>
      <c r="K49" s="63"/>
      <c r="L49" s="74">
        <f t="shared" si="0"/>
        <v>0</v>
      </c>
      <c r="M49" s="85">
        <v>850</v>
      </c>
      <c r="N49" s="206">
        <f t="shared" si="5"/>
        <v>20400</v>
      </c>
      <c r="O49" s="207"/>
      <c r="P49" s="208" t="str">
        <f t="shared" si="1"/>
        <v/>
      </c>
      <c r="Q49" s="45" t="str">
        <f t="shared" si="2"/>
        <v/>
      </c>
      <c r="R49" s="46" t="str">
        <f t="shared" si="3"/>
        <v/>
      </c>
      <c r="S49" s="78" t="str">
        <f t="shared" si="4"/>
        <v/>
      </c>
    </row>
    <row r="50" spans="1:19" s="38" customFormat="1" ht="40" customHeight="1" x14ac:dyDescent="0.35">
      <c r="A50" s="131">
        <v>33</v>
      </c>
      <c r="B50" s="59" t="s">
        <v>6</v>
      </c>
      <c r="C50" s="60" t="s">
        <v>86</v>
      </c>
      <c r="D50" s="58" t="s">
        <v>109</v>
      </c>
      <c r="E50" s="137"/>
      <c r="F50" s="58"/>
      <c r="G50" s="58"/>
      <c r="H50" s="58"/>
      <c r="I50" s="61"/>
      <c r="J50" s="62"/>
      <c r="K50" s="63"/>
      <c r="L50" s="74">
        <f t="shared" si="0"/>
        <v>0</v>
      </c>
      <c r="M50" s="85">
        <v>600</v>
      </c>
      <c r="N50" s="206">
        <f t="shared" si="5"/>
        <v>14400</v>
      </c>
      <c r="O50" s="207"/>
      <c r="P50" s="208" t="str">
        <f t="shared" si="1"/>
        <v/>
      </c>
      <c r="Q50" s="45" t="str">
        <f t="shared" si="2"/>
        <v/>
      </c>
      <c r="R50" s="46" t="str">
        <f t="shared" si="3"/>
        <v/>
      </c>
      <c r="S50" s="78" t="str">
        <f t="shared" si="4"/>
        <v/>
      </c>
    </row>
    <row r="51" spans="1:19" s="38" customFormat="1" ht="40" customHeight="1" x14ac:dyDescent="0.35">
      <c r="A51" s="131">
        <v>34</v>
      </c>
      <c r="B51" s="59" t="s">
        <v>6</v>
      </c>
      <c r="C51" s="60" t="s">
        <v>87</v>
      </c>
      <c r="D51" s="58" t="s">
        <v>108</v>
      </c>
      <c r="E51" s="137"/>
      <c r="F51" s="58"/>
      <c r="G51" s="58"/>
      <c r="H51" s="58"/>
      <c r="I51" s="61"/>
      <c r="J51" s="62"/>
      <c r="K51" s="63"/>
      <c r="L51" s="74">
        <f t="shared" si="0"/>
        <v>0</v>
      </c>
      <c r="M51" s="85">
        <v>400</v>
      </c>
      <c r="N51" s="206">
        <f>M51*12</f>
        <v>4800</v>
      </c>
      <c r="O51" s="207"/>
      <c r="P51" s="208" t="str">
        <f t="shared" si="1"/>
        <v/>
      </c>
      <c r="Q51" s="45" t="str">
        <f t="shared" si="2"/>
        <v/>
      </c>
      <c r="R51" s="46" t="str">
        <f t="shared" si="3"/>
        <v/>
      </c>
      <c r="S51" s="78" t="str">
        <f t="shared" si="4"/>
        <v/>
      </c>
    </row>
    <row r="52" spans="1:19" s="38" customFormat="1" ht="40" customHeight="1" x14ac:dyDescent="0.35">
      <c r="A52" s="131">
        <v>35</v>
      </c>
      <c r="B52" s="59" t="s">
        <v>6</v>
      </c>
      <c r="C52" s="60" t="s">
        <v>88</v>
      </c>
      <c r="D52" s="58" t="s">
        <v>108</v>
      </c>
      <c r="E52" s="137"/>
      <c r="F52" s="58"/>
      <c r="G52" s="58"/>
      <c r="H52" s="58"/>
      <c r="I52" s="61"/>
      <c r="J52" s="62"/>
      <c r="K52" s="63"/>
      <c r="L52" s="74">
        <f t="shared" si="0"/>
        <v>0</v>
      </c>
      <c r="M52" s="85">
        <v>400</v>
      </c>
      <c r="N52" s="206">
        <f>M52*12</f>
        <v>4800</v>
      </c>
      <c r="O52" s="207"/>
      <c r="P52" s="208" t="str">
        <f t="shared" si="1"/>
        <v/>
      </c>
      <c r="Q52" s="45" t="str">
        <f t="shared" si="2"/>
        <v/>
      </c>
      <c r="R52" s="46" t="str">
        <f t="shared" si="3"/>
        <v/>
      </c>
      <c r="S52" s="78" t="str">
        <f t="shared" si="4"/>
        <v/>
      </c>
    </row>
    <row r="53" spans="1:19" s="37" customFormat="1" ht="40" customHeight="1" x14ac:dyDescent="0.35">
      <c r="A53" s="131">
        <v>36</v>
      </c>
      <c r="B53" s="59" t="s">
        <v>13</v>
      </c>
      <c r="C53" s="60" t="s">
        <v>33</v>
      </c>
      <c r="D53" s="58" t="s">
        <v>112</v>
      </c>
      <c r="E53" s="137"/>
      <c r="F53" s="58"/>
      <c r="G53" s="58"/>
      <c r="H53" s="58"/>
      <c r="I53" s="61"/>
      <c r="J53" s="62"/>
      <c r="K53" s="63"/>
      <c r="L53" s="74">
        <f t="shared" si="0"/>
        <v>0</v>
      </c>
      <c r="M53" s="85">
        <v>4000</v>
      </c>
      <c r="N53" s="206">
        <f>M53*40</f>
        <v>160000</v>
      </c>
      <c r="O53" s="207"/>
      <c r="P53" s="208" t="str">
        <f t="shared" si="1"/>
        <v/>
      </c>
      <c r="Q53" s="45" t="str">
        <f t="shared" si="2"/>
        <v/>
      </c>
      <c r="R53" s="46" t="str">
        <f t="shared" si="3"/>
        <v/>
      </c>
      <c r="S53" s="78" t="str">
        <f t="shared" si="4"/>
        <v/>
      </c>
    </row>
    <row r="54" spans="1:19" s="37" customFormat="1" ht="40" customHeight="1" x14ac:dyDescent="0.35">
      <c r="A54" s="131">
        <v>37</v>
      </c>
      <c r="B54" s="59" t="s">
        <v>13</v>
      </c>
      <c r="C54" s="60" t="s">
        <v>27</v>
      </c>
      <c r="D54" s="58" t="s">
        <v>113</v>
      </c>
      <c r="E54" s="137"/>
      <c r="F54" s="58"/>
      <c r="G54" s="58"/>
      <c r="H54" s="58"/>
      <c r="I54" s="61"/>
      <c r="J54" s="62"/>
      <c r="K54" s="63"/>
      <c r="L54" s="74">
        <f t="shared" si="0"/>
        <v>0</v>
      </c>
      <c r="M54" s="85">
        <v>2000</v>
      </c>
      <c r="N54" s="206">
        <f>M54*8</f>
        <v>16000</v>
      </c>
      <c r="O54" s="207"/>
      <c r="P54" s="208" t="str">
        <f t="shared" si="1"/>
        <v/>
      </c>
      <c r="Q54" s="45" t="str">
        <f t="shared" si="2"/>
        <v/>
      </c>
      <c r="R54" s="46" t="str">
        <f t="shared" si="3"/>
        <v/>
      </c>
      <c r="S54" s="78" t="str">
        <f t="shared" si="4"/>
        <v/>
      </c>
    </row>
    <row r="55" spans="1:19" s="37" customFormat="1" ht="40" customHeight="1" x14ac:dyDescent="0.35">
      <c r="A55" s="131">
        <v>38</v>
      </c>
      <c r="B55" s="59" t="s">
        <v>13</v>
      </c>
      <c r="C55" s="60" t="s">
        <v>34</v>
      </c>
      <c r="D55" s="58" t="s">
        <v>112</v>
      </c>
      <c r="E55" s="137"/>
      <c r="F55" s="58"/>
      <c r="G55" s="58"/>
      <c r="H55" s="58"/>
      <c r="I55" s="61"/>
      <c r="J55" s="62"/>
      <c r="K55" s="63"/>
      <c r="L55" s="74">
        <f t="shared" si="0"/>
        <v>0</v>
      </c>
      <c r="M55" s="85">
        <v>3000</v>
      </c>
      <c r="N55" s="206">
        <f>M55*40</f>
        <v>120000</v>
      </c>
      <c r="O55" s="207"/>
      <c r="P55" s="208" t="str">
        <f t="shared" si="1"/>
        <v/>
      </c>
      <c r="Q55" s="45" t="str">
        <f t="shared" si="2"/>
        <v/>
      </c>
      <c r="R55" s="46" t="str">
        <f t="shared" si="3"/>
        <v/>
      </c>
      <c r="S55" s="78" t="str">
        <f t="shared" si="4"/>
        <v/>
      </c>
    </row>
    <row r="56" spans="1:19" s="37" customFormat="1" ht="40" customHeight="1" x14ac:dyDescent="0.35">
      <c r="A56" s="131">
        <v>39</v>
      </c>
      <c r="B56" s="59" t="s">
        <v>13</v>
      </c>
      <c r="C56" s="60" t="s">
        <v>80</v>
      </c>
      <c r="D56" s="58" t="s">
        <v>112</v>
      </c>
      <c r="E56" s="137"/>
      <c r="F56" s="58"/>
      <c r="G56" s="58"/>
      <c r="H56" s="58"/>
      <c r="I56" s="61"/>
      <c r="J56" s="62"/>
      <c r="K56" s="63"/>
      <c r="L56" s="74">
        <f t="shared" si="0"/>
        <v>0</v>
      </c>
      <c r="M56" s="85">
        <v>2000</v>
      </c>
      <c r="N56" s="206">
        <f>M56*40</f>
        <v>80000</v>
      </c>
      <c r="O56" s="207"/>
      <c r="P56" s="208" t="str">
        <f t="shared" si="1"/>
        <v/>
      </c>
      <c r="Q56" s="45" t="str">
        <f t="shared" si="2"/>
        <v/>
      </c>
      <c r="R56" s="46" t="str">
        <f t="shared" si="3"/>
        <v/>
      </c>
      <c r="S56" s="78" t="str">
        <f t="shared" si="4"/>
        <v/>
      </c>
    </row>
    <row r="57" spans="1:19" s="37" customFormat="1" ht="40" customHeight="1" x14ac:dyDescent="0.35">
      <c r="A57" s="131">
        <v>40</v>
      </c>
      <c r="B57" s="59" t="s">
        <v>13</v>
      </c>
      <c r="C57" s="60" t="s">
        <v>35</v>
      </c>
      <c r="D57" s="58" t="s">
        <v>113</v>
      </c>
      <c r="E57" s="137"/>
      <c r="F57" s="58"/>
      <c r="G57" s="58"/>
      <c r="H57" s="58"/>
      <c r="I57" s="61"/>
      <c r="J57" s="62"/>
      <c r="K57" s="63"/>
      <c r="L57" s="74">
        <f t="shared" si="0"/>
        <v>0</v>
      </c>
      <c r="M57" s="85">
        <v>600</v>
      </c>
      <c r="N57" s="206">
        <f>M57*8</f>
        <v>4800</v>
      </c>
      <c r="O57" s="207"/>
      <c r="P57" s="208" t="str">
        <f t="shared" si="1"/>
        <v/>
      </c>
      <c r="Q57" s="45" t="str">
        <f t="shared" si="2"/>
        <v/>
      </c>
      <c r="R57" s="46" t="str">
        <f t="shared" si="3"/>
        <v/>
      </c>
      <c r="S57" s="78" t="str">
        <f t="shared" si="4"/>
        <v/>
      </c>
    </row>
    <row r="58" spans="1:19" s="37" customFormat="1" ht="40" customHeight="1" x14ac:dyDescent="0.35">
      <c r="A58" s="131">
        <v>41</v>
      </c>
      <c r="B58" s="59" t="s">
        <v>13</v>
      </c>
      <c r="C58" s="60" t="s">
        <v>36</v>
      </c>
      <c r="D58" s="58" t="s">
        <v>114</v>
      </c>
      <c r="E58" s="137"/>
      <c r="F58" s="58"/>
      <c r="G58" s="58"/>
      <c r="H58" s="58"/>
      <c r="I58" s="61"/>
      <c r="J58" s="62"/>
      <c r="K58" s="63"/>
      <c r="L58" s="74">
        <f t="shared" si="0"/>
        <v>0</v>
      </c>
      <c r="M58" s="85">
        <v>1200</v>
      </c>
      <c r="N58" s="206">
        <f>M58*16</f>
        <v>19200</v>
      </c>
      <c r="O58" s="207"/>
      <c r="P58" s="208" t="str">
        <f t="shared" si="1"/>
        <v/>
      </c>
      <c r="Q58" s="45" t="str">
        <f t="shared" si="2"/>
        <v/>
      </c>
      <c r="R58" s="46" t="str">
        <f t="shared" si="3"/>
        <v/>
      </c>
      <c r="S58" s="78" t="str">
        <f t="shared" si="4"/>
        <v/>
      </c>
    </row>
    <row r="59" spans="1:19" s="37" customFormat="1" ht="40" customHeight="1" x14ac:dyDescent="0.35">
      <c r="A59" s="131">
        <v>42</v>
      </c>
      <c r="B59" s="59" t="s">
        <v>13</v>
      </c>
      <c r="C59" s="60" t="s">
        <v>37</v>
      </c>
      <c r="D59" s="58" t="s">
        <v>114</v>
      </c>
      <c r="E59" s="137"/>
      <c r="F59" s="58"/>
      <c r="G59" s="58"/>
      <c r="H59" s="58"/>
      <c r="I59" s="61"/>
      <c r="J59" s="62"/>
      <c r="K59" s="63"/>
      <c r="L59" s="74">
        <f t="shared" si="0"/>
        <v>0</v>
      </c>
      <c r="M59" s="85">
        <v>1200</v>
      </c>
      <c r="N59" s="206">
        <f>M59*16</f>
        <v>19200</v>
      </c>
      <c r="O59" s="207"/>
      <c r="P59" s="208" t="str">
        <f t="shared" si="1"/>
        <v/>
      </c>
      <c r="Q59" s="45" t="str">
        <f t="shared" si="2"/>
        <v/>
      </c>
      <c r="R59" s="46" t="str">
        <f t="shared" si="3"/>
        <v/>
      </c>
      <c r="S59" s="78" t="str">
        <f t="shared" si="4"/>
        <v/>
      </c>
    </row>
    <row r="60" spans="1:19" s="37" customFormat="1" ht="40" customHeight="1" x14ac:dyDescent="0.35">
      <c r="A60" s="131">
        <v>43</v>
      </c>
      <c r="B60" s="59" t="s">
        <v>13</v>
      </c>
      <c r="C60" s="60" t="s">
        <v>38</v>
      </c>
      <c r="D60" s="58" t="s">
        <v>114</v>
      </c>
      <c r="E60" s="137"/>
      <c r="F60" s="58"/>
      <c r="G60" s="58"/>
      <c r="H60" s="58"/>
      <c r="I60" s="61"/>
      <c r="J60" s="62"/>
      <c r="K60" s="63"/>
      <c r="L60" s="74">
        <f t="shared" si="0"/>
        <v>0</v>
      </c>
      <c r="M60" s="85">
        <v>1200</v>
      </c>
      <c r="N60" s="206">
        <f>M60*16</f>
        <v>19200</v>
      </c>
      <c r="O60" s="207"/>
      <c r="P60" s="208" t="str">
        <f t="shared" si="1"/>
        <v/>
      </c>
      <c r="Q60" s="45" t="str">
        <f t="shared" si="2"/>
        <v/>
      </c>
      <c r="R60" s="46" t="str">
        <f t="shared" si="3"/>
        <v/>
      </c>
      <c r="S60" s="78" t="str">
        <f t="shared" si="4"/>
        <v/>
      </c>
    </row>
    <row r="61" spans="1:19" s="37" customFormat="1" ht="40" customHeight="1" x14ac:dyDescent="0.35">
      <c r="A61" s="131">
        <v>44</v>
      </c>
      <c r="B61" s="59" t="s">
        <v>13</v>
      </c>
      <c r="C61" s="60" t="s">
        <v>39</v>
      </c>
      <c r="D61" s="58" t="s">
        <v>115</v>
      </c>
      <c r="E61" s="137"/>
      <c r="F61" s="58"/>
      <c r="G61" s="58"/>
      <c r="H61" s="58"/>
      <c r="I61" s="61"/>
      <c r="J61" s="62"/>
      <c r="K61" s="63"/>
      <c r="L61" s="74">
        <f t="shared" si="0"/>
        <v>0</v>
      </c>
      <c r="M61" s="85">
        <v>450</v>
      </c>
      <c r="N61" s="206">
        <f>M61*50</f>
        <v>22500</v>
      </c>
      <c r="O61" s="207"/>
      <c r="P61" s="208" t="str">
        <f t="shared" si="1"/>
        <v/>
      </c>
      <c r="Q61" s="45" t="str">
        <f t="shared" si="2"/>
        <v/>
      </c>
      <c r="R61" s="46" t="str">
        <f t="shared" si="3"/>
        <v/>
      </c>
      <c r="S61" s="78" t="str">
        <f t="shared" si="4"/>
        <v/>
      </c>
    </row>
    <row r="62" spans="1:19" s="37" customFormat="1" ht="40" customHeight="1" x14ac:dyDescent="0.35">
      <c r="A62" s="131">
        <v>45</v>
      </c>
      <c r="B62" s="59" t="s">
        <v>13</v>
      </c>
      <c r="C62" s="60" t="s">
        <v>93</v>
      </c>
      <c r="D62" s="58" t="s">
        <v>115</v>
      </c>
      <c r="E62" s="137"/>
      <c r="F62" s="58"/>
      <c r="G62" s="58"/>
      <c r="H62" s="58"/>
      <c r="I62" s="61"/>
      <c r="J62" s="62"/>
      <c r="K62" s="63"/>
      <c r="L62" s="74">
        <f t="shared" si="0"/>
        <v>0</v>
      </c>
      <c r="M62" s="85">
        <v>450</v>
      </c>
      <c r="N62" s="206">
        <f>M62*50</f>
        <v>22500</v>
      </c>
      <c r="O62" s="207"/>
      <c r="P62" s="208" t="str">
        <f t="shared" si="1"/>
        <v/>
      </c>
      <c r="Q62" s="45" t="str">
        <f t="shared" si="2"/>
        <v/>
      </c>
      <c r="R62" s="46" t="str">
        <f t="shared" si="3"/>
        <v/>
      </c>
      <c r="S62" s="78" t="str">
        <f t="shared" si="4"/>
        <v/>
      </c>
    </row>
    <row r="63" spans="1:19" s="37" customFormat="1" ht="40" customHeight="1" x14ac:dyDescent="0.35">
      <c r="A63" s="131">
        <v>46</v>
      </c>
      <c r="B63" s="59" t="s">
        <v>13</v>
      </c>
      <c r="C63" s="60" t="s">
        <v>40</v>
      </c>
      <c r="D63" s="58" t="s">
        <v>115</v>
      </c>
      <c r="E63" s="137"/>
      <c r="F63" s="58"/>
      <c r="G63" s="58"/>
      <c r="H63" s="58"/>
      <c r="I63" s="61"/>
      <c r="J63" s="62"/>
      <c r="K63" s="63"/>
      <c r="L63" s="74">
        <f t="shared" si="0"/>
        <v>0</v>
      </c>
      <c r="M63" s="85">
        <v>450</v>
      </c>
      <c r="N63" s="206">
        <f>M63*50</f>
        <v>22500</v>
      </c>
      <c r="O63" s="207"/>
      <c r="P63" s="208" t="str">
        <f t="shared" si="1"/>
        <v/>
      </c>
      <c r="Q63" s="45" t="str">
        <f t="shared" si="2"/>
        <v/>
      </c>
      <c r="R63" s="46" t="str">
        <f t="shared" si="3"/>
        <v/>
      </c>
      <c r="S63" s="78" t="str">
        <f t="shared" si="4"/>
        <v/>
      </c>
    </row>
    <row r="64" spans="1:19" s="38" customFormat="1" ht="40" customHeight="1" x14ac:dyDescent="0.35">
      <c r="A64" s="131">
        <v>47</v>
      </c>
      <c r="B64" s="59" t="s">
        <v>13</v>
      </c>
      <c r="C64" s="60" t="s">
        <v>31</v>
      </c>
      <c r="D64" s="58" t="s">
        <v>209</v>
      </c>
      <c r="E64" s="137"/>
      <c r="F64" s="58"/>
      <c r="G64" s="58"/>
      <c r="H64" s="58"/>
      <c r="I64" s="61"/>
      <c r="J64" s="62"/>
      <c r="K64" s="63"/>
      <c r="L64" s="75">
        <f t="shared" si="0"/>
        <v>0</v>
      </c>
      <c r="M64" s="85">
        <v>1500</v>
      </c>
      <c r="N64" s="206">
        <f>M64*10</f>
        <v>15000</v>
      </c>
      <c r="O64" s="207"/>
      <c r="P64" s="208" t="str">
        <f t="shared" si="1"/>
        <v/>
      </c>
      <c r="Q64" s="45" t="str">
        <f t="shared" si="2"/>
        <v/>
      </c>
      <c r="R64" s="46" t="str">
        <f t="shared" si="3"/>
        <v/>
      </c>
      <c r="S64" s="78" t="str">
        <f t="shared" si="4"/>
        <v/>
      </c>
    </row>
    <row r="65" spans="1:19" s="38" customFormat="1" ht="40" customHeight="1" x14ac:dyDescent="0.35">
      <c r="A65" s="131">
        <v>48</v>
      </c>
      <c r="B65" s="59" t="s">
        <v>13</v>
      </c>
      <c r="C65" s="60" t="s">
        <v>41</v>
      </c>
      <c r="D65" s="58" t="s">
        <v>114</v>
      </c>
      <c r="E65" s="137"/>
      <c r="F65" s="58"/>
      <c r="G65" s="58"/>
      <c r="H65" s="58"/>
      <c r="I65" s="61"/>
      <c r="J65" s="62"/>
      <c r="K65" s="63"/>
      <c r="L65" s="74">
        <f t="shared" si="0"/>
        <v>0</v>
      </c>
      <c r="M65" s="85">
        <v>800</v>
      </c>
      <c r="N65" s="206">
        <f>M65*16</f>
        <v>12800</v>
      </c>
      <c r="O65" s="207"/>
      <c r="P65" s="208" t="str">
        <f t="shared" si="1"/>
        <v/>
      </c>
      <c r="Q65" s="45" t="str">
        <f t="shared" si="2"/>
        <v/>
      </c>
      <c r="R65" s="46" t="str">
        <f t="shared" si="3"/>
        <v/>
      </c>
      <c r="S65" s="78" t="str">
        <f t="shared" si="4"/>
        <v/>
      </c>
    </row>
    <row r="66" spans="1:19" s="38" customFormat="1" ht="40" customHeight="1" x14ac:dyDescent="0.35">
      <c r="A66" s="131">
        <v>49</v>
      </c>
      <c r="B66" s="59" t="s">
        <v>13</v>
      </c>
      <c r="C66" s="60" t="s">
        <v>42</v>
      </c>
      <c r="D66" s="58" t="s">
        <v>114</v>
      </c>
      <c r="E66" s="137"/>
      <c r="F66" s="58"/>
      <c r="G66" s="58"/>
      <c r="H66" s="58"/>
      <c r="I66" s="61"/>
      <c r="J66" s="62"/>
      <c r="K66" s="63"/>
      <c r="L66" s="74">
        <f t="shared" si="0"/>
        <v>0</v>
      </c>
      <c r="M66" s="85">
        <v>800</v>
      </c>
      <c r="N66" s="206">
        <f>M66*16</f>
        <v>12800</v>
      </c>
      <c r="O66" s="207"/>
      <c r="P66" s="208" t="str">
        <f t="shared" si="1"/>
        <v/>
      </c>
      <c r="Q66" s="45" t="str">
        <f t="shared" si="2"/>
        <v/>
      </c>
      <c r="R66" s="46" t="str">
        <f t="shared" si="3"/>
        <v/>
      </c>
      <c r="S66" s="78" t="str">
        <f t="shared" si="4"/>
        <v/>
      </c>
    </row>
    <row r="67" spans="1:19" s="37" customFormat="1" ht="40" customHeight="1" x14ac:dyDescent="0.35">
      <c r="A67" s="131">
        <v>50</v>
      </c>
      <c r="B67" s="59" t="s">
        <v>13</v>
      </c>
      <c r="C67" s="60" t="s">
        <v>43</v>
      </c>
      <c r="D67" s="58" t="s">
        <v>116</v>
      </c>
      <c r="E67" s="137"/>
      <c r="F67" s="58"/>
      <c r="G67" s="58"/>
      <c r="H67" s="58"/>
      <c r="I67" s="61"/>
      <c r="J67" s="62"/>
      <c r="K67" s="63"/>
      <c r="L67" s="74">
        <f t="shared" si="0"/>
        <v>0</v>
      </c>
      <c r="M67" s="85">
        <v>400</v>
      </c>
      <c r="N67" s="206">
        <f>M67*15</f>
        <v>6000</v>
      </c>
      <c r="O67" s="207"/>
      <c r="P67" s="208" t="str">
        <f t="shared" si="1"/>
        <v/>
      </c>
      <c r="Q67" s="45" t="str">
        <f t="shared" si="2"/>
        <v/>
      </c>
      <c r="R67" s="46" t="str">
        <f t="shared" si="3"/>
        <v/>
      </c>
      <c r="S67" s="78" t="str">
        <f t="shared" si="4"/>
        <v/>
      </c>
    </row>
    <row r="68" spans="1:19" s="37" customFormat="1" ht="40" customHeight="1" x14ac:dyDescent="0.35">
      <c r="A68" s="131">
        <v>51</v>
      </c>
      <c r="B68" s="59" t="s">
        <v>13</v>
      </c>
      <c r="C68" s="60" t="s">
        <v>44</v>
      </c>
      <c r="D68" s="58" t="s">
        <v>116</v>
      </c>
      <c r="E68" s="137"/>
      <c r="F68" s="58"/>
      <c r="G68" s="58"/>
      <c r="H68" s="58"/>
      <c r="I68" s="61"/>
      <c r="J68" s="62"/>
      <c r="K68" s="63"/>
      <c r="L68" s="74">
        <f t="shared" si="0"/>
        <v>0</v>
      </c>
      <c r="M68" s="85">
        <v>400</v>
      </c>
      <c r="N68" s="206">
        <f>M68*15</f>
        <v>6000</v>
      </c>
      <c r="O68" s="207"/>
      <c r="P68" s="208" t="str">
        <f t="shared" si="1"/>
        <v/>
      </c>
      <c r="Q68" s="45" t="str">
        <f t="shared" si="2"/>
        <v/>
      </c>
      <c r="R68" s="46" t="str">
        <f t="shared" si="3"/>
        <v/>
      </c>
      <c r="S68" s="78" t="str">
        <f t="shared" si="4"/>
        <v/>
      </c>
    </row>
    <row r="69" spans="1:19" s="37" customFormat="1" ht="40" customHeight="1" x14ac:dyDescent="0.35">
      <c r="A69" s="131">
        <v>52</v>
      </c>
      <c r="B69" s="59" t="s">
        <v>13</v>
      </c>
      <c r="C69" s="60" t="s">
        <v>134</v>
      </c>
      <c r="D69" s="58" t="s">
        <v>180</v>
      </c>
      <c r="E69" s="137"/>
      <c r="F69" s="58"/>
      <c r="G69" s="58"/>
      <c r="H69" s="58"/>
      <c r="I69" s="61"/>
      <c r="J69" s="62"/>
      <c r="K69" s="63"/>
      <c r="L69" s="74">
        <f t="shared" si="0"/>
        <v>0</v>
      </c>
      <c r="M69" s="85">
        <v>150</v>
      </c>
      <c r="N69" s="206">
        <f>M69*0.5</f>
        <v>75</v>
      </c>
      <c r="O69" s="207" t="s">
        <v>203</v>
      </c>
      <c r="P69" s="208" t="str">
        <f t="shared" si="1"/>
        <v/>
      </c>
      <c r="Q69" s="45" t="str">
        <f t="shared" si="2"/>
        <v/>
      </c>
      <c r="R69" s="46" t="str">
        <f t="shared" si="3"/>
        <v/>
      </c>
      <c r="S69" s="78" t="str">
        <f t="shared" si="4"/>
        <v/>
      </c>
    </row>
    <row r="70" spans="1:19" s="37" customFormat="1" ht="40" customHeight="1" x14ac:dyDescent="0.35">
      <c r="A70" s="131">
        <v>53</v>
      </c>
      <c r="B70" s="59" t="s">
        <v>13</v>
      </c>
      <c r="C70" s="60" t="s">
        <v>92</v>
      </c>
      <c r="D70" s="58" t="s">
        <v>117</v>
      </c>
      <c r="E70" s="137"/>
      <c r="F70" s="58"/>
      <c r="G70" s="58"/>
      <c r="H70" s="58"/>
      <c r="I70" s="61"/>
      <c r="J70" s="62"/>
      <c r="K70" s="63"/>
      <c r="L70" s="74">
        <f t="shared" si="0"/>
        <v>0</v>
      </c>
      <c r="M70" s="85">
        <v>6500</v>
      </c>
      <c r="N70" s="206">
        <f>M70</f>
        <v>6500</v>
      </c>
      <c r="O70" s="207" t="s">
        <v>204</v>
      </c>
      <c r="P70" s="208" t="str">
        <f t="shared" si="1"/>
        <v/>
      </c>
      <c r="Q70" s="45" t="str">
        <f t="shared" si="2"/>
        <v/>
      </c>
      <c r="R70" s="46" t="str">
        <f t="shared" si="3"/>
        <v/>
      </c>
      <c r="S70" s="78" t="str">
        <f t="shared" si="4"/>
        <v/>
      </c>
    </row>
    <row r="71" spans="1:19" s="37" customFormat="1" ht="40" customHeight="1" x14ac:dyDescent="0.35">
      <c r="A71" s="131">
        <v>54</v>
      </c>
      <c r="B71" s="59" t="s">
        <v>13</v>
      </c>
      <c r="C71" s="60" t="s">
        <v>205</v>
      </c>
      <c r="D71" s="58" t="s">
        <v>206</v>
      </c>
      <c r="E71" s="137"/>
      <c r="F71" s="58"/>
      <c r="G71" s="58"/>
      <c r="H71" s="58"/>
      <c r="I71" s="61"/>
      <c r="J71" s="62"/>
      <c r="K71" s="63"/>
      <c r="L71" s="74">
        <f t="shared" si="0"/>
        <v>0</v>
      </c>
      <c r="M71" s="85">
        <v>10000</v>
      </c>
      <c r="N71" s="206">
        <f>M71*0.25</f>
        <v>2500</v>
      </c>
      <c r="O71" s="207" t="s">
        <v>207</v>
      </c>
      <c r="P71" s="208" t="str">
        <f t="shared" si="1"/>
        <v/>
      </c>
      <c r="Q71" s="45" t="str">
        <f t="shared" si="2"/>
        <v/>
      </c>
      <c r="R71" s="46" t="str">
        <f t="shared" si="3"/>
        <v/>
      </c>
      <c r="S71" s="78" t="str">
        <f t="shared" si="4"/>
        <v/>
      </c>
    </row>
    <row r="72" spans="1:19" s="37" customFormat="1" ht="40" customHeight="1" x14ac:dyDescent="0.35">
      <c r="A72" s="131">
        <v>55</v>
      </c>
      <c r="B72" s="59" t="s">
        <v>13</v>
      </c>
      <c r="C72" s="60" t="s">
        <v>94</v>
      </c>
      <c r="D72" s="58" t="s">
        <v>118</v>
      </c>
      <c r="E72" s="137"/>
      <c r="F72" s="58"/>
      <c r="G72" s="58"/>
      <c r="H72" s="58"/>
      <c r="I72" s="61"/>
      <c r="J72" s="62"/>
      <c r="K72" s="63"/>
      <c r="L72" s="74">
        <f t="shared" si="0"/>
        <v>0</v>
      </c>
      <c r="M72" s="85">
        <v>2000</v>
      </c>
      <c r="N72" s="206">
        <f>M72</f>
        <v>2000</v>
      </c>
      <c r="O72" s="207" t="s">
        <v>208</v>
      </c>
      <c r="P72" s="208" t="str">
        <f t="shared" si="1"/>
        <v/>
      </c>
      <c r="Q72" s="45" t="str">
        <f t="shared" si="2"/>
        <v/>
      </c>
      <c r="R72" s="46" t="str">
        <f t="shared" si="3"/>
        <v/>
      </c>
      <c r="S72" s="78" t="str">
        <f t="shared" si="4"/>
        <v/>
      </c>
    </row>
    <row r="73" spans="1:19" s="37" customFormat="1" ht="40" customHeight="1" x14ac:dyDescent="0.35">
      <c r="A73" s="131">
        <v>56</v>
      </c>
      <c r="B73" s="59" t="s">
        <v>13</v>
      </c>
      <c r="C73" s="60" t="s">
        <v>28</v>
      </c>
      <c r="D73" s="58" t="s">
        <v>119</v>
      </c>
      <c r="E73" s="137"/>
      <c r="F73" s="58"/>
      <c r="G73" s="58"/>
      <c r="H73" s="58"/>
      <c r="I73" s="61"/>
      <c r="J73" s="62"/>
      <c r="K73" s="63"/>
      <c r="L73" s="74">
        <f t="shared" si="0"/>
        <v>0</v>
      </c>
      <c r="M73" s="85">
        <v>1000</v>
      </c>
      <c r="N73" s="206">
        <f>M73*25</f>
        <v>25000</v>
      </c>
      <c r="O73" s="207"/>
      <c r="P73" s="208" t="str">
        <f t="shared" si="1"/>
        <v/>
      </c>
      <c r="Q73" s="45" t="str">
        <f t="shared" si="2"/>
        <v/>
      </c>
      <c r="R73" s="46" t="str">
        <f t="shared" si="3"/>
        <v/>
      </c>
      <c r="S73" s="78" t="str">
        <f t="shared" si="4"/>
        <v/>
      </c>
    </row>
    <row r="74" spans="1:19" s="37" customFormat="1" ht="40" customHeight="1" x14ac:dyDescent="0.35">
      <c r="A74" s="131">
        <v>57</v>
      </c>
      <c r="B74" s="59" t="s">
        <v>13</v>
      </c>
      <c r="C74" s="60" t="s">
        <v>29</v>
      </c>
      <c r="D74" s="58" t="s">
        <v>120</v>
      </c>
      <c r="E74" s="137"/>
      <c r="F74" s="58"/>
      <c r="G74" s="58"/>
      <c r="H74" s="58"/>
      <c r="I74" s="61"/>
      <c r="J74" s="62"/>
      <c r="K74" s="63"/>
      <c r="L74" s="74">
        <f t="shared" si="0"/>
        <v>0</v>
      </c>
      <c r="M74" s="85">
        <v>500</v>
      </c>
      <c r="N74" s="206">
        <f>M74*200</f>
        <v>100000</v>
      </c>
      <c r="O74" s="207"/>
      <c r="P74" s="208" t="str">
        <f t="shared" si="1"/>
        <v/>
      </c>
      <c r="Q74" s="45" t="str">
        <f t="shared" si="2"/>
        <v/>
      </c>
      <c r="R74" s="46" t="str">
        <f t="shared" si="3"/>
        <v/>
      </c>
      <c r="S74" s="78" t="str">
        <f t="shared" si="4"/>
        <v/>
      </c>
    </row>
    <row r="75" spans="1:19" s="37" customFormat="1" ht="40" customHeight="1" x14ac:dyDescent="0.35">
      <c r="A75" s="131">
        <v>58</v>
      </c>
      <c r="B75" s="59" t="s">
        <v>64</v>
      </c>
      <c r="C75" s="60" t="s">
        <v>9</v>
      </c>
      <c r="D75" s="58" t="s">
        <v>121</v>
      </c>
      <c r="E75" s="137"/>
      <c r="F75" s="58"/>
      <c r="G75" s="58"/>
      <c r="H75" s="58"/>
      <c r="I75" s="61"/>
      <c r="J75" s="62"/>
      <c r="K75" s="63"/>
      <c r="L75" s="74">
        <f>J75*K75+J75</f>
        <v>0</v>
      </c>
      <c r="M75" s="85">
        <v>300</v>
      </c>
      <c r="N75" s="206">
        <f>M75*200</f>
        <v>60000</v>
      </c>
      <c r="O75" s="207"/>
      <c r="P75" s="208" t="str">
        <f>IFERROR(J75/E75,"")</f>
        <v/>
      </c>
      <c r="Q75" s="45" t="str">
        <f>IFERROR(L75/E75,"")</f>
        <v/>
      </c>
      <c r="R75" s="46" t="str">
        <f>IFERROR(N75*P75,"")</f>
        <v/>
      </c>
      <c r="S75" s="78" t="str">
        <f>IFERROR(N75*Q75,"")</f>
        <v/>
      </c>
    </row>
    <row r="76" spans="1:19" s="37" customFormat="1" ht="40" customHeight="1" x14ac:dyDescent="0.35">
      <c r="A76" s="131">
        <v>59</v>
      </c>
      <c r="B76" s="59" t="s">
        <v>64</v>
      </c>
      <c r="C76" s="60" t="s">
        <v>45</v>
      </c>
      <c r="D76" s="58" t="s">
        <v>122</v>
      </c>
      <c r="E76" s="137"/>
      <c r="F76" s="58"/>
      <c r="G76" s="58"/>
      <c r="H76" s="58"/>
      <c r="I76" s="61"/>
      <c r="J76" s="62"/>
      <c r="K76" s="63"/>
      <c r="L76" s="74">
        <f>J76*K76+J76</f>
        <v>0</v>
      </c>
      <c r="M76" s="85">
        <v>200</v>
      </c>
      <c r="N76" s="206">
        <f>M76*400</f>
        <v>80000</v>
      </c>
      <c r="O76" s="207"/>
      <c r="P76" s="208" t="str">
        <f>IFERROR(J76/E76,"")</f>
        <v/>
      </c>
      <c r="Q76" s="45" t="str">
        <f>IFERROR(L76/E76,"")</f>
        <v/>
      </c>
      <c r="R76" s="46" t="str">
        <f>IFERROR(N76*P76,"")</f>
        <v/>
      </c>
      <c r="S76" s="78" t="str">
        <f>IFERROR(N76*Q76,"")</f>
        <v/>
      </c>
    </row>
    <row r="77" spans="1:19" s="37" customFormat="1" ht="40" customHeight="1" x14ac:dyDescent="0.35">
      <c r="A77" s="131">
        <v>60</v>
      </c>
      <c r="B77" s="59" t="s">
        <v>15</v>
      </c>
      <c r="C77" s="60" t="s">
        <v>51</v>
      </c>
      <c r="D77" s="58" t="s">
        <v>121</v>
      </c>
      <c r="E77" s="137"/>
      <c r="F77" s="58"/>
      <c r="G77" s="58"/>
      <c r="H77" s="58"/>
      <c r="I77" s="61"/>
      <c r="J77" s="62"/>
      <c r="K77" s="63"/>
      <c r="L77" s="74">
        <f t="shared" si="0"/>
        <v>0</v>
      </c>
      <c r="M77" s="85">
        <v>400</v>
      </c>
      <c r="N77" s="206">
        <f>M77*200</f>
        <v>80000</v>
      </c>
      <c r="O77" s="207"/>
      <c r="P77" s="208" t="str">
        <f t="shared" si="1"/>
        <v/>
      </c>
      <c r="Q77" s="45" t="str">
        <f t="shared" si="2"/>
        <v/>
      </c>
      <c r="R77" s="46" t="str">
        <f t="shared" si="3"/>
        <v/>
      </c>
      <c r="S77" s="78" t="str">
        <f t="shared" si="4"/>
        <v/>
      </c>
    </row>
    <row r="78" spans="1:19" s="37" customFormat="1" ht="40" customHeight="1" x14ac:dyDescent="0.35">
      <c r="A78" s="131">
        <v>61</v>
      </c>
      <c r="B78" s="59" t="s">
        <v>14</v>
      </c>
      <c r="C78" s="60" t="s">
        <v>46</v>
      </c>
      <c r="D78" s="58" t="s">
        <v>123</v>
      </c>
      <c r="E78" s="137"/>
      <c r="F78" s="58"/>
      <c r="G78" s="58"/>
      <c r="H78" s="58"/>
      <c r="I78" s="61"/>
      <c r="J78" s="62"/>
      <c r="K78" s="63"/>
      <c r="L78" s="74">
        <f t="shared" si="0"/>
        <v>0</v>
      </c>
      <c r="M78" s="85">
        <v>600</v>
      </c>
      <c r="N78" s="206">
        <f>M78*16</f>
        <v>9600</v>
      </c>
      <c r="O78" s="207"/>
      <c r="P78" s="208" t="str">
        <f t="shared" si="1"/>
        <v/>
      </c>
      <c r="Q78" s="45" t="str">
        <f t="shared" si="2"/>
        <v/>
      </c>
      <c r="R78" s="46" t="str">
        <f t="shared" si="3"/>
        <v/>
      </c>
      <c r="S78" s="78" t="str">
        <f t="shared" si="4"/>
        <v/>
      </c>
    </row>
    <row r="79" spans="1:19" s="37" customFormat="1" ht="40" customHeight="1" x14ac:dyDescent="0.35">
      <c r="A79" s="131">
        <v>62</v>
      </c>
      <c r="B79" s="59" t="s">
        <v>14</v>
      </c>
      <c r="C79" s="60" t="s">
        <v>47</v>
      </c>
      <c r="D79" s="58" t="s">
        <v>124</v>
      </c>
      <c r="E79" s="137"/>
      <c r="F79" s="58"/>
      <c r="G79" s="58"/>
      <c r="H79" s="58"/>
      <c r="I79" s="61"/>
      <c r="J79" s="62"/>
      <c r="K79" s="63"/>
      <c r="L79" s="74">
        <f t="shared" si="0"/>
        <v>0</v>
      </c>
      <c r="M79" s="85">
        <v>400</v>
      </c>
      <c r="N79" s="206">
        <f>M79*100</f>
        <v>40000</v>
      </c>
      <c r="O79" s="207"/>
      <c r="P79" s="208" t="str">
        <f t="shared" si="1"/>
        <v/>
      </c>
      <c r="Q79" s="45" t="str">
        <f t="shared" si="2"/>
        <v/>
      </c>
      <c r="R79" s="46" t="str">
        <f t="shared" si="3"/>
        <v/>
      </c>
      <c r="S79" s="78" t="str">
        <f t="shared" si="4"/>
        <v/>
      </c>
    </row>
    <row r="80" spans="1:19" s="37" customFormat="1" ht="40" customHeight="1" x14ac:dyDescent="0.35">
      <c r="A80" s="131">
        <v>63</v>
      </c>
      <c r="B80" s="59" t="s">
        <v>14</v>
      </c>
      <c r="C80" s="60" t="s">
        <v>26</v>
      </c>
      <c r="D80" s="58" t="s">
        <v>125</v>
      </c>
      <c r="E80" s="137"/>
      <c r="F80" s="58"/>
      <c r="G80" s="58"/>
      <c r="H80" s="58"/>
      <c r="I80" s="61"/>
      <c r="J80" s="62"/>
      <c r="K80" s="63"/>
      <c r="L80" s="74">
        <f t="shared" si="0"/>
        <v>0</v>
      </c>
      <c r="M80" s="85">
        <v>650</v>
      </c>
      <c r="N80" s="206">
        <f>M80*20</f>
        <v>13000</v>
      </c>
      <c r="O80" s="207"/>
      <c r="P80" s="208" t="str">
        <f t="shared" si="1"/>
        <v/>
      </c>
      <c r="Q80" s="45" t="str">
        <f t="shared" si="2"/>
        <v/>
      </c>
      <c r="R80" s="46" t="str">
        <f t="shared" si="3"/>
        <v/>
      </c>
      <c r="S80" s="78" t="str">
        <f t="shared" si="4"/>
        <v/>
      </c>
    </row>
    <row r="81" spans="1:19" s="37" customFormat="1" ht="40" customHeight="1" x14ac:dyDescent="0.35">
      <c r="A81" s="131">
        <v>64</v>
      </c>
      <c r="B81" s="59" t="s">
        <v>14</v>
      </c>
      <c r="C81" s="60" t="s">
        <v>25</v>
      </c>
      <c r="D81" s="58" t="s">
        <v>125</v>
      </c>
      <c r="E81" s="137"/>
      <c r="F81" s="58"/>
      <c r="G81" s="58"/>
      <c r="H81" s="58"/>
      <c r="I81" s="61"/>
      <c r="J81" s="62"/>
      <c r="K81" s="63"/>
      <c r="L81" s="74">
        <f t="shared" si="0"/>
        <v>0</v>
      </c>
      <c r="M81" s="85">
        <v>650</v>
      </c>
      <c r="N81" s="206">
        <f>M81*20</f>
        <v>13000</v>
      </c>
      <c r="O81" s="207"/>
      <c r="P81" s="208" t="str">
        <f t="shared" si="1"/>
        <v/>
      </c>
      <c r="Q81" s="45" t="str">
        <f t="shared" si="2"/>
        <v/>
      </c>
      <c r="R81" s="46" t="str">
        <f t="shared" si="3"/>
        <v/>
      </c>
      <c r="S81" s="78" t="str">
        <f t="shared" si="4"/>
        <v/>
      </c>
    </row>
    <row r="82" spans="1:19" s="37" customFormat="1" ht="40" customHeight="1" x14ac:dyDescent="0.35">
      <c r="A82" s="131">
        <v>65</v>
      </c>
      <c r="B82" s="59" t="s">
        <v>14</v>
      </c>
      <c r="C82" s="60" t="s">
        <v>24</v>
      </c>
      <c r="D82" s="58" t="s">
        <v>126</v>
      </c>
      <c r="E82" s="137"/>
      <c r="F82" s="58"/>
      <c r="G82" s="58"/>
      <c r="H82" s="58"/>
      <c r="I82" s="61"/>
      <c r="J82" s="62"/>
      <c r="K82" s="63"/>
      <c r="L82" s="74">
        <f t="shared" si="0"/>
        <v>0</v>
      </c>
      <c r="M82" s="85">
        <v>100</v>
      </c>
      <c r="N82" s="206">
        <f>M82*30</f>
        <v>3000</v>
      </c>
      <c r="O82" s="207"/>
      <c r="P82" s="208" t="str">
        <f t="shared" si="1"/>
        <v/>
      </c>
      <c r="Q82" s="45" t="str">
        <f t="shared" si="2"/>
        <v/>
      </c>
      <c r="R82" s="46" t="str">
        <f t="shared" si="3"/>
        <v/>
      </c>
      <c r="S82" s="78" t="str">
        <f t="shared" si="4"/>
        <v/>
      </c>
    </row>
    <row r="83" spans="1:19" s="37" customFormat="1" ht="40" customHeight="1" x14ac:dyDescent="0.35">
      <c r="A83" s="131">
        <v>66</v>
      </c>
      <c r="B83" s="59" t="s">
        <v>14</v>
      </c>
      <c r="C83" s="60" t="s">
        <v>48</v>
      </c>
      <c r="D83" s="58" t="s">
        <v>126</v>
      </c>
      <c r="E83" s="137"/>
      <c r="F83" s="58"/>
      <c r="G83" s="58"/>
      <c r="H83" s="58"/>
      <c r="I83" s="61"/>
      <c r="J83" s="62"/>
      <c r="K83" s="63"/>
      <c r="L83" s="74">
        <f t="shared" ref="L83:L101" si="6">J83*K83+J83</f>
        <v>0</v>
      </c>
      <c r="M83" s="85">
        <v>100</v>
      </c>
      <c r="N83" s="206">
        <f>M83*30</f>
        <v>3000</v>
      </c>
      <c r="O83" s="207"/>
      <c r="P83" s="208" t="str">
        <f t="shared" ref="P83:P101" si="7">IFERROR(J83/E83,"")</f>
        <v/>
      </c>
      <c r="Q83" s="45" t="str">
        <f t="shared" ref="Q83:Q101" si="8">IFERROR(L83/E83,"")</f>
        <v/>
      </c>
      <c r="R83" s="46" t="str">
        <f t="shared" ref="R83:R101" si="9">IFERROR(N83*P83,"")</f>
        <v/>
      </c>
      <c r="S83" s="78" t="str">
        <f t="shared" ref="S83:S101" si="10">IFERROR(N83*Q83,"")</f>
        <v/>
      </c>
    </row>
    <row r="84" spans="1:19" s="37" customFormat="1" ht="40" customHeight="1" x14ac:dyDescent="0.35">
      <c r="A84" s="131">
        <v>67</v>
      </c>
      <c r="B84" s="59" t="s">
        <v>14</v>
      </c>
      <c r="C84" s="60" t="s">
        <v>49</v>
      </c>
      <c r="D84" s="58" t="s">
        <v>126</v>
      </c>
      <c r="E84" s="137"/>
      <c r="F84" s="58"/>
      <c r="G84" s="58"/>
      <c r="H84" s="58"/>
      <c r="I84" s="61"/>
      <c r="J84" s="62"/>
      <c r="K84" s="63"/>
      <c r="L84" s="74">
        <f t="shared" si="6"/>
        <v>0</v>
      </c>
      <c r="M84" s="85">
        <v>100</v>
      </c>
      <c r="N84" s="206">
        <f>M84*30</f>
        <v>3000</v>
      </c>
      <c r="O84" s="207"/>
      <c r="P84" s="208" t="str">
        <f t="shared" si="7"/>
        <v/>
      </c>
      <c r="Q84" s="45" t="str">
        <f t="shared" si="8"/>
        <v/>
      </c>
      <c r="R84" s="46" t="str">
        <f t="shared" si="9"/>
        <v/>
      </c>
      <c r="S84" s="78" t="str">
        <f t="shared" si="10"/>
        <v/>
      </c>
    </row>
    <row r="85" spans="1:19" s="37" customFormat="1" ht="40" customHeight="1" x14ac:dyDescent="0.35">
      <c r="A85" s="131">
        <v>68</v>
      </c>
      <c r="B85" s="59" t="s">
        <v>14</v>
      </c>
      <c r="C85" s="60" t="s">
        <v>50</v>
      </c>
      <c r="D85" s="58" t="s">
        <v>126</v>
      </c>
      <c r="E85" s="137"/>
      <c r="F85" s="58"/>
      <c r="G85" s="58"/>
      <c r="H85" s="58"/>
      <c r="I85" s="61"/>
      <c r="J85" s="62"/>
      <c r="K85" s="63"/>
      <c r="L85" s="74">
        <f t="shared" si="6"/>
        <v>0</v>
      </c>
      <c r="M85" s="85">
        <v>100</v>
      </c>
      <c r="N85" s="206">
        <f>M85*30</f>
        <v>3000</v>
      </c>
      <c r="O85" s="207"/>
      <c r="P85" s="208" t="str">
        <f t="shared" si="7"/>
        <v/>
      </c>
      <c r="Q85" s="45" t="str">
        <f t="shared" si="8"/>
        <v/>
      </c>
      <c r="R85" s="46" t="str">
        <f t="shared" si="9"/>
        <v/>
      </c>
      <c r="S85" s="78" t="str">
        <f t="shared" si="10"/>
        <v/>
      </c>
    </row>
    <row r="86" spans="1:19" s="37" customFormat="1" ht="40" customHeight="1" x14ac:dyDescent="0.35">
      <c r="A86" s="131">
        <v>69</v>
      </c>
      <c r="B86" s="59" t="s">
        <v>8</v>
      </c>
      <c r="C86" s="60" t="s">
        <v>54</v>
      </c>
      <c r="D86" s="58" t="s">
        <v>127</v>
      </c>
      <c r="E86" s="137"/>
      <c r="F86" s="58"/>
      <c r="G86" s="58"/>
      <c r="H86" s="58"/>
      <c r="I86" s="61"/>
      <c r="J86" s="62"/>
      <c r="K86" s="63"/>
      <c r="L86" s="74">
        <f t="shared" si="6"/>
        <v>0</v>
      </c>
      <c r="M86" s="85">
        <v>300</v>
      </c>
      <c r="N86" s="206">
        <f>M86*600</f>
        <v>180000</v>
      </c>
      <c r="O86" s="207"/>
      <c r="P86" s="208" t="str">
        <f t="shared" si="7"/>
        <v/>
      </c>
      <c r="Q86" s="45" t="str">
        <f t="shared" si="8"/>
        <v/>
      </c>
      <c r="R86" s="46" t="str">
        <f t="shared" si="9"/>
        <v/>
      </c>
      <c r="S86" s="78" t="str">
        <f t="shared" si="10"/>
        <v/>
      </c>
    </row>
    <row r="87" spans="1:19" s="37" customFormat="1" ht="40" customHeight="1" x14ac:dyDescent="0.35">
      <c r="A87" s="131">
        <v>70</v>
      </c>
      <c r="B87" s="59" t="s">
        <v>66</v>
      </c>
      <c r="C87" s="60" t="s">
        <v>16</v>
      </c>
      <c r="D87" s="58" t="s">
        <v>128</v>
      </c>
      <c r="E87" s="137"/>
      <c r="F87" s="58"/>
      <c r="G87" s="58"/>
      <c r="H87" s="58"/>
      <c r="I87" s="61"/>
      <c r="J87" s="62"/>
      <c r="K87" s="63"/>
      <c r="L87" s="74">
        <f t="shared" si="6"/>
        <v>0</v>
      </c>
      <c r="M87" s="85">
        <v>800</v>
      </c>
      <c r="N87" s="206">
        <f>M87*1000</f>
        <v>800000</v>
      </c>
      <c r="O87" s="207"/>
      <c r="P87" s="208" t="str">
        <f t="shared" si="7"/>
        <v/>
      </c>
      <c r="Q87" s="45" t="str">
        <f t="shared" si="8"/>
        <v/>
      </c>
      <c r="R87" s="46" t="str">
        <f t="shared" si="9"/>
        <v/>
      </c>
      <c r="S87" s="78" t="str">
        <f t="shared" si="10"/>
        <v/>
      </c>
    </row>
    <row r="88" spans="1:19" s="37" customFormat="1" ht="40" customHeight="1" x14ac:dyDescent="0.35">
      <c r="A88" s="131">
        <v>71</v>
      </c>
      <c r="B88" s="59" t="s">
        <v>66</v>
      </c>
      <c r="C88" s="60" t="s">
        <v>55</v>
      </c>
      <c r="D88" s="58" t="s">
        <v>115</v>
      </c>
      <c r="E88" s="137"/>
      <c r="F88" s="58"/>
      <c r="G88" s="58"/>
      <c r="H88" s="58"/>
      <c r="I88" s="61"/>
      <c r="J88" s="62"/>
      <c r="K88" s="63"/>
      <c r="L88" s="74">
        <f t="shared" si="6"/>
        <v>0</v>
      </c>
      <c r="M88" s="85">
        <v>1000</v>
      </c>
      <c r="N88" s="206">
        <f>M88*50</f>
        <v>50000</v>
      </c>
      <c r="O88" s="207"/>
      <c r="P88" s="208" t="str">
        <f t="shared" si="7"/>
        <v/>
      </c>
      <c r="Q88" s="45" t="str">
        <f t="shared" si="8"/>
        <v/>
      </c>
      <c r="R88" s="46" t="str">
        <f t="shared" si="9"/>
        <v/>
      </c>
      <c r="S88" s="78" t="str">
        <f t="shared" si="10"/>
        <v/>
      </c>
    </row>
    <row r="89" spans="1:19" s="37" customFormat="1" ht="40" customHeight="1" x14ac:dyDescent="0.35">
      <c r="A89" s="131">
        <v>72</v>
      </c>
      <c r="B89" s="59" t="s">
        <v>66</v>
      </c>
      <c r="C89" s="60" t="s">
        <v>32</v>
      </c>
      <c r="D89" s="58" t="s">
        <v>115</v>
      </c>
      <c r="E89" s="137"/>
      <c r="F89" s="58"/>
      <c r="G89" s="58"/>
      <c r="H89" s="58"/>
      <c r="I89" s="61"/>
      <c r="J89" s="62"/>
      <c r="K89" s="63"/>
      <c r="L89" s="74">
        <f t="shared" si="6"/>
        <v>0</v>
      </c>
      <c r="M89" s="85">
        <v>1100</v>
      </c>
      <c r="N89" s="206">
        <f>M89*50</f>
        <v>55000</v>
      </c>
      <c r="O89" s="207"/>
      <c r="P89" s="208" t="str">
        <f t="shared" si="7"/>
        <v/>
      </c>
      <c r="Q89" s="45" t="str">
        <f t="shared" si="8"/>
        <v/>
      </c>
      <c r="R89" s="46" t="str">
        <f t="shared" si="9"/>
        <v/>
      </c>
      <c r="S89" s="78" t="str">
        <f t="shared" si="10"/>
        <v/>
      </c>
    </row>
    <row r="90" spans="1:19" s="37" customFormat="1" ht="40" customHeight="1" x14ac:dyDescent="0.35">
      <c r="A90" s="131">
        <v>73</v>
      </c>
      <c r="B90" s="59" t="s">
        <v>66</v>
      </c>
      <c r="C90" s="60" t="s">
        <v>82</v>
      </c>
      <c r="D90" s="58" t="s">
        <v>129</v>
      </c>
      <c r="E90" s="137"/>
      <c r="F90" s="58"/>
      <c r="G90" s="58"/>
      <c r="H90" s="58"/>
      <c r="I90" s="61"/>
      <c r="J90" s="62"/>
      <c r="K90" s="63"/>
      <c r="L90" s="74">
        <f t="shared" si="6"/>
        <v>0</v>
      </c>
      <c r="M90" s="85">
        <v>3000</v>
      </c>
      <c r="N90" s="206">
        <f>M90*45</f>
        <v>135000</v>
      </c>
      <c r="O90" s="207"/>
      <c r="P90" s="208" t="str">
        <f t="shared" si="7"/>
        <v/>
      </c>
      <c r="Q90" s="45" t="str">
        <f t="shared" si="8"/>
        <v/>
      </c>
      <c r="R90" s="46" t="str">
        <f t="shared" si="9"/>
        <v/>
      </c>
      <c r="S90" s="78" t="str">
        <f t="shared" si="10"/>
        <v/>
      </c>
    </row>
    <row r="91" spans="1:19" s="37" customFormat="1" ht="40" customHeight="1" x14ac:dyDescent="0.35">
      <c r="A91" s="131">
        <v>74</v>
      </c>
      <c r="B91" s="59" t="s">
        <v>66</v>
      </c>
      <c r="C91" s="60" t="s">
        <v>83</v>
      </c>
      <c r="D91" s="58" t="s">
        <v>112</v>
      </c>
      <c r="E91" s="137"/>
      <c r="F91" s="58"/>
      <c r="G91" s="58"/>
      <c r="H91" s="58"/>
      <c r="I91" s="61"/>
      <c r="J91" s="62"/>
      <c r="K91" s="63"/>
      <c r="L91" s="74">
        <f t="shared" si="6"/>
        <v>0</v>
      </c>
      <c r="M91" s="85">
        <v>5000</v>
      </c>
      <c r="N91" s="206">
        <f>M91*40</f>
        <v>200000</v>
      </c>
      <c r="O91" s="207"/>
      <c r="P91" s="208" t="str">
        <f t="shared" si="7"/>
        <v/>
      </c>
      <c r="Q91" s="45" t="str">
        <f t="shared" si="8"/>
        <v/>
      </c>
      <c r="R91" s="46" t="str">
        <f t="shared" si="9"/>
        <v/>
      </c>
      <c r="S91" s="78" t="str">
        <f t="shared" si="10"/>
        <v/>
      </c>
    </row>
    <row r="92" spans="1:19" s="37" customFormat="1" ht="40" customHeight="1" x14ac:dyDescent="0.35">
      <c r="A92" s="131">
        <v>75</v>
      </c>
      <c r="B92" s="59" t="s">
        <v>66</v>
      </c>
      <c r="C92" s="60" t="s">
        <v>84</v>
      </c>
      <c r="D92" s="58" t="s">
        <v>115</v>
      </c>
      <c r="E92" s="137"/>
      <c r="F92" s="58"/>
      <c r="G92" s="58"/>
      <c r="H92" s="58"/>
      <c r="I92" s="61"/>
      <c r="J92" s="62"/>
      <c r="K92" s="63"/>
      <c r="L92" s="74">
        <f t="shared" si="6"/>
        <v>0</v>
      </c>
      <c r="M92" s="85">
        <v>7000</v>
      </c>
      <c r="N92" s="206">
        <f>M92*50</f>
        <v>350000</v>
      </c>
      <c r="O92" s="207"/>
      <c r="P92" s="208" t="str">
        <f t="shared" si="7"/>
        <v/>
      </c>
      <c r="Q92" s="45" t="str">
        <f t="shared" si="8"/>
        <v/>
      </c>
      <c r="R92" s="46" t="str">
        <f t="shared" si="9"/>
        <v/>
      </c>
      <c r="S92" s="78" t="str">
        <f t="shared" si="10"/>
        <v/>
      </c>
    </row>
    <row r="93" spans="1:19" s="37" customFormat="1" ht="40" customHeight="1" x14ac:dyDescent="0.35">
      <c r="A93" s="131">
        <v>76</v>
      </c>
      <c r="B93" s="59" t="s">
        <v>66</v>
      </c>
      <c r="C93" s="60" t="s">
        <v>56</v>
      </c>
      <c r="D93" s="58" t="s">
        <v>130</v>
      </c>
      <c r="E93" s="137"/>
      <c r="F93" s="58"/>
      <c r="G93" s="58"/>
      <c r="H93" s="58"/>
      <c r="I93" s="61"/>
      <c r="J93" s="62"/>
      <c r="K93" s="63"/>
      <c r="L93" s="74">
        <f t="shared" si="6"/>
        <v>0</v>
      </c>
      <c r="M93" s="85">
        <v>250</v>
      </c>
      <c r="N93" s="206">
        <f>M93*100</f>
        <v>25000</v>
      </c>
      <c r="O93" s="207"/>
      <c r="P93" s="208" t="str">
        <f t="shared" si="7"/>
        <v/>
      </c>
      <c r="Q93" s="45" t="str">
        <f t="shared" si="8"/>
        <v/>
      </c>
      <c r="R93" s="46" t="str">
        <f t="shared" si="9"/>
        <v/>
      </c>
      <c r="S93" s="78" t="str">
        <f t="shared" si="10"/>
        <v/>
      </c>
    </row>
    <row r="94" spans="1:19" s="37" customFormat="1" ht="40" customHeight="1" x14ac:dyDescent="0.35">
      <c r="A94" s="131">
        <v>77</v>
      </c>
      <c r="B94" s="59" t="s">
        <v>66</v>
      </c>
      <c r="C94" s="60" t="s">
        <v>57</v>
      </c>
      <c r="D94" s="58" t="s">
        <v>130</v>
      </c>
      <c r="E94" s="137"/>
      <c r="F94" s="58"/>
      <c r="G94" s="58"/>
      <c r="H94" s="58"/>
      <c r="I94" s="61"/>
      <c r="J94" s="62"/>
      <c r="K94" s="63"/>
      <c r="L94" s="74">
        <f t="shared" si="6"/>
        <v>0</v>
      </c>
      <c r="M94" s="85">
        <v>400</v>
      </c>
      <c r="N94" s="206">
        <f>M94*100</f>
        <v>40000</v>
      </c>
      <c r="O94" s="207"/>
      <c r="P94" s="208" t="str">
        <f t="shared" si="7"/>
        <v/>
      </c>
      <c r="Q94" s="45" t="str">
        <f t="shared" si="8"/>
        <v/>
      </c>
      <c r="R94" s="46" t="str">
        <f t="shared" si="9"/>
        <v/>
      </c>
      <c r="S94" s="78" t="str">
        <f t="shared" si="10"/>
        <v/>
      </c>
    </row>
    <row r="95" spans="1:19" s="37" customFormat="1" ht="40" customHeight="1" x14ac:dyDescent="0.35">
      <c r="A95" s="131">
        <v>78</v>
      </c>
      <c r="B95" s="59" t="s">
        <v>66</v>
      </c>
      <c r="C95" s="60" t="s">
        <v>81</v>
      </c>
      <c r="D95" s="58" t="s">
        <v>115</v>
      </c>
      <c r="E95" s="137"/>
      <c r="F95" s="58"/>
      <c r="G95" s="58"/>
      <c r="H95" s="58"/>
      <c r="I95" s="61"/>
      <c r="J95" s="62"/>
      <c r="K95" s="63"/>
      <c r="L95" s="74">
        <f t="shared" si="6"/>
        <v>0</v>
      </c>
      <c r="M95" s="85">
        <v>1600</v>
      </c>
      <c r="N95" s="206">
        <f>M95*50</f>
        <v>80000</v>
      </c>
      <c r="O95" s="207"/>
      <c r="P95" s="208" t="str">
        <f t="shared" si="7"/>
        <v/>
      </c>
      <c r="Q95" s="45" t="str">
        <f t="shared" si="8"/>
        <v/>
      </c>
      <c r="R95" s="46" t="str">
        <f t="shared" si="9"/>
        <v/>
      </c>
      <c r="S95" s="78" t="str">
        <f t="shared" si="10"/>
        <v/>
      </c>
    </row>
    <row r="96" spans="1:19" s="37" customFormat="1" ht="40" customHeight="1" x14ac:dyDescent="0.35">
      <c r="A96" s="131">
        <v>79</v>
      </c>
      <c r="B96" s="59" t="s">
        <v>66</v>
      </c>
      <c r="C96" s="60" t="s">
        <v>63</v>
      </c>
      <c r="D96" s="58" t="s">
        <v>115</v>
      </c>
      <c r="E96" s="137"/>
      <c r="F96" s="58"/>
      <c r="G96" s="58"/>
      <c r="H96" s="58"/>
      <c r="I96" s="61"/>
      <c r="J96" s="62"/>
      <c r="K96" s="63"/>
      <c r="L96" s="74">
        <f t="shared" si="6"/>
        <v>0</v>
      </c>
      <c r="M96" s="85">
        <v>600</v>
      </c>
      <c r="N96" s="206">
        <f>M96*50</f>
        <v>30000</v>
      </c>
      <c r="O96" s="207"/>
      <c r="P96" s="208" t="str">
        <f t="shared" si="7"/>
        <v/>
      </c>
      <c r="Q96" s="45" t="str">
        <f t="shared" si="8"/>
        <v/>
      </c>
      <c r="R96" s="46" t="str">
        <f t="shared" si="9"/>
        <v/>
      </c>
      <c r="S96" s="78" t="str">
        <f t="shared" si="10"/>
        <v/>
      </c>
    </row>
    <row r="97" spans="1:916" s="37" customFormat="1" ht="40" customHeight="1" x14ac:dyDescent="0.35">
      <c r="A97" s="131">
        <v>80</v>
      </c>
      <c r="B97" s="59" t="s">
        <v>66</v>
      </c>
      <c r="C97" s="60" t="s">
        <v>58</v>
      </c>
      <c r="D97" s="58" t="s">
        <v>130</v>
      </c>
      <c r="E97" s="137"/>
      <c r="F97" s="58"/>
      <c r="G97" s="58"/>
      <c r="H97" s="58"/>
      <c r="I97" s="61"/>
      <c r="J97" s="62"/>
      <c r="K97" s="63"/>
      <c r="L97" s="74">
        <f t="shared" si="6"/>
        <v>0</v>
      </c>
      <c r="M97" s="85">
        <v>600</v>
      </c>
      <c r="N97" s="206">
        <f>M97*100</f>
        <v>60000</v>
      </c>
      <c r="O97" s="207"/>
      <c r="P97" s="208" t="str">
        <f t="shared" si="7"/>
        <v/>
      </c>
      <c r="Q97" s="45" t="str">
        <f t="shared" si="8"/>
        <v/>
      </c>
      <c r="R97" s="46" t="str">
        <f t="shared" si="9"/>
        <v/>
      </c>
      <c r="S97" s="78" t="str">
        <f t="shared" si="10"/>
        <v/>
      </c>
    </row>
    <row r="98" spans="1:916" s="37" customFormat="1" ht="40" customHeight="1" x14ac:dyDescent="0.35">
      <c r="A98" s="131">
        <v>81</v>
      </c>
      <c r="B98" s="59" t="s">
        <v>64</v>
      </c>
      <c r="C98" s="60" t="s">
        <v>59</v>
      </c>
      <c r="D98" s="58" t="s">
        <v>131</v>
      </c>
      <c r="E98" s="137"/>
      <c r="F98" s="58"/>
      <c r="G98" s="58"/>
      <c r="H98" s="58"/>
      <c r="I98" s="61"/>
      <c r="J98" s="62"/>
      <c r="K98" s="63"/>
      <c r="L98" s="74">
        <f t="shared" si="6"/>
        <v>0</v>
      </c>
      <c r="M98" s="85">
        <v>120</v>
      </c>
      <c r="N98" s="206">
        <f>M98*12</f>
        <v>1440</v>
      </c>
      <c r="O98" s="207"/>
      <c r="P98" s="208" t="str">
        <f t="shared" si="7"/>
        <v/>
      </c>
      <c r="Q98" s="45" t="str">
        <f t="shared" si="8"/>
        <v/>
      </c>
      <c r="R98" s="46" t="str">
        <f t="shared" si="9"/>
        <v/>
      </c>
      <c r="S98" s="78" t="str">
        <f t="shared" si="10"/>
        <v/>
      </c>
    </row>
    <row r="99" spans="1:916" s="37" customFormat="1" ht="40" customHeight="1" x14ac:dyDescent="0.35">
      <c r="A99" s="131">
        <v>82</v>
      </c>
      <c r="B99" s="59" t="s">
        <v>64</v>
      </c>
      <c r="C99" s="60" t="s">
        <v>60</v>
      </c>
      <c r="D99" s="58" t="s">
        <v>131</v>
      </c>
      <c r="E99" s="137"/>
      <c r="F99" s="58"/>
      <c r="G99" s="58"/>
      <c r="H99" s="58"/>
      <c r="I99" s="61"/>
      <c r="J99" s="62"/>
      <c r="K99" s="63"/>
      <c r="L99" s="74">
        <f t="shared" si="6"/>
        <v>0</v>
      </c>
      <c r="M99" s="85">
        <v>120</v>
      </c>
      <c r="N99" s="206">
        <f>M99*12</f>
        <v>1440</v>
      </c>
      <c r="O99" s="207"/>
      <c r="P99" s="208" t="str">
        <f t="shared" si="7"/>
        <v/>
      </c>
      <c r="Q99" s="45" t="str">
        <f t="shared" si="8"/>
        <v/>
      </c>
      <c r="R99" s="46" t="str">
        <f t="shared" si="9"/>
        <v/>
      </c>
      <c r="S99" s="78" t="str">
        <f t="shared" si="10"/>
        <v/>
      </c>
    </row>
    <row r="100" spans="1:916" s="37" customFormat="1" ht="40" customHeight="1" x14ac:dyDescent="0.35">
      <c r="A100" s="131">
        <v>83</v>
      </c>
      <c r="B100" s="59" t="s">
        <v>64</v>
      </c>
      <c r="C100" s="60" t="s">
        <v>61</v>
      </c>
      <c r="D100" s="58">
        <v>1</v>
      </c>
      <c r="E100" s="137"/>
      <c r="F100" s="58"/>
      <c r="G100" s="58"/>
      <c r="H100" s="58"/>
      <c r="I100" s="61"/>
      <c r="J100" s="62"/>
      <c r="K100" s="63"/>
      <c r="L100" s="74">
        <f t="shared" si="6"/>
        <v>0</v>
      </c>
      <c r="M100" s="85">
        <v>3000</v>
      </c>
      <c r="N100" s="206">
        <f>M100</f>
        <v>3000</v>
      </c>
      <c r="O100" s="207"/>
      <c r="P100" s="208" t="str">
        <f t="shared" si="7"/>
        <v/>
      </c>
      <c r="Q100" s="45" t="str">
        <f t="shared" si="8"/>
        <v/>
      </c>
      <c r="R100" s="46" t="str">
        <f t="shared" si="9"/>
        <v/>
      </c>
      <c r="S100" s="78" t="str">
        <f t="shared" si="10"/>
        <v/>
      </c>
    </row>
    <row r="101" spans="1:916" s="37" customFormat="1" ht="40" customHeight="1" thickBot="1" x14ac:dyDescent="0.4">
      <c r="A101" s="131">
        <v>84</v>
      </c>
      <c r="B101" s="132" t="s">
        <v>64</v>
      </c>
      <c r="C101" s="133" t="s">
        <v>62</v>
      </c>
      <c r="D101" s="91" t="s">
        <v>132</v>
      </c>
      <c r="E101" s="138"/>
      <c r="F101" s="91"/>
      <c r="G101" s="91"/>
      <c r="H101" s="91"/>
      <c r="I101" s="133"/>
      <c r="J101" s="134"/>
      <c r="K101" s="135"/>
      <c r="L101" s="136">
        <f t="shared" si="6"/>
        <v>0</v>
      </c>
      <c r="M101" s="86">
        <v>1000</v>
      </c>
      <c r="N101" s="209">
        <f>M101*300</f>
        <v>300000</v>
      </c>
      <c r="O101" s="210"/>
      <c r="P101" s="211" t="str">
        <f t="shared" si="7"/>
        <v/>
      </c>
      <c r="Q101" s="79" t="str">
        <f t="shared" si="8"/>
        <v/>
      </c>
      <c r="R101" s="80" t="str">
        <f t="shared" si="9"/>
        <v/>
      </c>
      <c r="S101" s="81" t="str">
        <f t="shared" si="10"/>
        <v/>
      </c>
    </row>
    <row r="102" spans="1:916" ht="40" customHeight="1" thickBot="1" x14ac:dyDescent="0.4">
      <c r="Q102" s="212" t="s">
        <v>140</v>
      </c>
      <c r="R102" s="213">
        <f>SUM(R18:R101)</f>
        <v>0</v>
      </c>
      <c r="S102" s="214"/>
    </row>
    <row r="103" spans="1:916" ht="40" customHeight="1" thickBot="1" x14ac:dyDescent="0.4">
      <c r="Q103" s="212" t="s">
        <v>141</v>
      </c>
      <c r="R103" s="215">
        <f>SUM(S18:S101)</f>
        <v>0</v>
      </c>
      <c r="S103" s="216"/>
    </row>
    <row r="104" spans="1:916" ht="40" customHeight="1" thickBot="1" x14ac:dyDescent="0.4"/>
    <row r="105" spans="1:916" ht="51" customHeight="1" x14ac:dyDescent="0.35">
      <c r="A105" s="167" t="s">
        <v>212</v>
      </c>
      <c r="B105" s="168"/>
      <c r="C105" s="168"/>
      <c r="D105" s="168"/>
      <c r="E105" s="168"/>
      <c r="F105" s="168"/>
      <c r="G105" s="168"/>
      <c r="H105" s="168"/>
      <c r="I105" s="168"/>
      <c r="J105" s="168"/>
      <c r="K105" s="168"/>
      <c r="L105" s="168"/>
      <c r="M105" s="168"/>
      <c r="N105" s="168"/>
      <c r="O105" s="169"/>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c r="DZ105" s="7"/>
      <c r="EA105" s="7"/>
      <c r="EB105" s="7"/>
      <c r="EC105" s="7"/>
      <c r="ED105" s="7"/>
      <c r="EE105" s="7"/>
      <c r="EF105" s="7"/>
      <c r="EG105" s="7"/>
      <c r="EH105" s="7"/>
      <c r="EI105" s="7"/>
      <c r="EJ105" s="7"/>
      <c r="EK105" s="7"/>
      <c r="EL105" s="7"/>
      <c r="EM105" s="7"/>
      <c r="EN105" s="7"/>
      <c r="EO105" s="7"/>
      <c r="EP105" s="7"/>
      <c r="EQ105" s="7"/>
      <c r="ER105" s="7"/>
      <c r="ES105" s="7"/>
      <c r="ET105" s="7"/>
      <c r="EU105" s="7"/>
      <c r="EV105" s="7"/>
      <c r="EW105" s="7"/>
      <c r="EX105" s="7"/>
      <c r="EY105" s="7"/>
      <c r="EZ105" s="7"/>
      <c r="FA105" s="7"/>
      <c r="FB105" s="7"/>
      <c r="FC105" s="7"/>
      <c r="FD105" s="7"/>
      <c r="FE105" s="7"/>
      <c r="FF105" s="7"/>
      <c r="FG105" s="7"/>
      <c r="FH105" s="7"/>
      <c r="FI105" s="7"/>
      <c r="FJ105" s="7"/>
      <c r="FK105" s="7"/>
      <c r="FL105" s="7"/>
      <c r="FM105" s="7"/>
      <c r="FN105" s="7"/>
      <c r="FO105" s="7"/>
      <c r="FP105" s="7"/>
      <c r="FQ105" s="7"/>
      <c r="FR105" s="7"/>
      <c r="FS105" s="7"/>
      <c r="FT105" s="7"/>
      <c r="FU105" s="7"/>
      <c r="FV105" s="7"/>
      <c r="FW105" s="7"/>
      <c r="FX105" s="7"/>
      <c r="FY105" s="7"/>
      <c r="FZ105" s="7"/>
      <c r="GA105" s="7"/>
      <c r="GB105" s="7"/>
      <c r="GC105" s="7"/>
      <c r="GD105" s="7"/>
      <c r="GE105" s="7"/>
      <c r="GF105" s="7"/>
      <c r="GG105" s="7"/>
      <c r="GH105" s="7"/>
      <c r="GI105" s="7"/>
      <c r="GJ105" s="7"/>
      <c r="GK105" s="7"/>
      <c r="GL105" s="7"/>
      <c r="GM105" s="7"/>
      <c r="GN105" s="7"/>
      <c r="GO105" s="7"/>
      <c r="GP105" s="7"/>
      <c r="GQ105" s="7"/>
      <c r="GR105" s="7"/>
      <c r="GS105" s="7"/>
      <c r="GT105" s="7"/>
      <c r="GU105" s="7"/>
      <c r="GV105" s="7"/>
      <c r="GW105" s="7"/>
      <c r="GX105" s="7"/>
      <c r="GY105" s="7"/>
      <c r="GZ105" s="7"/>
      <c r="HA105" s="7"/>
      <c r="HB105" s="7"/>
      <c r="HC105" s="7"/>
      <c r="HD105" s="7"/>
      <c r="HE105" s="7"/>
      <c r="HF105" s="7"/>
      <c r="HG105" s="7"/>
      <c r="HH105" s="7"/>
      <c r="HI105" s="7"/>
      <c r="HJ105" s="7"/>
      <c r="HK105" s="7"/>
      <c r="HL105" s="7"/>
      <c r="HM105" s="7"/>
      <c r="HN105" s="7"/>
      <c r="HO105" s="7"/>
      <c r="HP105" s="7"/>
      <c r="HQ105" s="7"/>
      <c r="HR105" s="7"/>
      <c r="HS105" s="7"/>
      <c r="HT105" s="7"/>
      <c r="HU105" s="7"/>
      <c r="HV105" s="7"/>
      <c r="HW105" s="7"/>
      <c r="HX105" s="7"/>
      <c r="HY105" s="7"/>
      <c r="HZ105" s="7"/>
      <c r="IA105" s="7"/>
      <c r="IB105" s="7"/>
      <c r="IC105" s="7"/>
      <c r="ID105" s="7"/>
      <c r="IE105" s="7"/>
      <c r="IF105" s="7"/>
      <c r="IG105" s="7"/>
      <c r="IH105" s="7"/>
      <c r="II105" s="7"/>
      <c r="IJ105" s="7"/>
      <c r="IK105" s="7"/>
      <c r="IL105" s="7"/>
      <c r="IM105" s="7"/>
      <c r="IN105" s="7"/>
      <c r="IO105" s="7"/>
      <c r="IP105" s="7"/>
      <c r="IQ105" s="7"/>
      <c r="IR105" s="7"/>
      <c r="IS105" s="7"/>
      <c r="IT105" s="7"/>
      <c r="IU105" s="7"/>
      <c r="IV105" s="7"/>
      <c r="IW105" s="7"/>
      <c r="IX105" s="7"/>
      <c r="IY105" s="7"/>
      <c r="IZ105" s="7"/>
      <c r="JA105" s="7"/>
      <c r="JB105" s="7"/>
      <c r="JC105" s="7"/>
      <c r="JD105" s="7"/>
      <c r="JE105" s="7"/>
      <c r="JF105" s="7"/>
      <c r="JG105" s="7"/>
      <c r="JH105" s="7"/>
      <c r="JI105" s="7"/>
      <c r="JJ105" s="7"/>
      <c r="JK105" s="7"/>
      <c r="JL105" s="7"/>
      <c r="JM105" s="7"/>
      <c r="JN105" s="7"/>
      <c r="JO105" s="7"/>
      <c r="JP105" s="7"/>
      <c r="JQ105" s="7"/>
      <c r="JR105" s="7"/>
      <c r="JS105" s="7"/>
      <c r="JT105" s="7"/>
      <c r="JU105" s="7"/>
      <c r="JV105" s="7"/>
      <c r="JW105" s="7"/>
      <c r="JX105" s="7"/>
      <c r="JY105" s="7"/>
      <c r="JZ105" s="7"/>
      <c r="KA105" s="7"/>
      <c r="KB105" s="7"/>
      <c r="KC105" s="7"/>
      <c r="KD105" s="7"/>
      <c r="KE105" s="7"/>
      <c r="KF105" s="7"/>
      <c r="KG105" s="7"/>
      <c r="KH105" s="7"/>
      <c r="KI105" s="7"/>
      <c r="KJ105" s="7"/>
      <c r="KK105" s="7"/>
      <c r="KL105" s="7"/>
      <c r="KM105" s="7"/>
      <c r="KN105" s="7"/>
      <c r="KO105" s="7"/>
      <c r="KP105" s="7"/>
      <c r="KQ105" s="7"/>
      <c r="KR105" s="7"/>
      <c r="KS105" s="7"/>
      <c r="KT105" s="7"/>
      <c r="KU105" s="7"/>
      <c r="KV105" s="7"/>
      <c r="KW105" s="7"/>
      <c r="KX105" s="7"/>
      <c r="KY105" s="7"/>
      <c r="KZ105" s="7"/>
      <c r="LA105" s="7"/>
      <c r="LB105" s="7"/>
      <c r="LC105" s="7"/>
      <c r="LD105" s="7"/>
      <c r="LE105" s="7"/>
      <c r="LF105" s="7"/>
      <c r="LG105" s="7"/>
      <c r="LH105" s="7"/>
      <c r="LI105" s="7"/>
      <c r="LJ105" s="7"/>
      <c r="LK105" s="7"/>
      <c r="LL105" s="7"/>
      <c r="LM105" s="7"/>
      <c r="LN105" s="7"/>
      <c r="LO105" s="7"/>
      <c r="LP105" s="7"/>
      <c r="LQ105" s="7"/>
      <c r="LR105" s="7"/>
      <c r="LS105" s="7"/>
      <c r="LT105" s="7"/>
      <c r="LU105" s="7"/>
      <c r="LV105" s="7"/>
      <c r="LW105" s="7"/>
      <c r="LX105" s="7"/>
      <c r="LY105" s="7"/>
      <c r="LZ105" s="7"/>
      <c r="MA105" s="7"/>
      <c r="MB105" s="7"/>
      <c r="MC105" s="7"/>
      <c r="MD105" s="7"/>
      <c r="ME105" s="7"/>
      <c r="MF105" s="7"/>
      <c r="MG105" s="7"/>
      <c r="MH105" s="7"/>
      <c r="MI105" s="7"/>
      <c r="MJ105" s="7"/>
      <c r="MK105" s="7"/>
      <c r="ML105" s="7"/>
      <c r="MM105" s="7"/>
      <c r="MN105" s="7"/>
      <c r="MO105" s="7"/>
      <c r="MP105" s="7"/>
      <c r="MQ105" s="7"/>
      <c r="MR105" s="7"/>
      <c r="MS105" s="7"/>
      <c r="MT105" s="7"/>
      <c r="MU105" s="7"/>
      <c r="MV105" s="7"/>
      <c r="MW105" s="7"/>
      <c r="MX105" s="7"/>
      <c r="MY105" s="7"/>
      <c r="MZ105" s="7"/>
      <c r="NA105" s="7"/>
      <c r="NB105" s="7"/>
      <c r="NC105" s="7"/>
      <c r="ND105" s="7"/>
      <c r="NE105" s="7"/>
      <c r="NF105" s="7"/>
      <c r="NG105" s="7"/>
      <c r="NH105" s="7"/>
      <c r="NI105" s="7"/>
      <c r="NJ105" s="7"/>
      <c r="NK105" s="7"/>
      <c r="NL105" s="7"/>
      <c r="NM105" s="7"/>
      <c r="NN105" s="7"/>
      <c r="NO105" s="7"/>
      <c r="NP105" s="7"/>
      <c r="NQ105" s="7"/>
      <c r="NR105" s="7"/>
      <c r="NS105" s="7"/>
      <c r="NT105" s="7"/>
      <c r="NU105" s="7"/>
      <c r="NV105" s="7"/>
      <c r="NW105" s="7"/>
      <c r="NX105" s="7"/>
      <c r="NY105" s="7"/>
      <c r="NZ105" s="7"/>
      <c r="OA105" s="7"/>
      <c r="OB105" s="7"/>
      <c r="OC105" s="7"/>
      <c r="OD105" s="7"/>
      <c r="OE105" s="7"/>
      <c r="OF105" s="7"/>
      <c r="OG105" s="7"/>
      <c r="OH105" s="7"/>
      <c r="OI105" s="7"/>
      <c r="OJ105" s="7"/>
      <c r="OK105" s="7"/>
      <c r="OL105" s="7"/>
      <c r="OM105" s="7"/>
      <c r="ON105" s="7"/>
      <c r="OO105" s="7"/>
      <c r="OP105" s="7"/>
      <c r="OQ105" s="7"/>
      <c r="OR105" s="7"/>
      <c r="OS105" s="7"/>
      <c r="OT105" s="7"/>
      <c r="OU105" s="7"/>
      <c r="OV105" s="7"/>
      <c r="OW105" s="7"/>
      <c r="OX105" s="7"/>
      <c r="OY105" s="7"/>
      <c r="OZ105" s="7"/>
      <c r="PA105" s="7"/>
      <c r="PB105" s="7"/>
      <c r="PC105" s="7"/>
      <c r="PD105" s="7"/>
      <c r="PE105" s="7"/>
      <c r="PF105" s="7"/>
      <c r="PG105" s="7"/>
      <c r="PH105" s="7"/>
      <c r="PI105" s="7"/>
      <c r="PJ105" s="7"/>
      <c r="PK105" s="7"/>
      <c r="PL105" s="7"/>
      <c r="PM105" s="7"/>
      <c r="PN105" s="7"/>
      <c r="PO105" s="7"/>
      <c r="PP105" s="7"/>
      <c r="PQ105" s="7"/>
      <c r="PR105" s="7"/>
      <c r="PS105" s="7"/>
      <c r="PT105" s="7"/>
      <c r="PU105" s="7"/>
      <c r="PV105" s="7"/>
      <c r="PW105" s="7"/>
      <c r="PX105" s="7"/>
      <c r="PY105" s="7"/>
      <c r="PZ105" s="7"/>
      <c r="QA105" s="7"/>
      <c r="QB105" s="7"/>
      <c r="QC105" s="7"/>
      <c r="QD105" s="7"/>
      <c r="QE105" s="7"/>
      <c r="QF105" s="7"/>
      <c r="QG105" s="7"/>
      <c r="QH105" s="7"/>
      <c r="QI105" s="7"/>
      <c r="QJ105" s="7"/>
      <c r="QK105" s="7"/>
      <c r="QL105" s="7"/>
      <c r="QM105" s="7"/>
      <c r="QN105" s="7"/>
      <c r="QO105" s="7"/>
      <c r="QP105" s="7"/>
      <c r="QQ105" s="7"/>
      <c r="QR105" s="7"/>
      <c r="QS105" s="7"/>
      <c r="QT105" s="7"/>
      <c r="QU105" s="7"/>
      <c r="QV105" s="7"/>
      <c r="QW105" s="7"/>
      <c r="QX105" s="7"/>
      <c r="QY105" s="7"/>
      <c r="QZ105" s="7"/>
      <c r="RA105" s="7"/>
      <c r="RB105" s="7"/>
      <c r="RC105" s="7"/>
      <c r="RD105" s="7"/>
      <c r="RE105" s="7"/>
      <c r="RF105" s="7"/>
      <c r="RG105" s="7"/>
      <c r="RH105" s="7"/>
      <c r="RI105" s="7"/>
      <c r="RJ105" s="7"/>
      <c r="RK105" s="7"/>
      <c r="RL105" s="7"/>
      <c r="RM105" s="7"/>
      <c r="RN105" s="7"/>
      <c r="RO105" s="7"/>
      <c r="RP105" s="7"/>
      <c r="RQ105" s="7"/>
      <c r="RR105" s="7"/>
      <c r="RS105" s="7"/>
      <c r="RT105" s="7"/>
      <c r="RU105" s="7"/>
      <c r="RV105" s="7"/>
      <c r="RW105" s="7"/>
      <c r="RX105" s="7"/>
      <c r="RY105" s="7"/>
      <c r="RZ105" s="7"/>
      <c r="SA105" s="7"/>
      <c r="SB105" s="7"/>
      <c r="SC105" s="7"/>
      <c r="SD105" s="7"/>
      <c r="SE105" s="7"/>
      <c r="SF105" s="7"/>
      <c r="SG105" s="7"/>
      <c r="SH105" s="7"/>
      <c r="SI105" s="7"/>
      <c r="SJ105" s="7"/>
      <c r="SK105" s="7"/>
      <c r="SL105" s="7"/>
      <c r="SM105" s="7"/>
      <c r="SN105" s="7"/>
      <c r="SO105" s="7"/>
      <c r="SP105" s="7"/>
      <c r="SQ105" s="7"/>
      <c r="SR105" s="7"/>
      <c r="SS105" s="7"/>
      <c r="ST105" s="7"/>
      <c r="SU105" s="7"/>
      <c r="SV105" s="7"/>
      <c r="SW105" s="7"/>
      <c r="SX105" s="7"/>
      <c r="SY105" s="7"/>
      <c r="SZ105" s="7"/>
      <c r="TA105" s="7"/>
      <c r="TB105" s="7"/>
      <c r="TC105" s="7"/>
      <c r="TD105" s="7"/>
      <c r="TE105" s="7"/>
      <c r="TF105" s="7"/>
      <c r="TG105" s="7"/>
      <c r="TH105" s="7"/>
      <c r="TI105" s="7"/>
      <c r="TJ105" s="7"/>
      <c r="TK105" s="7"/>
      <c r="TL105" s="7"/>
      <c r="TM105" s="7"/>
      <c r="TN105" s="7"/>
      <c r="TO105" s="7"/>
      <c r="TP105" s="7"/>
      <c r="TQ105" s="7"/>
      <c r="TR105" s="7"/>
      <c r="TS105" s="7"/>
      <c r="TT105" s="7"/>
      <c r="TU105" s="7"/>
      <c r="TV105" s="7"/>
      <c r="TW105" s="7"/>
      <c r="TX105" s="7"/>
      <c r="TY105" s="7"/>
      <c r="TZ105" s="7"/>
      <c r="UA105" s="7"/>
      <c r="UB105" s="7"/>
      <c r="UC105" s="7"/>
      <c r="UD105" s="7"/>
      <c r="UE105" s="7"/>
      <c r="UF105" s="7"/>
      <c r="UG105" s="7"/>
      <c r="UH105" s="7"/>
      <c r="UI105" s="7"/>
      <c r="UJ105" s="7"/>
      <c r="UK105" s="7"/>
      <c r="UL105" s="7"/>
      <c r="UM105" s="7"/>
      <c r="UN105" s="7"/>
      <c r="UO105" s="7"/>
      <c r="UP105" s="7"/>
      <c r="UQ105" s="7"/>
      <c r="UR105" s="7"/>
      <c r="US105" s="7"/>
      <c r="UT105" s="7"/>
      <c r="UU105" s="7"/>
      <c r="UV105" s="7"/>
      <c r="UW105" s="7"/>
      <c r="UX105" s="7"/>
      <c r="UY105" s="7"/>
      <c r="UZ105" s="7"/>
      <c r="VA105" s="7"/>
      <c r="VB105" s="7"/>
      <c r="VC105" s="7"/>
      <c r="VD105" s="7"/>
      <c r="VE105" s="7"/>
      <c r="VF105" s="7"/>
      <c r="VG105" s="7"/>
      <c r="VH105" s="7"/>
      <c r="VI105" s="7"/>
      <c r="VJ105" s="7"/>
      <c r="VK105" s="7"/>
      <c r="VL105" s="7"/>
      <c r="VM105" s="7"/>
      <c r="VN105" s="7"/>
      <c r="VO105" s="7"/>
      <c r="VP105" s="7"/>
      <c r="VQ105" s="7"/>
      <c r="VR105" s="7"/>
      <c r="VS105" s="7"/>
      <c r="VT105" s="7"/>
      <c r="VU105" s="7"/>
      <c r="VV105" s="7"/>
      <c r="VW105" s="7"/>
      <c r="VX105" s="7"/>
      <c r="VY105" s="7"/>
      <c r="VZ105" s="7"/>
      <c r="WA105" s="7"/>
      <c r="WB105" s="7"/>
      <c r="WC105" s="7"/>
      <c r="WD105" s="7"/>
      <c r="WE105" s="7"/>
      <c r="WF105" s="7"/>
      <c r="WG105" s="7"/>
      <c r="WH105" s="7"/>
      <c r="WI105" s="7"/>
      <c r="WJ105" s="7"/>
      <c r="WK105" s="7"/>
      <c r="WL105" s="7"/>
      <c r="WM105" s="7"/>
      <c r="WN105" s="7"/>
      <c r="WO105" s="7"/>
      <c r="WP105" s="7"/>
      <c r="WQ105" s="7"/>
      <c r="WR105" s="7"/>
      <c r="WS105" s="7"/>
      <c r="WT105" s="7"/>
      <c r="WU105" s="7"/>
      <c r="WV105" s="7"/>
      <c r="WW105" s="7"/>
      <c r="WX105" s="7"/>
      <c r="WY105" s="7"/>
      <c r="WZ105" s="7"/>
      <c r="XA105" s="7"/>
      <c r="XB105" s="7"/>
      <c r="XC105" s="7"/>
      <c r="XD105" s="7"/>
      <c r="XE105" s="7"/>
      <c r="XF105" s="7"/>
      <c r="XG105" s="7"/>
      <c r="XH105" s="7"/>
      <c r="XI105" s="7"/>
      <c r="XJ105" s="7"/>
      <c r="XK105" s="7"/>
      <c r="XL105" s="7"/>
      <c r="XM105" s="7"/>
      <c r="XN105" s="7"/>
      <c r="XO105" s="7"/>
      <c r="XP105" s="7"/>
      <c r="XQ105" s="7"/>
      <c r="XR105" s="7"/>
      <c r="XS105" s="7"/>
      <c r="XT105" s="7"/>
      <c r="XU105" s="7"/>
      <c r="XV105" s="7"/>
      <c r="XW105" s="7"/>
      <c r="XX105" s="7"/>
      <c r="XY105" s="7"/>
      <c r="XZ105" s="7"/>
      <c r="YA105" s="7"/>
      <c r="YB105" s="7"/>
      <c r="YC105" s="7"/>
      <c r="YD105" s="7"/>
      <c r="YE105" s="7"/>
      <c r="YF105" s="7"/>
      <c r="YG105" s="7"/>
      <c r="YH105" s="7"/>
      <c r="YI105" s="7"/>
      <c r="YJ105" s="7"/>
      <c r="YK105" s="7"/>
      <c r="YL105" s="7"/>
      <c r="YM105" s="7"/>
      <c r="YN105" s="7"/>
      <c r="YO105" s="7"/>
      <c r="YP105" s="7"/>
      <c r="YQ105" s="7"/>
      <c r="YR105" s="7"/>
      <c r="YS105" s="7"/>
      <c r="YT105" s="7"/>
      <c r="YU105" s="7"/>
      <c r="YV105" s="7"/>
      <c r="YW105" s="7"/>
      <c r="YX105" s="7"/>
      <c r="YY105" s="7"/>
      <c r="YZ105" s="7"/>
      <c r="ZA105" s="7"/>
      <c r="ZB105" s="7"/>
      <c r="ZC105" s="7"/>
      <c r="ZD105" s="7"/>
      <c r="ZE105" s="7"/>
      <c r="ZF105" s="7"/>
      <c r="ZG105" s="7"/>
      <c r="ZH105" s="7"/>
      <c r="ZI105" s="7"/>
      <c r="ZJ105" s="7"/>
      <c r="ZK105" s="7"/>
      <c r="ZL105" s="7"/>
      <c r="ZM105" s="7"/>
      <c r="ZN105" s="7"/>
      <c r="ZO105" s="7"/>
      <c r="ZP105" s="7"/>
      <c r="ZQ105" s="7"/>
      <c r="ZR105" s="7"/>
      <c r="ZS105" s="7"/>
      <c r="ZT105" s="7"/>
      <c r="ZU105" s="7"/>
      <c r="ZV105" s="7"/>
      <c r="ZW105" s="7"/>
      <c r="ZX105" s="7"/>
      <c r="ZY105" s="7"/>
      <c r="ZZ105" s="7"/>
      <c r="AAA105" s="7"/>
      <c r="AAB105" s="7"/>
      <c r="AAC105" s="7"/>
      <c r="AAD105" s="7"/>
      <c r="AAE105" s="7"/>
      <c r="AAF105" s="7"/>
      <c r="AAG105" s="7"/>
      <c r="AAH105" s="7"/>
      <c r="AAI105" s="7"/>
      <c r="AAJ105" s="7"/>
      <c r="AAK105" s="7"/>
      <c r="AAL105" s="7"/>
      <c r="AAM105" s="7"/>
      <c r="AAN105" s="7"/>
      <c r="AAO105" s="7"/>
      <c r="AAP105" s="7"/>
      <c r="AAQ105" s="7"/>
      <c r="AAR105" s="7"/>
      <c r="AAS105" s="7"/>
      <c r="AAT105" s="7"/>
      <c r="AAU105" s="7"/>
      <c r="AAV105" s="7"/>
      <c r="AAW105" s="7"/>
      <c r="AAX105" s="7"/>
      <c r="AAY105" s="7"/>
      <c r="AAZ105" s="7"/>
      <c r="ABA105" s="7"/>
      <c r="ABB105" s="7"/>
      <c r="ABC105" s="7"/>
      <c r="ABD105" s="7"/>
      <c r="ABE105" s="7"/>
      <c r="ABF105" s="7"/>
      <c r="ABG105" s="7"/>
      <c r="ABH105" s="7"/>
      <c r="ABI105" s="7"/>
      <c r="ABJ105" s="7"/>
      <c r="ABK105" s="7"/>
      <c r="ABL105" s="7"/>
      <c r="ABM105" s="7"/>
      <c r="ABN105" s="7"/>
      <c r="ABO105" s="7"/>
      <c r="ABP105" s="7"/>
      <c r="ABQ105" s="7"/>
      <c r="ABR105" s="7"/>
      <c r="ABS105" s="7"/>
      <c r="ABT105" s="7"/>
      <c r="ABU105" s="7"/>
      <c r="ABV105" s="7"/>
      <c r="ABW105" s="7"/>
      <c r="ABX105" s="7"/>
      <c r="ABY105" s="7"/>
      <c r="ABZ105" s="7"/>
      <c r="ACA105" s="7"/>
      <c r="ACB105" s="7"/>
      <c r="ACC105" s="7"/>
      <c r="ACD105" s="7"/>
      <c r="ACE105" s="7"/>
      <c r="ACF105" s="7"/>
      <c r="ACG105" s="7"/>
      <c r="ACH105" s="7"/>
      <c r="ACI105" s="7"/>
      <c r="ACJ105" s="7"/>
      <c r="ACK105" s="7"/>
      <c r="ACL105" s="7"/>
      <c r="ACM105" s="7"/>
      <c r="ACN105" s="7"/>
      <c r="ACO105" s="7"/>
      <c r="ACP105" s="7"/>
      <c r="ACQ105" s="7"/>
      <c r="ACR105" s="7"/>
      <c r="ACS105" s="7"/>
      <c r="ACT105" s="7"/>
      <c r="ACU105" s="7"/>
      <c r="ACV105" s="7"/>
      <c r="ACW105" s="7"/>
      <c r="ACX105" s="7"/>
      <c r="ACY105" s="7"/>
      <c r="ACZ105" s="7"/>
      <c r="ADA105" s="7"/>
      <c r="ADB105" s="7"/>
      <c r="ADC105" s="7"/>
      <c r="ADD105" s="7"/>
      <c r="ADE105" s="7"/>
      <c r="ADF105" s="7"/>
      <c r="ADG105" s="7"/>
      <c r="ADH105" s="7"/>
      <c r="ADI105" s="7"/>
      <c r="ADJ105" s="7"/>
      <c r="ADK105" s="7"/>
      <c r="ADL105" s="7"/>
      <c r="ADM105" s="7"/>
      <c r="ADN105" s="7"/>
      <c r="ADO105" s="7"/>
      <c r="ADP105" s="7"/>
      <c r="ADQ105" s="7"/>
      <c r="ADR105" s="7"/>
      <c r="ADS105" s="7"/>
      <c r="ADT105" s="7"/>
      <c r="ADU105" s="7"/>
      <c r="ADV105" s="7"/>
      <c r="ADW105" s="7"/>
      <c r="ADX105" s="7"/>
      <c r="ADY105" s="7"/>
      <c r="ADZ105" s="7"/>
      <c r="AEA105" s="7"/>
      <c r="AEB105" s="7"/>
      <c r="AEC105" s="7"/>
      <c r="AED105" s="7"/>
      <c r="AEE105" s="7"/>
      <c r="AEF105" s="7"/>
      <c r="AEG105" s="7"/>
      <c r="AEH105" s="7"/>
      <c r="AEI105" s="7"/>
      <c r="AEJ105" s="7"/>
      <c r="AEK105" s="7"/>
      <c r="AEL105" s="7"/>
      <c r="AEM105" s="7"/>
      <c r="AEN105" s="7"/>
      <c r="AEO105" s="7"/>
      <c r="AEP105" s="7"/>
      <c r="AEQ105" s="7"/>
      <c r="AER105" s="7"/>
      <c r="AES105" s="7"/>
      <c r="AET105" s="7"/>
      <c r="AEU105" s="7"/>
      <c r="AEV105" s="7"/>
      <c r="AEW105" s="7"/>
      <c r="AEX105" s="7"/>
      <c r="AEY105" s="7"/>
      <c r="AEZ105" s="7"/>
      <c r="AFA105" s="7"/>
      <c r="AFB105" s="7"/>
      <c r="AFC105" s="7"/>
      <c r="AFD105" s="7"/>
      <c r="AFE105" s="7"/>
      <c r="AFF105" s="7"/>
      <c r="AFG105" s="7"/>
      <c r="AFH105" s="7"/>
      <c r="AFI105" s="7"/>
      <c r="AFJ105" s="7"/>
      <c r="AFK105" s="7"/>
      <c r="AFL105" s="7"/>
      <c r="AFM105" s="7"/>
      <c r="AFN105" s="7"/>
      <c r="AFO105" s="7"/>
      <c r="AFP105" s="7"/>
      <c r="AFQ105" s="7"/>
      <c r="AFR105" s="7"/>
      <c r="AFS105" s="7"/>
      <c r="AFT105" s="7"/>
      <c r="AFU105" s="7"/>
      <c r="AFV105" s="7"/>
      <c r="AFW105" s="7"/>
      <c r="AFX105" s="7"/>
      <c r="AFY105" s="7"/>
      <c r="AFZ105" s="7"/>
      <c r="AGA105" s="7"/>
      <c r="AGB105" s="7"/>
      <c r="AGC105" s="7"/>
      <c r="AGD105" s="7"/>
      <c r="AGE105" s="7"/>
      <c r="AGF105" s="7"/>
      <c r="AGG105" s="7"/>
      <c r="AGH105" s="7"/>
      <c r="AGI105" s="7"/>
      <c r="AGJ105" s="7"/>
      <c r="AGK105" s="7"/>
      <c r="AGL105" s="7"/>
      <c r="AGM105" s="7"/>
      <c r="AGN105" s="7"/>
      <c r="AGO105" s="7"/>
      <c r="AGP105" s="7"/>
      <c r="AGQ105" s="7"/>
      <c r="AGR105" s="7"/>
      <c r="AGS105" s="7"/>
      <c r="AGT105" s="7"/>
      <c r="AGU105" s="7"/>
      <c r="AGV105" s="7"/>
      <c r="AGW105" s="7"/>
      <c r="AGX105" s="7"/>
      <c r="AGY105" s="7"/>
      <c r="AGZ105" s="7"/>
      <c r="AHA105" s="7"/>
      <c r="AHB105" s="7"/>
      <c r="AHC105" s="7"/>
      <c r="AHD105" s="7"/>
      <c r="AHE105" s="7"/>
      <c r="AHF105" s="7"/>
      <c r="AHG105" s="7"/>
      <c r="AHH105" s="7"/>
      <c r="AHI105" s="7"/>
      <c r="AHJ105" s="7"/>
      <c r="AHK105" s="7"/>
      <c r="AHL105" s="7"/>
      <c r="AHM105" s="7"/>
      <c r="AHN105" s="7"/>
      <c r="AHO105" s="7"/>
      <c r="AHP105" s="7"/>
      <c r="AHQ105" s="7"/>
      <c r="AHR105" s="7"/>
      <c r="AHS105" s="7"/>
      <c r="AHT105" s="7"/>
      <c r="AHU105" s="7"/>
      <c r="AHV105" s="7"/>
      <c r="AHW105" s="7"/>
      <c r="AHX105" s="7"/>
      <c r="AHY105" s="7"/>
      <c r="AHZ105" s="7"/>
      <c r="AIA105" s="7"/>
      <c r="AIB105" s="7"/>
      <c r="AIC105" s="7"/>
      <c r="AID105" s="7"/>
      <c r="AIE105" s="7"/>
      <c r="AIF105" s="7"/>
    </row>
    <row r="106" spans="1:916" ht="39" customHeight="1" thickBot="1" x14ac:dyDescent="0.4">
      <c r="A106" s="174" t="s">
        <v>213</v>
      </c>
      <c r="B106" s="175"/>
      <c r="C106" s="175"/>
      <c r="D106" s="175"/>
      <c r="E106" s="175"/>
      <c r="F106" s="175"/>
      <c r="G106" s="175"/>
      <c r="H106" s="175"/>
      <c r="I106" s="175"/>
      <c r="J106" s="175"/>
      <c r="K106" s="175"/>
      <c r="L106" s="175"/>
      <c r="M106" s="175"/>
      <c r="N106" s="175"/>
      <c r="O106" s="176"/>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c r="BU106" s="7"/>
      <c r="BV106" s="7"/>
      <c r="BW106" s="7"/>
      <c r="BX106" s="7"/>
      <c r="BY106" s="7"/>
      <c r="BZ106" s="7"/>
      <c r="CA106" s="7"/>
      <c r="CB106" s="7"/>
      <c r="CC106" s="7"/>
      <c r="CD106" s="7"/>
      <c r="CE106" s="7"/>
      <c r="CF106" s="7"/>
      <c r="CG106" s="7"/>
      <c r="CH106" s="7"/>
      <c r="CI106" s="7"/>
      <c r="CJ106" s="7"/>
      <c r="CK106" s="7"/>
      <c r="CL106" s="7"/>
      <c r="CM106" s="7"/>
      <c r="CN106" s="7"/>
      <c r="CO106" s="7"/>
      <c r="CP106" s="7"/>
      <c r="CQ106" s="7"/>
      <c r="CR106" s="7"/>
      <c r="CS106" s="7"/>
      <c r="CT106" s="7"/>
      <c r="CU106" s="7"/>
      <c r="CV106" s="7"/>
      <c r="CW106" s="7"/>
      <c r="CX106" s="7"/>
      <c r="CY106" s="7"/>
      <c r="CZ106" s="7"/>
      <c r="DA106" s="7"/>
      <c r="DB106" s="7"/>
      <c r="DC106" s="7"/>
      <c r="DD106" s="7"/>
      <c r="DE106" s="7"/>
      <c r="DF106" s="7"/>
      <c r="DG106" s="7"/>
      <c r="DH106" s="7"/>
      <c r="DI106" s="7"/>
      <c r="DJ106" s="7"/>
      <c r="DK106" s="7"/>
      <c r="DL106" s="7"/>
      <c r="DM106" s="7"/>
      <c r="DN106" s="7"/>
      <c r="DO106" s="7"/>
      <c r="DP106" s="7"/>
      <c r="DQ106" s="7"/>
      <c r="DR106" s="7"/>
      <c r="DS106" s="7"/>
      <c r="DT106" s="7"/>
      <c r="DU106" s="7"/>
      <c r="DV106" s="7"/>
      <c r="DW106" s="7"/>
      <c r="DX106" s="7"/>
      <c r="DY106" s="7"/>
      <c r="DZ106" s="7"/>
      <c r="EA106" s="7"/>
      <c r="EB106" s="7"/>
      <c r="EC106" s="7"/>
      <c r="ED106" s="7"/>
      <c r="EE106" s="7"/>
      <c r="EF106" s="7"/>
      <c r="EG106" s="7"/>
      <c r="EH106" s="7"/>
      <c r="EI106" s="7"/>
      <c r="EJ106" s="7"/>
      <c r="EK106" s="7"/>
      <c r="EL106" s="7"/>
      <c r="EM106" s="7"/>
      <c r="EN106" s="7"/>
      <c r="EO106" s="7"/>
      <c r="EP106" s="7"/>
      <c r="EQ106" s="7"/>
      <c r="ER106" s="7"/>
      <c r="ES106" s="7"/>
      <c r="ET106" s="7"/>
      <c r="EU106" s="7"/>
      <c r="EV106" s="7"/>
      <c r="EW106" s="7"/>
      <c r="EX106" s="7"/>
      <c r="EY106" s="7"/>
      <c r="EZ106" s="7"/>
      <c r="FA106" s="7"/>
      <c r="FB106" s="7"/>
      <c r="FC106" s="7"/>
      <c r="FD106" s="7"/>
      <c r="FE106" s="7"/>
      <c r="FF106" s="7"/>
      <c r="FG106" s="7"/>
      <c r="FH106" s="7"/>
      <c r="FI106" s="7"/>
      <c r="FJ106" s="7"/>
      <c r="FK106" s="7"/>
      <c r="FL106" s="7"/>
      <c r="FM106" s="7"/>
      <c r="FN106" s="7"/>
      <c r="FO106" s="7"/>
      <c r="FP106" s="7"/>
      <c r="FQ106" s="7"/>
      <c r="FR106" s="7"/>
      <c r="FS106" s="7"/>
      <c r="FT106" s="7"/>
      <c r="FU106" s="7"/>
      <c r="FV106" s="7"/>
      <c r="FW106" s="7"/>
      <c r="FX106" s="7"/>
      <c r="FY106" s="7"/>
      <c r="FZ106" s="7"/>
      <c r="GA106" s="7"/>
      <c r="GB106" s="7"/>
      <c r="GC106" s="7"/>
      <c r="GD106" s="7"/>
      <c r="GE106" s="7"/>
      <c r="GF106" s="7"/>
      <c r="GG106" s="7"/>
      <c r="GH106" s="7"/>
      <c r="GI106" s="7"/>
      <c r="GJ106" s="7"/>
      <c r="GK106" s="7"/>
      <c r="GL106" s="7"/>
      <c r="GM106" s="7"/>
      <c r="GN106" s="7"/>
      <c r="GO106" s="7"/>
      <c r="GP106" s="7"/>
      <c r="GQ106" s="7"/>
      <c r="GR106" s="7"/>
      <c r="GS106" s="7"/>
      <c r="GT106" s="7"/>
      <c r="GU106" s="7"/>
      <c r="GV106" s="7"/>
      <c r="GW106" s="7"/>
      <c r="GX106" s="7"/>
      <c r="GY106" s="7"/>
      <c r="GZ106" s="7"/>
      <c r="HA106" s="7"/>
      <c r="HB106" s="7"/>
      <c r="HC106" s="7"/>
      <c r="HD106" s="7"/>
      <c r="HE106" s="7"/>
      <c r="HF106" s="7"/>
      <c r="HG106" s="7"/>
      <c r="HH106" s="7"/>
      <c r="HI106" s="7"/>
      <c r="HJ106" s="7"/>
      <c r="HK106" s="7"/>
      <c r="HL106" s="7"/>
      <c r="HM106" s="7"/>
      <c r="HN106" s="7"/>
      <c r="HO106" s="7"/>
      <c r="HP106" s="7"/>
      <c r="HQ106" s="7"/>
      <c r="HR106" s="7"/>
      <c r="HS106" s="7"/>
      <c r="HT106" s="7"/>
      <c r="HU106" s="7"/>
      <c r="HV106" s="7"/>
      <c r="HW106" s="7"/>
      <c r="HX106" s="7"/>
      <c r="HY106" s="7"/>
      <c r="HZ106" s="7"/>
      <c r="IA106" s="7"/>
      <c r="IB106" s="7"/>
      <c r="IC106" s="7"/>
      <c r="ID106" s="7"/>
      <c r="IE106" s="7"/>
      <c r="IF106" s="7"/>
      <c r="IG106" s="7"/>
      <c r="IH106" s="7"/>
      <c r="II106" s="7"/>
      <c r="IJ106" s="7"/>
      <c r="IK106" s="7"/>
      <c r="IL106" s="7"/>
      <c r="IM106" s="7"/>
      <c r="IN106" s="7"/>
      <c r="IO106" s="7"/>
      <c r="IP106" s="7"/>
      <c r="IQ106" s="7"/>
      <c r="IR106" s="7"/>
      <c r="IS106" s="7"/>
      <c r="IT106" s="7"/>
      <c r="IU106" s="7"/>
      <c r="IV106" s="7"/>
      <c r="IW106" s="7"/>
      <c r="IX106" s="7"/>
      <c r="IY106" s="7"/>
      <c r="IZ106" s="7"/>
      <c r="JA106" s="7"/>
      <c r="JB106" s="7"/>
      <c r="JC106" s="7"/>
      <c r="JD106" s="7"/>
      <c r="JE106" s="7"/>
      <c r="JF106" s="7"/>
      <c r="JG106" s="7"/>
      <c r="JH106" s="7"/>
      <c r="JI106" s="7"/>
      <c r="JJ106" s="7"/>
      <c r="JK106" s="7"/>
      <c r="JL106" s="7"/>
      <c r="JM106" s="7"/>
      <c r="JN106" s="7"/>
      <c r="JO106" s="7"/>
      <c r="JP106" s="7"/>
      <c r="JQ106" s="7"/>
      <c r="JR106" s="7"/>
      <c r="JS106" s="7"/>
      <c r="JT106" s="7"/>
      <c r="JU106" s="7"/>
      <c r="JV106" s="7"/>
      <c r="JW106" s="7"/>
      <c r="JX106" s="7"/>
      <c r="JY106" s="7"/>
      <c r="JZ106" s="7"/>
      <c r="KA106" s="7"/>
      <c r="KB106" s="7"/>
      <c r="KC106" s="7"/>
      <c r="KD106" s="7"/>
      <c r="KE106" s="7"/>
      <c r="KF106" s="7"/>
      <c r="KG106" s="7"/>
      <c r="KH106" s="7"/>
      <c r="KI106" s="7"/>
      <c r="KJ106" s="7"/>
      <c r="KK106" s="7"/>
      <c r="KL106" s="7"/>
      <c r="KM106" s="7"/>
      <c r="KN106" s="7"/>
      <c r="KO106" s="7"/>
      <c r="KP106" s="7"/>
      <c r="KQ106" s="7"/>
      <c r="KR106" s="7"/>
      <c r="KS106" s="7"/>
      <c r="KT106" s="7"/>
      <c r="KU106" s="7"/>
      <c r="KV106" s="7"/>
      <c r="KW106" s="7"/>
      <c r="KX106" s="7"/>
      <c r="KY106" s="7"/>
      <c r="KZ106" s="7"/>
      <c r="LA106" s="7"/>
      <c r="LB106" s="7"/>
      <c r="LC106" s="7"/>
      <c r="LD106" s="7"/>
      <c r="LE106" s="7"/>
      <c r="LF106" s="7"/>
      <c r="LG106" s="7"/>
      <c r="LH106" s="7"/>
      <c r="LI106" s="7"/>
      <c r="LJ106" s="7"/>
      <c r="LK106" s="7"/>
      <c r="LL106" s="7"/>
      <c r="LM106" s="7"/>
      <c r="LN106" s="7"/>
      <c r="LO106" s="7"/>
      <c r="LP106" s="7"/>
      <c r="LQ106" s="7"/>
      <c r="LR106" s="7"/>
      <c r="LS106" s="7"/>
      <c r="LT106" s="7"/>
      <c r="LU106" s="7"/>
      <c r="LV106" s="7"/>
      <c r="LW106" s="7"/>
      <c r="LX106" s="7"/>
      <c r="LY106" s="7"/>
      <c r="LZ106" s="7"/>
      <c r="MA106" s="7"/>
      <c r="MB106" s="7"/>
      <c r="MC106" s="7"/>
      <c r="MD106" s="7"/>
      <c r="ME106" s="7"/>
      <c r="MF106" s="7"/>
      <c r="MG106" s="7"/>
      <c r="MH106" s="7"/>
      <c r="MI106" s="7"/>
      <c r="MJ106" s="7"/>
      <c r="MK106" s="7"/>
      <c r="ML106" s="7"/>
      <c r="MM106" s="7"/>
      <c r="MN106" s="7"/>
      <c r="MO106" s="7"/>
      <c r="MP106" s="7"/>
      <c r="MQ106" s="7"/>
      <c r="MR106" s="7"/>
      <c r="MS106" s="7"/>
      <c r="MT106" s="7"/>
      <c r="MU106" s="7"/>
      <c r="MV106" s="7"/>
      <c r="MW106" s="7"/>
      <c r="MX106" s="7"/>
      <c r="MY106" s="7"/>
      <c r="MZ106" s="7"/>
      <c r="NA106" s="7"/>
      <c r="NB106" s="7"/>
      <c r="NC106" s="7"/>
      <c r="ND106" s="7"/>
      <c r="NE106" s="7"/>
      <c r="NF106" s="7"/>
      <c r="NG106" s="7"/>
      <c r="NH106" s="7"/>
      <c r="NI106" s="7"/>
      <c r="NJ106" s="7"/>
      <c r="NK106" s="7"/>
      <c r="NL106" s="7"/>
      <c r="NM106" s="7"/>
      <c r="NN106" s="7"/>
      <c r="NO106" s="7"/>
      <c r="NP106" s="7"/>
      <c r="NQ106" s="7"/>
      <c r="NR106" s="7"/>
      <c r="NS106" s="7"/>
      <c r="NT106" s="7"/>
      <c r="NU106" s="7"/>
      <c r="NV106" s="7"/>
      <c r="NW106" s="7"/>
      <c r="NX106" s="7"/>
      <c r="NY106" s="7"/>
      <c r="NZ106" s="7"/>
      <c r="OA106" s="7"/>
      <c r="OB106" s="7"/>
      <c r="OC106" s="7"/>
      <c r="OD106" s="7"/>
      <c r="OE106" s="7"/>
      <c r="OF106" s="7"/>
      <c r="OG106" s="7"/>
      <c r="OH106" s="7"/>
      <c r="OI106" s="7"/>
      <c r="OJ106" s="7"/>
      <c r="OK106" s="7"/>
      <c r="OL106" s="7"/>
      <c r="OM106" s="7"/>
      <c r="ON106" s="7"/>
      <c r="OO106" s="7"/>
      <c r="OP106" s="7"/>
      <c r="OQ106" s="7"/>
      <c r="OR106" s="7"/>
      <c r="OS106" s="7"/>
      <c r="OT106" s="7"/>
      <c r="OU106" s="7"/>
      <c r="OV106" s="7"/>
      <c r="OW106" s="7"/>
      <c r="OX106" s="7"/>
      <c r="OY106" s="7"/>
      <c r="OZ106" s="7"/>
      <c r="PA106" s="7"/>
      <c r="PB106" s="7"/>
      <c r="PC106" s="7"/>
      <c r="PD106" s="7"/>
      <c r="PE106" s="7"/>
      <c r="PF106" s="7"/>
      <c r="PG106" s="7"/>
      <c r="PH106" s="7"/>
      <c r="PI106" s="7"/>
      <c r="PJ106" s="7"/>
      <c r="PK106" s="7"/>
      <c r="PL106" s="7"/>
      <c r="PM106" s="7"/>
      <c r="PN106" s="7"/>
      <c r="PO106" s="7"/>
      <c r="PP106" s="7"/>
      <c r="PQ106" s="7"/>
      <c r="PR106" s="7"/>
      <c r="PS106" s="7"/>
      <c r="PT106" s="7"/>
      <c r="PU106" s="7"/>
      <c r="PV106" s="7"/>
      <c r="PW106" s="7"/>
      <c r="PX106" s="7"/>
      <c r="PY106" s="7"/>
      <c r="PZ106" s="7"/>
      <c r="QA106" s="7"/>
      <c r="QB106" s="7"/>
      <c r="QC106" s="7"/>
      <c r="QD106" s="7"/>
      <c r="QE106" s="7"/>
      <c r="QF106" s="7"/>
      <c r="QG106" s="7"/>
      <c r="QH106" s="7"/>
      <c r="QI106" s="7"/>
      <c r="QJ106" s="7"/>
      <c r="QK106" s="7"/>
      <c r="QL106" s="7"/>
      <c r="QM106" s="7"/>
      <c r="QN106" s="7"/>
      <c r="QO106" s="7"/>
      <c r="QP106" s="7"/>
      <c r="QQ106" s="7"/>
      <c r="QR106" s="7"/>
      <c r="QS106" s="7"/>
      <c r="QT106" s="7"/>
      <c r="QU106" s="7"/>
      <c r="QV106" s="7"/>
      <c r="QW106" s="7"/>
      <c r="QX106" s="7"/>
      <c r="QY106" s="7"/>
      <c r="QZ106" s="7"/>
      <c r="RA106" s="7"/>
      <c r="RB106" s="7"/>
      <c r="RC106" s="7"/>
      <c r="RD106" s="7"/>
      <c r="RE106" s="7"/>
      <c r="RF106" s="7"/>
      <c r="RG106" s="7"/>
      <c r="RH106" s="7"/>
      <c r="RI106" s="7"/>
      <c r="RJ106" s="7"/>
      <c r="RK106" s="7"/>
      <c r="RL106" s="7"/>
      <c r="RM106" s="7"/>
      <c r="RN106" s="7"/>
      <c r="RO106" s="7"/>
      <c r="RP106" s="7"/>
      <c r="RQ106" s="7"/>
      <c r="RR106" s="7"/>
      <c r="RS106" s="7"/>
      <c r="RT106" s="7"/>
      <c r="RU106" s="7"/>
      <c r="RV106" s="7"/>
      <c r="RW106" s="7"/>
      <c r="RX106" s="7"/>
      <c r="RY106" s="7"/>
      <c r="RZ106" s="7"/>
      <c r="SA106" s="7"/>
      <c r="SB106" s="7"/>
      <c r="SC106" s="7"/>
      <c r="SD106" s="7"/>
      <c r="SE106" s="7"/>
      <c r="SF106" s="7"/>
      <c r="SG106" s="7"/>
      <c r="SH106" s="7"/>
      <c r="SI106" s="7"/>
      <c r="SJ106" s="7"/>
      <c r="SK106" s="7"/>
      <c r="SL106" s="7"/>
      <c r="SM106" s="7"/>
      <c r="SN106" s="7"/>
      <c r="SO106" s="7"/>
      <c r="SP106" s="7"/>
      <c r="SQ106" s="7"/>
      <c r="SR106" s="7"/>
      <c r="SS106" s="7"/>
      <c r="ST106" s="7"/>
      <c r="SU106" s="7"/>
      <c r="SV106" s="7"/>
      <c r="SW106" s="7"/>
      <c r="SX106" s="7"/>
      <c r="SY106" s="7"/>
      <c r="SZ106" s="7"/>
      <c r="TA106" s="7"/>
      <c r="TB106" s="7"/>
      <c r="TC106" s="7"/>
      <c r="TD106" s="7"/>
      <c r="TE106" s="7"/>
      <c r="TF106" s="7"/>
      <c r="TG106" s="7"/>
      <c r="TH106" s="7"/>
      <c r="TI106" s="7"/>
      <c r="TJ106" s="7"/>
      <c r="TK106" s="7"/>
      <c r="TL106" s="7"/>
      <c r="TM106" s="7"/>
      <c r="TN106" s="7"/>
      <c r="TO106" s="7"/>
      <c r="TP106" s="7"/>
      <c r="TQ106" s="7"/>
      <c r="TR106" s="7"/>
      <c r="TS106" s="7"/>
      <c r="TT106" s="7"/>
      <c r="TU106" s="7"/>
      <c r="TV106" s="7"/>
      <c r="TW106" s="7"/>
      <c r="TX106" s="7"/>
      <c r="TY106" s="7"/>
      <c r="TZ106" s="7"/>
      <c r="UA106" s="7"/>
      <c r="UB106" s="7"/>
      <c r="UC106" s="7"/>
      <c r="UD106" s="7"/>
      <c r="UE106" s="7"/>
      <c r="UF106" s="7"/>
      <c r="UG106" s="7"/>
      <c r="UH106" s="7"/>
      <c r="UI106" s="7"/>
      <c r="UJ106" s="7"/>
      <c r="UK106" s="7"/>
      <c r="UL106" s="7"/>
      <c r="UM106" s="7"/>
      <c r="UN106" s="7"/>
      <c r="UO106" s="7"/>
      <c r="UP106" s="7"/>
      <c r="UQ106" s="7"/>
      <c r="UR106" s="7"/>
      <c r="US106" s="7"/>
      <c r="UT106" s="7"/>
      <c r="UU106" s="7"/>
      <c r="UV106" s="7"/>
      <c r="UW106" s="7"/>
      <c r="UX106" s="7"/>
      <c r="UY106" s="7"/>
      <c r="UZ106" s="7"/>
      <c r="VA106" s="7"/>
      <c r="VB106" s="7"/>
      <c r="VC106" s="7"/>
      <c r="VD106" s="7"/>
      <c r="VE106" s="7"/>
      <c r="VF106" s="7"/>
      <c r="VG106" s="7"/>
      <c r="VH106" s="7"/>
      <c r="VI106" s="7"/>
      <c r="VJ106" s="7"/>
      <c r="VK106" s="7"/>
      <c r="VL106" s="7"/>
      <c r="VM106" s="7"/>
      <c r="VN106" s="7"/>
      <c r="VO106" s="7"/>
      <c r="VP106" s="7"/>
      <c r="VQ106" s="7"/>
      <c r="VR106" s="7"/>
      <c r="VS106" s="7"/>
      <c r="VT106" s="7"/>
      <c r="VU106" s="7"/>
      <c r="VV106" s="7"/>
      <c r="VW106" s="7"/>
      <c r="VX106" s="7"/>
      <c r="VY106" s="7"/>
      <c r="VZ106" s="7"/>
      <c r="WA106" s="7"/>
      <c r="WB106" s="7"/>
      <c r="WC106" s="7"/>
      <c r="WD106" s="7"/>
      <c r="WE106" s="7"/>
      <c r="WF106" s="7"/>
      <c r="WG106" s="7"/>
      <c r="WH106" s="7"/>
      <c r="WI106" s="7"/>
      <c r="WJ106" s="7"/>
      <c r="WK106" s="7"/>
      <c r="WL106" s="7"/>
      <c r="WM106" s="7"/>
      <c r="WN106" s="7"/>
      <c r="WO106" s="7"/>
      <c r="WP106" s="7"/>
      <c r="WQ106" s="7"/>
      <c r="WR106" s="7"/>
      <c r="WS106" s="7"/>
      <c r="WT106" s="7"/>
      <c r="WU106" s="7"/>
      <c r="WV106" s="7"/>
      <c r="WW106" s="7"/>
      <c r="WX106" s="7"/>
      <c r="WY106" s="7"/>
      <c r="WZ106" s="7"/>
      <c r="XA106" s="7"/>
      <c r="XB106" s="7"/>
      <c r="XC106" s="7"/>
      <c r="XD106" s="7"/>
      <c r="XE106" s="7"/>
      <c r="XF106" s="7"/>
      <c r="XG106" s="7"/>
      <c r="XH106" s="7"/>
      <c r="XI106" s="7"/>
      <c r="XJ106" s="7"/>
      <c r="XK106" s="7"/>
      <c r="XL106" s="7"/>
      <c r="XM106" s="7"/>
      <c r="XN106" s="7"/>
      <c r="XO106" s="7"/>
      <c r="XP106" s="7"/>
      <c r="XQ106" s="7"/>
      <c r="XR106" s="7"/>
      <c r="XS106" s="7"/>
      <c r="XT106" s="7"/>
      <c r="XU106" s="7"/>
      <c r="XV106" s="7"/>
      <c r="XW106" s="7"/>
      <c r="XX106" s="7"/>
      <c r="XY106" s="7"/>
      <c r="XZ106" s="7"/>
      <c r="YA106" s="7"/>
      <c r="YB106" s="7"/>
      <c r="YC106" s="7"/>
      <c r="YD106" s="7"/>
      <c r="YE106" s="7"/>
      <c r="YF106" s="7"/>
      <c r="YG106" s="7"/>
      <c r="YH106" s="7"/>
      <c r="YI106" s="7"/>
      <c r="YJ106" s="7"/>
      <c r="YK106" s="7"/>
      <c r="YL106" s="7"/>
      <c r="YM106" s="7"/>
      <c r="YN106" s="7"/>
      <c r="YO106" s="7"/>
      <c r="YP106" s="7"/>
      <c r="YQ106" s="7"/>
      <c r="YR106" s="7"/>
      <c r="YS106" s="7"/>
      <c r="YT106" s="7"/>
      <c r="YU106" s="7"/>
      <c r="YV106" s="7"/>
      <c r="YW106" s="7"/>
      <c r="YX106" s="7"/>
      <c r="YY106" s="7"/>
      <c r="YZ106" s="7"/>
      <c r="ZA106" s="7"/>
      <c r="ZB106" s="7"/>
      <c r="ZC106" s="7"/>
      <c r="ZD106" s="7"/>
      <c r="ZE106" s="7"/>
      <c r="ZF106" s="7"/>
      <c r="ZG106" s="7"/>
      <c r="ZH106" s="7"/>
      <c r="ZI106" s="7"/>
      <c r="ZJ106" s="7"/>
      <c r="ZK106" s="7"/>
      <c r="ZL106" s="7"/>
      <c r="ZM106" s="7"/>
      <c r="ZN106" s="7"/>
      <c r="ZO106" s="7"/>
      <c r="ZP106" s="7"/>
      <c r="ZQ106" s="7"/>
      <c r="ZR106" s="7"/>
      <c r="ZS106" s="7"/>
      <c r="ZT106" s="7"/>
      <c r="ZU106" s="7"/>
      <c r="ZV106" s="7"/>
      <c r="ZW106" s="7"/>
      <c r="ZX106" s="7"/>
      <c r="ZY106" s="7"/>
      <c r="ZZ106" s="7"/>
      <c r="AAA106" s="7"/>
      <c r="AAB106" s="7"/>
      <c r="AAC106" s="7"/>
      <c r="AAD106" s="7"/>
      <c r="AAE106" s="7"/>
      <c r="AAF106" s="7"/>
      <c r="AAG106" s="7"/>
      <c r="AAH106" s="7"/>
      <c r="AAI106" s="7"/>
      <c r="AAJ106" s="7"/>
      <c r="AAK106" s="7"/>
      <c r="AAL106" s="7"/>
      <c r="AAM106" s="7"/>
      <c r="AAN106" s="7"/>
      <c r="AAO106" s="7"/>
      <c r="AAP106" s="7"/>
      <c r="AAQ106" s="7"/>
      <c r="AAR106" s="7"/>
      <c r="AAS106" s="7"/>
      <c r="AAT106" s="7"/>
      <c r="AAU106" s="7"/>
      <c r="AAV106" s="7"/>
      <c r="AAW106" s="7"/>
      <c r="AAX106" s="7"/>
      <c r="AAY106" s="7"/>
      <c r="AAZ106" s="7"/>
      <c r="ABA106" s="7"/>
      <c r="ABB106" s="7"/>
      <c r="ABC106" s="7"/>
      <c r="ABD106" s="7"/>
      <c r="ABE106" s="7"/>
      <c r="ABF106" s="7"/>
      <c r="ABG106" s="7"/>
      <c r="ABH106" s="7"/>
      <c r="ABI106" s="7"/>
      <c r="ABJ106" s="7"/>
      <c r="ABK106" s="7"/>
      <c r="ABL106" s="7"/>
      <c r="ABM106" s="7"/>
      <c r="ABN106" s="7"/>
      <c r="ABO106" s="7"/>
      <c r="ABP106" s="7"/>
      <c r="ABQ106" s="7"/>
      <c r="ABR106" s="7"/>
      <c r="ABS106" s="7"/>
      <c r="ABT106" s="7"/>
      <c r="ABU106" s="7"/>
      <c r="ABV106" s="7"/>
      <c r="ABW106" s="7"/>
      <c r="ABX106" s="7"/>
      <c r="ABY106" s="7"/>
      <c r="ABZ106" s="7"/>
      <c r="ACA106" s="7"/>
      <c r="ACB106" s="7"/>
      <c r="ACC106" s="7"/>
      <c r="ACD106" s="7"/>
      <c r="ACE106" s="7"/>
      <c r="ACF106" s="7"/>
      <c r="ACG106" s="7"/>
      <c r="ACH106" s="7"/>
      <c r="ACI106" s="7"/>
      <c r="ACJ106" s="7"/>
      <c r="ACK106" s="7"/>
      <c r="ACL106" s="7"/>
      <c r="ACM106" s="7"/>
      <c r="ACN106" s="7"/>
      <c r="ACO106" s="7"/>
      <c r="ACP106" s="7"/>
      <c r="ACQ106" s="7"/>
      <c r="ACR106" s="7"/>
      <c r="ACS106" s="7"/>
      <c r="ACT106" s="7"/>
      <c r="ACU106" s="7"/>
      <c r="ACV106" s="7"/>
      <c r="ACW106" s="7"/>
      <c r="ACX106" s="7"/>
      <c r="ACY106" s="7"/>
      <c r="ACZ106" s="7"/>
      <c r="ADA106" s="7"/>
      <c r="ADB106" s="7"/>
      <c r="ADC106" s="7"/>
      <c r="ADD106" s="7"/>
      <c r="ADE106" s="7"/>
      <c r="ADF106" s="7"/>
      <c r="ADG106" s="7"/>
      <c r="ADH106" s="7"/>
      <c r="ADI106" s="7"/>
      <c r="ADJ106" s="7"/>
      <c r="ADK106" s="7"/>
      <c r="ADL106" s="7"/>
      <c r="ADM106" s="7"/>
      <c r="ADN106" s="7"/>
      <c r="ADO106" s="7"/>
      <c r="ADP106" s="7"/>
      <c r="ADQ106" s="7"/>
      <c r="ADR106" s="7"/>
      <c r="ADS106" s="7"/>
      <c r="ADT106" s="7"/>
      <c r="ADU106" s="7"/>
      <c r="ADV106" s="7"/>
      <c r="ADW106" s="7"/>
      <c r="ADX106" s="7"/>
      <c r="ADY106" s="7"/>
      <c r="ADZ106" s="7"/>
      <c r="AEA106" s="7"/>
      <c r="AEB106" s="7"/>
      <c r="AEC106" s="7"/>
      <c r="AED106" s="7"/>
      <c r="AEE106" s="7"/>
      <c r="AEF106" s="7"/>
      <c r="AEG106" s="7"/>
      <c r="AEH106" s="7"/>
      <c r="AEI106" s="7"/>
      <c r="AEJ106" s="7"/>
      <c r="AEK106" s="7"/>
      <c r="AEL106" s="7"/>
      <c r="AEM106" s="7"/>
      <c r="AEN106" s="7"/>
      <c r="AEO106" s="7"/>
      <c r="AEP106" s="7"/>
      <c r="AEQ106" s="7"/>
      <c r="AER106" s="7"/>
      <c r="AES106" s="7"/>
      <c r="AET106" s="7"/>
      <c r="AEU106" s="7"/>
      <c r="AEV106" s="7"/>
      <c r="AEW106" s="7"/>
      <c r="AEX106" s="7"/>
      <c r="AEY106" s="7"/>
      <c r="AEZ106" s="7"/>
      <c r="AFA106" s="7"/>
      <c r="AFB106" s="7"/>
      <c r="AFC106" s="7"/>
      <c r="AFD106" s="7"/>
      <c r="AFE106" s="7"/>
      <c r="AFF106" s="7"/>
      <c r="AFG106" s="7"/>
      <c r="AFH106" s="7"/>
      <c r="AFI106" s="7"/>
      <c r="AFJ106" s="7"/>
      <c r="AFK106" s="7"/>
      <c r="AFL106" s="7"/>
      <c r="AFM106" s="7"/>
      <c r="AFN106" s="7"/>
      <c r="AFO106" s="7"/>
      <c r="AFP106" s="7"/>
      <c r="AFQ106" s="7"/>
      <c r="AFR106" s="7"/>
      <c r="AFS106" s="7"/>
      <c r="AFT106" s="7"/>
      <c r="AFU106" s="7"/>
      <c r="AFV106" s="7"/>
      <c r="AFW106" s="7"/>
      <c r="AFX106" s="7"/>
      <c r="AFY106" s="7"/>
      <c r="AFZ106" s="7"/>
      <c r="AGA106" s="7"/>
      <c r="AGB106" s="7"/>
      <c r="AGC106" s="7"/>
      <c r="AGD106" s="7"/>
      <c r="AGE106" s="7"/>
      <c r="AGF106" s="7"/>
      <c r="AGG106" s="7"/>
      <c r="AGH106" s="7"/>
      <c r="AGI106" s="7"/>
      <c r="AGJ106" s="7"/>
      <c r="AGK106" s="7"/>
      <c r="AGL106" s="7"/>
      <c r="AGM106" s="7"/>
      <c r="AGN106" s="7"/>
      <c r="AGO106" s="7"/>
      <c r="AGP106" s="7"/>
      <c r="AGQ106" s="7"/>
      <c r="AGR106" s="7"/>
      <c r="AGS106" s="7"/>
      <c r="AGT106" s="7"/>
      <c r="AGU106" s="7"/>
      <c r="AGV106" s="7"/>
      <c r="AGW106" s="7"/>
      <c r="AGX106" s="7"/>
      <c r="AGY106" s="7"/>
      <c r="AGZ106" s="7"/>
      <c r="AHA106" s="7"/>
      <c r="AHB106" s="7"/>
      <c r="AHC106" s="7"/>
      <c r="AHD106" s="7"/>
      <c r="AHE106" s="7"/>
      <c r="AHF106" s="7"/>
      <c r="AHG106" s="7"/>
      <c r="AHH106" s="7"/>
      <c r="AHI106" s="7"/>
      <c r="AHJ106" s="7"/>
      <c r="AHK106" s="7"/>
      <c r="AHL106" s="7"/>
      <c r="AHM106" s="7"/>
      <c r="AHN106" s="7"/>
      <c r="AHO106" s="7"/>
      <c r="AHP106" s="7"/>
      <c r="AHQ106" s="7"/>
      <c r="AHR106" s="7"/>
      <c r="AHS106" s="7"/>
      <c r="AHT106" s="7"/>
      <c r="AHU106" s="7"/>
      <c r="AHV106" s="7"/>
      <c r="AHW106" s="7"/>
      <c r="AHX106" s="7"/>
      <c r="AHY106" s="7"/>
      <c r="AHZ106" s="7"/>
      <c r="AIA106" s="7"/>
      <c r="AIB106" s="7"/>
      <c r="AIC106" s="7"/>
      <c r="AID106" s="7"/>
      <c r="AIE106" s="7"/>
      <c r="AIF106" s="7"/>
    </row>
    <row r="107" spans="1:916" s="21" customFormat="1" ht="77.25" customHeight="1" x14ac:dyDescent="0.35">
      <c r="A107" s="64" t="s">
        <v>151</v>
      </c>
      <c r="B107" s="65" t="s">
        <v>2</v>
      </c>
      <c r="C107" s="65" t="s">
        <v>3</v>
      </c>
      <c r="D107" s="65" t="s">
        <v>152</v>
      </c>
      <c r="E107" s="177" t="s">
        <v>214</v>
      </c>
      <c r="F107" s="177" t="s">
        <v>4</v>
      </c>
      <c r="G107" s="49" t="s">
        <v>5</v>
      </c>
      <c r="H107" s="184" t="s">
        <v>146</v>
      </c>
      <c r="I107" s="184" t="s">
        <v>71</v>
      </c>
      <c r="J107" s="184" t="s">
        <v>155</v>
      </c>
      <c r="K107" s="196" t="s">
        <v>106</v>
      </c>
      <c r="L107" s="198" t="s">
        <v>164</v>
      </c>
      <c r="M107" s="179" t="s">
        <v>163</v>
      </c>
      <c r="N107" s="165" t="s">
        <v>165</v>
      </c>
      <c r="O107" s="172" t="s">
        <v>184</v>
      </c>
    </row>
    <row r="108" spans="1:916" ht="40" customHeight="1" thickBot="1" x14ac:dyDescent="0.4">
      <c r="A108" s="110" t="s">
        <v>148</v>
      </c>
      <c r="B108" s="181" t="s">
        <v>149</v>
      </c>
      <c r="C108" s="182"/>
      <c r="D108" s="183"/>
      <c r="E108" s="178"/>
      <c r="F108" s="178"/>
      <c r="G108" s="111" t="s">
        <v>150</v>
      </c>
      <c r="H108" s="185"/>
      <c r="I108" s="185"/>
      <c r="J108" s="185"/>
      <c r="K108" s="197"/>
      <c r="L108" s="199"/>
      <c r="M108" s="180"/>
      <c r="N108" s="166"/>
      <c r="O108" s="173"/>
      <c r="P108"/>
      <c r="Q108"/>
      <c r="R108"/>
      <c r="S108"/>
    </row>
    <row r="109" spans="1:916" ht="40" customHeight="1" x14ac:dyDescent="0.35">
      <c r="A109" s="99"/>
      <c r="B109" s="100"/>
      <c r="C109" s="100"/>
      <c r="D109" s="101"/>
      <c r="E109" s="102"/>
      <c r="F109" s="102"/>
      <c r="G109" s="102"/>
      <c r="H109" s="102"/>
      <c r="I109" s="103"/>
      <c r="J109" s="104"/>
      <c r="K109" s="105"/>
      <c r="L109" s="106">
        <f>J109*K109+J109</f>
        <v>0</v>
      </c>
      <c r="M109" s="107" t="str">
        <f>IFERROR(J109/E109,"")</f>
        <v/>
      </c>
      <c r="N109" s="108"/>
      <c r="O109" s="109" t="str">
        <f>IFERROR(M109/N109-1,"")</f>
        <v/>
      </c>
      <c r="P109"/>
      <c r="Q109"/>
      <c r="R109"/>
      <c r="S109"/>
    </row>
    <row r="110" spans="1:916" ht="40" customHeight="1" x14ac:dyDescent="0.35">
      <c r="A110" s="87"/>
      <c r="B110" s="66"/>
      <c r="C110" s="66"/>
      <c r="D110" s="58"/>
      <c r="E110" s="51"/>
      <c r="F110" s="51"/>
      <c r="G110" s="51"/>
      <c r="H110" s="51"/>
      <c r="I110" s="48"/>
      <c r="J110" s="52"/>
      <c r="K110" s="53"/>
      <c r="L110" s="72">
        <f t="shared" ref="L110:L117" si="11">J110*K110+J110</f>
        <v>0</v>
      </c>
      <c r="M110" s="83" t="str">
        <f t="shared" ref="M110:M118" si="12">IFERROR(J110/E110,"")</f>
        <v/>
      </c>
      <c r="N110" s="82"/>
      <c r="O110" s="88" t="str">
        <f t="shared" ref="O110:O118" si="13">IFERROR(M110/N110-1,"")</f>
        <v/>
      </c>
      <c r="P110"/>
      <c r="Q110"/>
      <c r="R110"/>
      <c r="S110"/>
    </row>
    <row r="111" spans="1:916" ht="40" customHeight="1" x14ac:dyDescent="0.35">
      <c r="A111" s="87"/>
      <c r="B111" s="66"/>
      <c r="C111" s="66"/>
      <c r="D111" s="58"/>
      <c r="E111" s="51"/>
      <c r="F111" s="51"/>
      <c r="G111" s="51"/>
      <c r="H111" s="51"/>
      <c r="I111" s="48"/>
      <c r="J111" s="52"/>
      <c r="K111" s="53"/>
      <c r="L111" s="72">
        <f t="shared" si="11"/>
        <v>0</v>
      </c>
      <c r="M111" s="83" t="str">
        <f t="shared" si="12"/>
        <v/>
      </c>
      <c r="N111" s="82"/>
      <c r="O111" s="88" t="str">
        <f t="shared" si="13"/>
        <v/>
      </c>
      <c r="P111"/>
      <c r="Q111"/>
      <c r="R111"/>
      <c r="S111"/>
    </row>
    <row r="112" spans="1:916" ht="40" customHeight="1" x14ac:dyDescent="0.35">
      <c r="A112" s="87"/>
      <c r="B112" s="66"/>
      <c r="C112" s="66"/>
      <c r="D112" s="58"/>
      <c r="E112" s="51"/>
      <c r="F112" s="51"/>
      <c r="G112" s="51"/>
      <c r="H112" s="51"/>
      <c r="I112" s="48"/>
      <c r="J112" s="52"/>
      <c r="K112" s="53"/>
      <c r="L112" s="72">
        <f t="shared" si="11"/>
        <v>0</v>
      </c>
      <c r="M112" s="83" t="str">
        <f t="shared" si="12"/>
        <v/>
      </c>
      <c r="N112" s="82"/>
      <c r="O112" s="88" t="str">
        <f t="shared" si="13"/>
        <v/>
      </c>
      <c r="P112"/>
      <c r="Q112"/>
      <c r="R112"/>
      <c r="S112"/>
    </row>
    <row r="113" spans="1:19" ht="40" customHeight="1" x14ac:dyDescent="0.35">
      <c r="A113" s="87"/>
      <c r="B113" s="66"/>
      <c r="C113" s="66"/>
      <c r="D113" s="58"/>
      <c r="E113" s="51"/>
      <c r="F113" s="51"/>
      <c r="G113" s="51"/>
      <c r="H113" s="51"/>
      <c r="I113" s="48"/>
      <c r="J113" s="52"/>
      <c r="K113" s="53"/>
      <c r="L113" s="72">
        <f t="shared" si="11"/>
        <v>0</v>
      </c>
      <c r="M113" s="83" t="str">
        <f t="shared" si="12"/>
        <v/>
      </c>
      <c r="N113" s="82"/>
      <c r="O113" s="88" t="str">
        <f t="shared" si="13"/>
        <v/>
      </c>
      <c r="P113"/>
      <c r="Q113"/>
      <c r="R113"/>
      <c r="S113"/>
    </row>
    <row r="114" spans="1:19" ht="40" customHeight="1" x14ac:dyDescent="0.35">
      <c r="A114" s="87"/>
      <c r="B114" s="66"/>
      <c r="C114" s="66"/>
      <c r="D114" s="58"/>
      <c r="E114" s="51"/>
      <c r="F114" s="51"/>
      <c r="G114" s="51"/>
      <c r="H114" s="51"/>
      <c r="I114" s="48"/>
      <c r="J114" s="52"/>
      <c r="K114" s="53"/>
      <c r="L114" s="72">
        <f t="shared" si="11"/>
        <v>0</v>
      </c>
      <c r="M114" s="83" t="str">
        <f t="shared" si="12"/>
        <v/>
      </c>
      <c r="N114" s="82"/>
      <c r="O114" s="88" t="str">
        <f t="shared" si="13"/>
        <v/>
      </c>
    </row>
    <row r="115" spans="1:19" ht="40" customHeight="1" x14ac:dyDescent="0.35">
      <c r="A115" s="87"/>
      <c r="B115" s="66"/>
      <c r="C115" s="66"/>
      <c r="D115" s="58"/>
      <c r="E115" s="51"/>
      <c r="F115" s="51"/>
      <c r="G115" s="51"/>
      <c r="H115" s="51"/>
      <c r="I115" s="48"/>
      <c r="J115" s="52"/>
      <c r="K115" s="53"/>
      <c r="L115" s="72">
        <f t="shared" si="11"/>
        <v>0</v>
      </c>
      <c r="M115" s="83" t="str">
        <f t="shared" si="12"/>
        <v/>
      </c>
      <c r="N115" s="82"/>
      <c r="O115" s="88" t="str">
        <f t="shared" si="13"/>
        <v/>
      </c>
    </row>
    <row r="116" spans="1:19" ht="40" customHeight="1" x14ac:dyDescent="0.35">
      <c r="A116" s="87"/>
      <c r="B116" s="66"/>
      <c r="C116" s="66"/>
      <c r="D116" s="58"/>
      <c r="E116" s="51"/>
      <c r="F116" s="51"/>
      <c r="G116" s="51"/>
      <c r="H116" s="51"/>
      <c r="I116" s="48"/>
      <c r="J116" s="52"/>
      <c r="K116" s="53"/>
      <c r="L116" s="72">
        <f t="shared" si="11"/>
        <v>0</v>
      </c>
      <c r="M116" s="83" t="str">
        <f t="shared" si="12"/>
        <v/>
      </c>
      <c r="N116" s="82"/>
      <c r="O116" s="88" t="str">
        <f t="shared" si="13"/>
        <v/>
      </c>
    </row>
    <row r="117" spans="1:19" ht="40" customHeight="1" x14ac:dyDescent="0.35">
      <c r="A117" s="87"/>
      <c r="B117" s="66"/>
      <c r="C117" s="66"/>
      <c r="D117" s="58"/>
      <c r="E117" s="51"/>
      <c r="F117" s="51"/>
      <c r="G117" s="51"/>
      <c r="H117" s="51"/>
      <c r="I117" s="48"/>
      <c r="J117" s="52"/>
      <c r="K117" s="53"/>
      <c r="L117" s="72">
        <f t="shared" si="11"/>
        <v>0</v>
      </c>
      <c r="M117" s="83" t="str">
        <f t="shared" si="12"/>
        <v/>
      </c>
      <c r="N117" s="82"/>
      <c r="O117" s="88" t="str">
        <f t="shared" si="13"/>
        <v/>
      </c>
    </row>
    <row r="118" spans="1:19" ht="40" customHeight="1" thickBot="1" x14ac:dyDescent="0.4">
      <c r="A118" s="89"/>
      <c r="B118" s="90"/>
      <c r="C118" s="90"/>
      <c r="D118" s="91"/>
      <c r="E118" s="92"/>
      <c r="F118" s="92"/>
      <c r="G118" s="92"/>
      <c r="H118" s="92"/>
      <c r="I118" s="93"/>
      <c r="J118" s="94"/>
      <c r="K118" s="95"/>
      <c r="L118" s="96">
        <f>J118*K118+J118</f>
        <v>0</v>
      </c>
      <c r="M118" s="84" t="str">
        <f t="shared" si="12"/>
        <v/>
      </c>
      <c r="N118" s="97"/>
      <c r="O118" s="98" t="str">
        <f t="shared" si="13"/>
        <v/>
      </c>
    </row>
    <row r="119" spans="1:19" ht="40" customHeight="1" thickBot="1" x14ac:dyDescent="0.4"/>
    <row r="120" spans="1:19" ht="71.150000000000006" customHeight="1" x14ac:dyDescent="0.35">
      <c r="A120" s="153" t="s">
        <v>160</v>
      </c>
      <c r="B120" s="154"/>
      <c r="C120" s="154"/>
      <c r="D120" s="154"/>
      <c r="E120" s="154"/>
      <c r="F120" s="154"/>
      <c r="G120" s="154"/>
      <c r="H120" s="154"/>
      <c r="I120" s="154"/>
      <c r="J120" s="155"/>
      <c r="K120"/>
      <c r="L120"/>
      <c r="M120"/>
      <c r="N120"/>
      <c r="O120"/>
      <c r="P120"/>
      <c r="Q120"/>
      <c r="R120"/>
      <c r="S120"/>
    </row>
    <row r="121" spans="1:19" ht="50.15" customHeight="1" x14ac:dyDescent="0.35">
      <c r="A121" s="156" t="s">
        <v>161</v>
      </c>
      <c r="B121" s="157"/>
      <c r="C121" s="157"/>
      <c r="D121" s="157"/>
      <c r="E121" s="157"/>
      <c r="F121" s="157"/>
      <c r="G121" s="157"/>
      <c r="H121" s="157"/>
      <c r="I121" s="157"/>
      <c r="J121" s="158"/>
      <c r="K121"/>
      <c r="L121"/>
      <c r="M121"/>
      <c r="N121"/>
      <c r="O121"/>
      <c r="P121"/>
      <c r="Q121"/>
      <c r="R121"/>
      <c r="S121"/>
    </row>
    <row r="122" spans="1:19" s="42" customFormat="1" ht="75.650000000000006" customHeight="1" thickBot="1" x14ac:dyDescent="0.4">
      <c r="A122" s="126" t="s">
        <v>144</v>
      </c>
      <c r="B122" s="127" t="s">
        <v>2</v>
      </c>
      <c r="C122" s="127" t="s">
        <v>145</v>
      </c>
      <c r="D122" s="127" t="s">
        <v>146</v>
      </c>
      <c r="E122" s="127" t="s">
        <v>5</v>
      </c>
      <c r="F122" s="127" t="s">
        <v>71</v>
      </c>
      <c r="G122" s="127" t="s">
        <v>162</v>
      </c>
      <c r="H122" s="128" t="s">
        <v>147</v>
      </c>
      <c r="I122" s="128" t="s">
        <v>106</v>
      </c>
      <c r="J122" s="129" t="s">
        <v>183</v>
      </c>
    </row>
    <row r="123" spans="1:19" ht="50.15" customHeight="1" x14ac:dyDescent="0.35">
      <c r="A123" s="120"/>
      <c r="B123" s="121"/>
      <c r="C123" s="121"/>
      <c r="D123" s="122"/>
      <c r="E123" s="121"/>
      <c r="F123" s="121"/>
      <c r="G123" s="121"/>
      <c r="H123" s="123"/>
      <c r="I123" s="124"/>
      <c r="J123" s="125"/>
      <c r="K123"/>
      <c r="L123"/>
      <c r="M123"/>
      <c r="N123"/>
      <c r="O123"/>
      <c r="P123"/>
      <c r="Q123"/>
      <c r="R123" s="47"/>
      <c r="S123" s="47"/>
    </row>
    <row r="124" spans="1:19" ht="50.15" customHeight="1" x14ac:dyDescent="0.35">
      <c r="A124" s="112"/>
      <c r="B124" s="50"/>
      <c r="C124" s="50"/>
      <c r="D124" s="55"/>
      <c r="E124" s="50"/>
      <c r="F124" s="50"/>
      <c r="G124" s="50"/>
      <c r="H124" s="70"/>
      <c r="I124" s="71"/>
      <c r="J124" s="113"/>
      <c r="K124"/>
      <c r="L124"/>
      <c r="M124"/>
      <c r="N124"/>
      <c r="O124"/>
      <c r="P124"/>
      <c r="Q124"/>
      <c r="R124" s="47"/>
      <c r="S124" s="47"/>
    </row>
    <row r="125" spans="1:19" ht="50.15" customHeight="1" x14ac:dyDescent="0.35">
      <c r="A125" s="112"/>
      <c r="B125" s="50"/>
      <c r="C125" s="50"/>
      <c r="D125" s="55"/>
      <c r="E125" s="50"/>
      <c r="F125" s="50"/>
      <c r="G125" s="50"/>
      <c r="H125" s="70"/>
      <c r="I125" s="71"/>
      <c r="J125" s="113"/>
      <c r="K125"/>
      <c r="L125"/>
      <c r="M125"/>
      <c r="N125"/>
      <c r="O125"/>
      <c r="P125"/>
      <c r="Q125"/>
      <c r="R125" s="47"/>
      <c r="S125" s="47"/>
    </row>
    <row r="126" spans="1:19" ht="50.15" customHeight="1" x14ac:dyDescent="0.35">
      <c r="A126" s="112"/>
      <c r="B126" s="50"/>
      <c r="C126" s="50"/>
      <c r="D126" s="55"/>
      <c r="E126" s="50"/>
      <c r="F126" s="50"/>
      <c r="G126" s="50"/>
      <c r="H126" s="70"/>
      <c r="I126" s="71"/>
      <c r="J126" s="113"/>
      <c r="K126"/>
      <c r="L126"/>
      <c r="M126"/>
      <c r="N126"/>
      <c r="O126"/>
      <c r="P126"/>
      <c r="Q126"/>
      <c r="R126" s="47"/>
      <c r="S126" s="47"/>
    </row>
    <row r="127" spans="1:19" ht="50.15" customHeight="1" thickBot="1" x14ac:dyDescent="0.4">
      <c r="A127" s="114"/>
      <c r="B127" s="115"/>
      <c r="C127" s="115"/>
      <c r="D127" s="116"/>
      <c r="E127" s="115"/>
      <c r="F127" s="115"/>
      <c r="G127" s="115"/>
      <c r="H127" s="117"/>
      <c r="I127" s="118"/>
      <c r="J127" s="119"/>
      <c r="K127"/>
      <c r="L127"/>
      <c r="M127"/>
      <c r="N127"/>
      <c r="O127"/>
      <c r="P127"/>
      <c r="Q127"/>
      <c r="R127" s="47"/>
      <c r="S127" s="47"/>
    </row>
    <row r="129" spans="4:4" ht="40" customHeight="1" x14ac:dyDescent="0.35">
      <c r="D129" s="69"/>
    </row>
  </sheetData>
  <sheetProtection algorithmName="SHA-512" hashValue="gtlod5DXGpnh6bNVgHk5i4AxE5JlneeJaApqWcFUta+z7+yFY13NquHmFLHYHfPwA4tWusw2xfHN6jnvZxkleg==" saltValue="4Zu2RdWynRXWQHHXAyY9KQ==" spinCount="100000" sheet="1" objects="1" scenarios="1"/>
  <autoFilter ref="A17:S103" xr:uid="{77A92E1C-442B-4F50-A319-ED02F0C08E13}"/>
  <mergeCells count="26">
    <mergeCell ref="A11:C11"/>
    <mergeCell ref="A15:L15"/>
    <mergeCell ref="A16:L16"/>
    <mergeCell ref="M13:S14"/>
    <mergeCell ref="K107:K108"/>
    <mergeCell ref="L107:L108"/>
    <mergeCell ref="R102:S102"/>
    <mergeCell ref="R103:S103"/>
    <mergeCell ref="M15:S15"/>
    <mergeCell ref="M16:S16"/>
    <mergeCell ref="A120:J120"/>
    <mergeCell ref="A121:J121"/>
    <mergeCell ref="A2:L2"/>
    <mergeCell ref="A5:L5"/>
    <mergeCell ref="N107:N108"/>
    <mergeCell ref="A105:O105"/>
    <mergeCell ref="A9:C9"/>
    <mergeCell ref="O107:O108"/>
    <mergeCell ref="A106:O106"/>
    <mergeCell ref="E107:E108"/>
    <mergeCell ref="F107:F108"/>
    <mergeCell ref="M107:M108"/>
    <mergeCell ref="B108:D108"/>
    <mergeCell ref="H107:H108"/>
    <mergeCell ref="I107:I108"/>
    <mergeCell ref="J107:J108"/>
  </mergeCells>
  <phoneticPr fontId="35" type="noConversion"/>
  <printOptions horizontalCentered="1"/>
  <pageMargins left="0.196527777777778" right="0.196527777777778" top="0.74791666666666701" bottom="0.74861111111111101" header="0.51180555555555496" footer="0.31527777777777799"/>
  <pageSetup paperSize="9" scale="37" firstPageNumber="0" orientation="landscape" horizontalDpi="300" verticalDpi="300" r:id="rId1"/>
  <headerFooter>
    <oddFooter>&amp;LEtabli par Mme Hasnia OTMANI, Référente Moyens Généraux, Pôle Logistique, DEPIL&amp;CB.P.U Produits d'accueil : boissons, épicerie et petits accessoires de restauration&amp;R&amp;P</oddFooter>
  </headerFooter>
</worksheet>
</file>

<file path=docProps/app.xml><?xml version="1.0" encoding="utf-8"?>
<Properties xmlns="http://schemas.openxmlformats.org/officeDocument/2006/extended-properties" xmlns:vt="http://schemas.openxmlformats.org/officeDocument/2006/docPropsVTypes">
  <Template/>
  <TotalTime>379</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20</vt:i4>
      </vt:variant>
    </vt:vector>
  </HeadingPairs>
  <TitlesOfParts>
    <vt:vector size="22" baseType="lpstr">
      <vt:lpstr>Comment renseigner le BPU</vt:lpstr>
      <vt:lpstr>BPU _ DQE Lot 2</vt:lpstr>
      <vt:lpstr>'BPU _ DQE Lot 2'!Impression_des_titres</vt:lpstr>
      <vt:lpstr>'BPU _ DQE Lot 2'!Print_Titles_0</vt:lpstr>
      <vt:lpstr>'BPU _ DQE Lot 2'!Print_Titles_0_0</vt:lpstr>
      <vt:lpstr>'BPU _ DQE Lot 2'!Print_Titles_0_0_0</vt:lpstr>
      <vt:lpstr>'BPU _ DQE Lot 2'!Print_Titles_0_0_0_0</vt:lpstr>
      <vt:lpstr>'BPU _ DQE Lot 2'!Print_Titles_0_0_0_0_0</vt:lpstr>
      <vt:lpstr>'BPU _ DQE Lot 2'!Print_Titles_0_0_0_0_0_0</vt:lpstr>
      <vt:lpstr>'BPU _ DQE Lot 2'!Print_Titles_0_0_0_0_0_0_0</vt:lpstr>
      <vt:lpstr>'BPU _ DQE Lot 2'!Print_Titles_0_0_0_0_0_0_0_0</vt:lpstr>
      <vt:lpstr>'BPU _ DQE Lot 2'!Print_Titles_0_0_0_0_0_0_0_0_0</vt:lpstr>
      <vt:lpstr>'BPU _ DQE Lot 2'!Print_Titles_0_0_0_0_0_0_0_0_0_0</vt:lpstr>
      <vt:lpstr>'BPU _ DQE Lot 2'!Print_Titles_0_0_0_0_0_0_0_0_0_0_0</vt:lpstr>
      <vt:lpstr>'BPU _ DQE Lot 2'!Print_Titles_0_0_0_0_0_0_0_0_0_0_0_0</vt:lpstr>
      <vt:lpstr>'BPU _ DQE Lot 2'!Print_Titles_0_0_0_0_0_0_0_0_0_0_0_0_0</vt:lpstr>
      <vt:lpstr>'BPU _ DQE Lot 2'!Print_Titles_0_0_0_0_0_0_0_0_0_0_0_0_0_0</vt:lpstr>
      <vt:lpstr>'BPU _ DQE Lot 2'!Print_Titles_0_0_0_0_0_0_0_0_0_0_0_0_0_0_0</vt:lpstr>
      <vt:lpstr>'BPU _ DQE Lot 2'!Print_Titles_0_0_0_0_0_0_0_0_0_0_0_0_0_0_0_0</vt:lpstr>
      <vt:lpstr>'BPU _ DQE Lot 2'!Print_Titles_0_0_0_0_0_0_0_0_0_0_0_0_0_0_0_0_0</vt:lpstr>
      <vt:lpstr>'BPU _ DQE Lot 2'!Print_Titles_0_0_0_0_0_0_0_0_0_0_0_0_0_0_0_0_0_0</vt:lpstr>
      <vt:lpstr>'BPU _ DQE Lot 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Home</dc:creator>
  <dc:description/>
  <cp:lastModifiedBy>DELORME Caroline</cp:lastModifiedBy>
  <cp:revision>41</cp:revision>
  <cp:lastPrinted>2020-06-25T13:23:02Z</cp:lastPrinted>
  <dcterms:created xsi:type="dcterms:W3CDTF">2020-06-22T07:28:29Z</dcterms:created>
  <dcterms:modified xsi:type="dcterms:W3CDTF">2024-11-27T06:57:31Z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