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Technique\Archives 2023\Gambsheim - pôle VNF\Documents consultation v3 GO\"/>
    </mc:Choice>
  </mc:AlternateContent>
  <xr:revisionPtr revIDLastSave="0" documentId="13_ncr:1_{78145A99-942B-4AC7-9760-701AAA489012}" xr6:coauthVersionLast="47" xr6:coauthVersionMax="47" xr10:uidLastSave="{00000000-0000-0000-0000-000000000000}"/>
  <bookViews>
    <workbookView xWindow="2588" yWindow="1815" windowWidth="28994" windowHeight="18885" xr2:uid="{00000000-000D-0000-FFFF-FFFF00000000}"/>
  </bookViews>
  <sheets>
    <sheet name="DPGF" sheetId="2" r:id="rId1"/>
    <sheet name="Paramètres" sheetId="3" state="hidden" r:id="rId2"/>
    <sheet name="Version" sheetId="4" state="hidden" r:id="rId3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0">DPGF!$1:$3</definedName>
    <definedName name="INDICELOT">Paramètres!$C$17</definedName>
    <definedName name="NUMDOSSIER">Paramètres!$C$7</definedName>
    <definedName name="OBSERVATIONCONSULTE">#REF!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#REF!</definedName>
    <definedName name="TIERSBTPOS">#REF!</definedName>
    <definedName name="TIERSCONTACT">#REF!</definedName>
    <definedName name="TIERSCP">#REF!</definedName>
    <definedName name="TIERSEMAIL">#REF!</definedName>
    <definedName name="TIERSFAX">#REF!</definedName>
    <definedName name="TIERSLOCALITE">#REF!</definedName>
    <definedName name="TIERSNOM">#REF!</definedName>
    <definedName name="TIERSTEL">#REF!</definedName>
    <definedName name="TIERSTELP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</definedNames>
  <calcPr calcId="191029" fullPrecision="0"/>
</workbook>
</file>

<file path=xl/calcChain.xml><?xml version="1.0" encoding="utf-8"?>
<calcChain xmlns="http://schemas.openxmlformats.org/spreadsheetml/2006/main">
  <c r="AA97" i="3" l="1"/>
  <c r="AA8" i="3"/>
  <c r="J58" i="2"/>
  <c r="J55" i="2"/>
  <c r="J52" i="2"/>
  <c r="J49" i="2"/>
  <c r="J46" i="2"/>
  <c r="J43" i="2"/>
  <c r="J40" i="2"/>
  <c r="J33" i="2"/>
  <c r="J29" i="2"/>
  <c r="J25" i="2"/>
  <c r="J21" i="2"/>
  <c r="J17" i="2"/>
  <c r="F69" i="2" l="1"/>
  <c r="F64" i="2"/>
  <c r="F63" i="2"/>
  <c r="F65" i="2" s="1"/>
  <c r="F70" i="2"/>
  <c r="F71" i="2" l="1"/>
  <c r="AA1" i="3" s="1"/>
  <c r="AA37" i="3" s="1"/>
  <c r="AA33" i="3" l="1"/>
  <c r="AA3" i="3"/>
  <c r="AA27" i="3" s="1"/>
  <c r="AA42" i="3"/>
  <c r="AA4" i="3" l="1"/>
  <c r="AA12" i="3"/>
  <c r="AA24" i="3" s="1"/>
  <c r="AA23" i="3"/>
  <c r="AA13" i="3"/>
  <c r="AA14" i="3"/>
  <c r="AA7" i="3" l="1"/>
  <c r="AA15" i="3"/>
  <c r="AA32" i="3"/>
  <c r="AA9" i="3"/>
  <c r="AA5" i="3"/>
  <c r="AA43" i="3"/>
  <c r="AA93" i="3"/>
  <c r="AA89" i="3" s="1"/>
  <c r="AA73" i="3"/>
  <c r="AA65" i="3"/>
  <c r="AA57" i="3" s="1"/>
  <c r="AA45" i="3" s="1"/>
  <c r="AA26" i="3" s="1"/>
  <c r="AA18" i="3" l="1"/>
  <c r="AA6" i="3"/>
  <c r="AA47" i="3"/>
  <c r="AA46" i="3"/>
  <c r="AA29" i="3"/>
  <c r="AA28" i="3"/>
  <c r="AA19" i="3"/>
  <c r="AA77" i="3" s="1"/>
  <c r="AA16" i="3"/>
  <c r="AA85" i="3"/>
  <c r="AA80" i="3" s="1"/>
  <c r="AA72" i="3" s="1"/>
  <c r="AA64" i="3" s="1"/>
  <c r="AA56" i="3" s="1"/>
  <c r="AA44" i="3" s="1"/>
  <c r="AA25" i="3"/>
  <c r="AA20" i="3"/>
  <c r="AA69" i="3" s="1"/>
  <c r="AA41" i="3" l="1"/>
  <c r="AA11" i="3"/>
  <c r="AA21" i="3"/>
  <c r="AA96" i="3" s="1"/>
  <c r="AA92" i="3" s="1"/>
  <c r="AA38" i="3"/>
  <c r="AA22" i="3"/>
  <c r="AA79" i="3" s="1"/>
  <c r="AA90" i="3"/>
  <c r="AA86" i="3" s="1"/>
  <c r="AA81" i="3" s="1"/>
  <c r="AA74" i="3" s="1"/>
  <c r="AA66" i="3" s="1"/>
  <c r="AA58" i="3" s="1"/>
  <c r="AA48" i="3" s="1"/>
  <c r="AA94" i="3"/>
  <c r="AA30" i="3"/>
  <c r="AA17" i="3"/>
  <c r="AA82" i="3" s="1"/>
  <c r="AA50" i="3"/>
  <c r="AA34" i="3"/>
  <c r="AA10" i="3"/>
  <c r="AA88" i="3"/>
  <c r="AA84" i="3" s="1"/>
  <c r="AA78" i="3" s="1"/>
  <c r="AA70" i="3" s="1"/>
  <c r="AA62" i="3" s="1"/>
  <c r="AA54" i="3" s="1"/>
  <c r="AA51" i="3" l="1"/>
  <c r="AA95" i="3"/>
  <c r="AA91" i="3" s="1"/>
  <c r="AA35" i="3" s="1"/>
  <c r="AA71" i="3"/>
  <c r="AA63" i="3" s="1"/>
  <c r="AA55" i="3" s="1"/>
  <c r="AA40" i="3" s="1"/>
  <c r="AA87" i="3"/>
  <c r="AA83" i="3" s="1"/>
  <c r="AA76" i="3" s="1"/>
  <c r="AA68" i="3" s="1"/>
  <c r="AA60" i="3" s="1"/>
  <c r="AA52" i="3" s="1"/>
  <c r="AA39" i="3"/>
  <c r="AA75" i="3"/>
  <c r="AA67" i="3" s="1"/>
  <c r="AA59" i="3" s="1"/>
  <c r="AA49" i="3" s="1"/>
  <c r="AA31" i="3" s="1"/>
  <c r="AA98" i="3" s="1"/>
  <c r="AA2" i="3" s="1"/>
  <c r="C74" i="2" s="1"/>
  <c r="AA61" i="3"/>
  <c r="AA53" i="3" s="1"/>
  <c r="AA36" i="3" s="1"/>
</calcChain>
</file>

<file path=xl/sharedStrings.xml><?xml version="1.0" encoding="utf-8"?>
<sst xmlns="http://schemas.openxmlformats.org/spreadsheetml/2006/main" count="181" uniqueCount="124">
  <si>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</si>
  <si>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</si>
  <si>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</si>
  <si>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</si>
  <si>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</si>
  <si>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</si>
  <si>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</si>
  <si>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</si>
  <si>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</si>
  <si>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</si>
  <si>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</si>
  <si>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</si>
  <si>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</si>
  <si>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</si>
  <si>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</si>
  <si>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</si>
  <si>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</si>
  <si>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</si>
  <si>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</si>
  <si>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</si>
  <si>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</si>
  <si>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</si>
  <si>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</si>
  <si>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Prestation Supplémentaire ou Eventuelle</t>
  </si>
  <si>
    <t>Numéro
 Prestation Supplémentaire ou Eventuelle</t>
  </si>
  <si>
    <t>Taux TVA</t>
  </si>
  <si>
    <t>Marque</t>
  </si>
  <si>
    <t>Référence</t>
  </si>
  <si>
    <t>Commentaire</t>
  </si>
  <si>
    <t>Localisation</t>
  </si>
  <si>
    <t>Lot n°23</t>
  </si>
  <si>
    <t>GROS-OEUVRE - Parcours d'interprétation</t>
  </si>
  <si>
    <t>3.&amp;</t>
  </si>
  <si>
    <t>DESCRIPTION DES OUVRAGES / DECOMPOSITION DU PRIX GLOBAL ET FORFAITAIRE</t>
  </si>
  <si>
    <t>4.1</t>
  </si>
  <si>
    <t>Éléments en béton préfabriqué pour parcours d'interprétation</t>
  </si>
  <si>
    <t>5.T</t>
  </si>
  <si>
    <t>4.1.1</t>
  </si>
  <si>
    <t xml:space="preserve">Ensemble de dimensions  totale  3,00/12,764 m </t>
  </si>
  <si>
    <t>9.T</t>
  </si>
  <si>
    <t>9.M.Z</t>
  </si>
  <si>
    <t xml:space="preserve">    </t>
  </si>
  <si>
    <t xml:space="preserve"> PCE</t>
  </si>
  <si>
    <t>9.&amp;</t>
  </si>
  <si>
    <t>PCE</t>
  </si>
  <si>
    <t>4.1.2</t>
  </si>
  <si>
    <t xml:space="preserve">Ensemble de dimensions  totale  3,00/19,146 m </t>
  </si>
  <si>
    <t>4.1.3</t>
  </si>
  <si>
    <t>Ensemble de dimensions  totale  3,00/19,146 m</t>
  </si>
  <si>
    <t>4.1.4</t>
  </si>
  <si>
    <t>Ensemble de dimensions  totale  3,00/25,528 m</t>
  </si>
  <si>
    <t>4.1.5</t>
  </si>
  <si>
    <t xml:space="preserve">Ensemble de dimensions  totale  3,00/25,528 m </t>
  </si>
  <si>
    <t>5.&amp;</t>
  </si>
  <si>
    <t>4.2</t>
  </si>
  <si>
    <t>Réalisation de banquette en béton coulée en place</t>
  </si>
  <si>
    <t>5.A</t>
  </si>
  <si>
    <t>4.2.1</t>
  </si>
  <si>
    <t>Banquette de dimensions 550/90 cm</t>
  </si>
  <si>
    <t>4.2.2</t>
  </si>
  <si>
    <t xml:space="preserve">Banquette de dimensions 120/90 cm </t>
  </si>
  <si>
    <t>4.2.3</t>
  </si>
  <si>
    <t xml:space="preserve">Banquette de dimensions 220/90 cm  </t>
  </si>
  <si>
    <t>4.2.4</t>
  </si>
  <si>
    <t xml:space="preserve">Banquette de dimensions 320/90 cm   </t>
  </si>
  <si>
    <t>4.2.5</t>
  </si>
  <si>
    <t>Banquette de dimensions 650/90 cm</t>
  </si>
  <si>
    <t>4.2.6</t>
  </si>
  <si>
    <t xml:space="preserve">Banquette de dimensions 400/90 cm </t>
  </si>
  <si>
    <t>4.2.7</t>
  </si>
  <si>
    <t xml:space="preserve">Banquette de dimensions 700/90 cm </t>
  </si>
  <si>
    <t>Total H.T. :</t>
  </si>
  <si>
    <t>Total T.V.A. (20%) :</t>
  </si>
  <si>
    <t>Total T.T.C. :</t>
  </si>
  <si>
    <t>RECAPITULATIF
Lot n°23 GROS-OEUVRE - Parcours d'interprétation</t>
  </si>
  <si>
    <t>Total du lot GROS-OEUVRE - Parcours d'interprétation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</si>
  <si>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</si>
  <si>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</si>
  <si>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</si>
  <si>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</si>
  <si>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</si>
  <si>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</si>
  <si>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</si>
  <si>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</si>
  <si>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</si>
  <si>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</si>
  <si>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</si>
  <si>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</si>
  <si>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</si>
  <si>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</si>
  <si>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</si>
  <si>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</si>
  <si>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</si>
  <si>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</si>
  <si>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</si>
  <si>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</si>
  <si>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</si>
  <si>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</si>
  <si>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</si>
  <si>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</si>
  <si>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</si>
  <si>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</si>
  <si>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</si>
  <si>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</si>
  <si>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</si>
  <si>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</si>
  <si>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</si>
  <si>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DECOMPOSITON DU PRIX GLOBAL ET FORFAITAIRE (DPGF)</t>
  </si>
  <si>
    <t>Construction d'un pôle VNF à GAMBSHEIM</t>
  </si>
  <si>
    <t>08/03/2023</t>
  </si>
  <si>
    <t>VERSION</t>
  </si>
  <si>
    <t>4.00</t>
  </si>
  <si>
    <t>TYPEDOC</t>
  </si>
  <si>
    <t>DPGF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</si>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</sst>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];[Red]\-#,##0.00\ [$€]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7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2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4" fontId="8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left" vertical="top" wrapText="1"/>
    </xf>
    <xf numFmtId="0" fontId="8" fillId="0" borderId="9" xfId="0" applyFont="1" applyBorder="1" applyAlignment="1">
      <alignment horizontal="right" vertical="top" wrapText="1"/>
    </xf>
    <xf numFmtId="4" fontId="8" fillId="0" borderId="9" xfId="0" applyNumberFormat="1" applyFont="1" applyBorder="1" applyAlignment="1">
      <alignment horizontal="right" vertical="top" wrapText="1"/>
    </xf>
    <xf numFmtId="4" fontId="8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2" fillId="0" borderId="0" xfId="0" applyNumberFormat="1" applyFont="1" applyAlignment="1">
      <alignment horizontal="right"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9" xfId="0" applyFont="1" applyBorder="1" applyAlignment="1">
      <alignment vertical="top" wrapText="1"/>
    </xf>
    <xf numFmtId="10" fontId="4" fillId="0" borderId="10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10" fontId="4" fillId="0" borderId="11" xfId="0" applyNumberFormat="1" applyFont="1" applyBorder="1" applyAlignment="1">
      <alignment horizontal="right" vertical="top" wrapText="1"/>
    </xf>
    <xf numFmtId="10" fontId="4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0" xfId="0"/>
    <xf numFmtId="0" fontId="1" fillId="0" borderId="11" xfId="0" applyFont="1" applyBorder="1" applyAlignment="1">
      <alignment vertical="top" wrapText="1"/>
    </xf>
    <xf numFmtId="0" fontId="6" fillId="0" borderId="2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6" fillId="0" borderId="0" xfId="0" applyNumberFormat="1" applyFont="1" applyAlignment="1">
      <alignment horizontal="right" vertical="top" wrapText="1"/>
    </xf>
    <xf numFmtId="164" fontId="6" fillId="0" borderId="5" xfId="0" applyNumberFormat="1" applyFont="1" applyBorder="1" applyAlignment="1">
      <alignment horizontal="right" vertical="top" wrapText="1"/>
    </xf>
    <xf numFmtId="0" fontId="6" fillId="0" borderId="4" xfId="0" applyFont="1" applyBorder="1" applyAlignment="1">
      <alignment vertical="top" wrapText="1"/>
    </xf>
    <xf numFmtId="164" fontId="6" fillId="0" borderId="7" xfId="0" applyNumberFormat="1" applyFont="1" applyBorder="1" applyAlignment="1">
      <alignment horizontal="right" vertical="top" wrapText="1"/>
    </xf>
    <xf numFmtId="164" fontId="6" fillId="0" borderId="8" xfId="0" applyNumberFormat="1" applyFont="1" applyBorder="1" applyAlignment="1">
      <alignment horizontal="right"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164" fontId="6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6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6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23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9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79"/>
  <sheetViews>
    <sheetView showGridLines="0" tabSelected="1" workbookViewId="0">
      <pane ySplit="3" topLeftCell="A4" activePane="bottomLeft" state="frozen"/>
      <selection pane="bottomLeft" activeCell="I17" sqref="I17"/>
    </sheetView>
  </sheetViews>
  <sheetFormatPr baseColWidth="10" defaultColWidth="9.06640625" defaultRowHeight="14.25" x14ac:dyDescent="0.45"/>
  <cols>
    <col min="1" max="1" width="0" hidden="1" customWidth="1"/>
    <col min="2" max="2" width="6.59765625" customWidth="1"/>
    <col min="3" max="3" width="36" customWidth="1"/>
    <col min="4" max="7" width="8.1328125" customWidth="1"/>
    <col min="8" max="8" width="0" hidden="1" customWidth="1"/>
    <col min="9" max="10" width="12.59765625" customWidth="1"/>
    <col min="11" max="17" width="0" hidden="1" customWidth="1"/>
    <col min="18" max="69" width="10.73046875" customWidth="1"/>
  </cols>
  <sheetData>
    <row r="1" spans="1:17" hidden="1" x14ac:dyDescent="0.4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</row>
    <row r="3" spans="1:17" ht="50.65" x14ac:dyDescent="0.45">
      <c r="A3" s="2" t="s">
        <v>16</v>
      </c>
      <c r="B3" s="3" t="s">
        <v>17</v>
      </c>
      <c r="C3" s="31" t="s">
        <v>18</v>
      </c>
      <c r="D3" s="31"/>
      <c r="E3" s="31"/>
      <c r="F3" s="3" t="s">
        <v>5</v>
      </c>
      <c r="G3" s="3" t="s">
        <v>19</v>
      </c>
      <c r="H3" s="3" t="s">
        <v>20</v>
      </c>
      <c r="I3" s="3" t="s">
        <v>21</v>
      </c>
      <c r="J3" s="3" t="s">
        <v>22</v>
      </c>
      <c r="K3" s="3" t="s">
        <v>23</v>
      </c>
      <c r="L3" s="3" t="s">
        <v>24</v>
      </c>
      <c r="M3" s="3" t="s">
        <v>25</v>
      </c>
      <c r="N3" s="3" t="s">
        <v>26</v>
      </c>
      <c r="O3" s="3" t="s">
        <v>27</v>
      </c>
      <c r="P3" s="3" t="s">
        <v>28</v>
      </c>
      <c r="Q3" s="3" t="s">
        <v>29</v>
      </c>
    </row>
    <row r="4" spans="1:17" ht="44.45" customHeight="1" x14ac:dyDescent="0.45">
      <c r="A4" s="2">
        <v>2</v>
      </c>
      <c r="B4" s="4" t="s">
        <v>30</v>
      </c>
      <c r="C4" s="32" t="s">
        <v>31</v>
      </c>
      <c r="D4" s="32"/>
      <c r="E4" s="32"/>
      <c r="F4" s="5"/>
      <c r="G4" s="5"/>
      <c r="H4" s="5"/>
      <c r="I4" s="5"/>
      <c r="J4" s="4"/>
      <c r="K4" s="2"/>
    </row>
    <row r="5" spans="1:17" hidden="1" x14ac:dyDescent="0.45">
      <c r="A5" s="2">
        <v>3</v>
      </c>
    </row>
    <row r="6" spans="1:17" hidden="1" x14ac:dyDescent="0.45">
      <c r="A6" s="2" t="s">
        <v>32</v>
      </c>
    </row>
    <row r="7" spans="1:17" hidden="1" x14ac:dyDescent="0.45">
      <c r="A7" s="2">
        <v>3</v>
      </c>
    </row>
    <row r="8" spans="1:17" hidden="1" x14ac:dyDescent="0.45">
      <c r="A8" s="2" t="s">
        <v>32</v>
      </c>
    </row>
    <row r="9" spans="1:17" hidden="1" x14ac:dyDescent="0.45">
      <c r="A9" s="2">
        <v>3</v>
      </c>
    </row>
    <row r="10" spans="1:17" hidden="1" x14ac:dyDescent="0.45">
      <c r="A10" s="2" t="s">
        <v>32</v>
      </c>
    </row>
    <row r="11" spans="1:17" ht="53.95" customHeight="1" x14ac:dyDescent="0.45">
      <c r="A11" s="2">
        <v>3</v>
      </c>
      <c r="B11" s="6">
        <v>4</v>
      </c>
      <c r="C11" s="33" t="s">
        <v>33</v>
      </c>
      <c r="D11" s="33"/>
      <c r="E11" s="33"/>
      <c r="F11" s="7"/>
      <c r="G11" s="7"/>
      <c r="H11" s="7"/>
      <c r="I11" s="7"/>
      <c r="J11" s="8"/>
      <c r="K11" s="2"/>
    </row>
    <row r="12" spans="1:17" ht="33.85" customHeight="1" x14ac:dyDescent="0.45">
      <c r="A12" s="2">
        <v>5</v>
      </c>
      <c r="B12" s="6" t="s">
        <v>34</v>
      </c>
      <c r="C12" s="34" t="s">
        <v>35</v>
      </c>
      <c r="D12" s="34"/>
      <c r="E12" s="34"/>
      <c r="F12" s="9"/>
      <c r="G12" s="9"/>
      <c r="H12" s="9"/>
      <c r="I12" s="9"/>
      <c r="J12" s="10"/>
      <c r="K12" s="2"/>
    </row>
    <row r="13" spans="1:17" hidden="1" x14ac:dyDescent="0.45">
      <c r="A13" s="2" t="s">
        <v>36</v>
      </c>
    </row>
    <row r="14" spans="1:17" x14ac:dyDescent="0.45">
      <c r="A14" s="2">
        <v>9</v>
      </c>
      <c r="B14" s="11" t="s">
        <v>37</v>
      </c>
      <c r="C14" s="35" t="s">
        <v>38</v>
      </c>
      <c r="D14" s="36"/>
      <c r="E14" s="36"/>
      <c r="F14" s="36"/>
      <c r="G14" s="36"/>
      <c r="H14" s="36"/>
      <c r="I14" s="36"/>
      <c r="J14" s="12"/>
    </row>
    <row r="15" spans="1:17" hidden="1" x14ac:dyDescent="0.45">
      <c r="A15" s="2" t="s">
        <v>39</v>
      </c>
    </row>
    <row r="16" spans="1:17" x14ac:dyDescent="0.45">
      <c r="A16" s="2" t="s">
        <v>40</v>
      </c>
      <c r="B16" s="11"/>
      <c r="C16" s="2" t="s">
        <v>41</v>
      </c>
      <c r="G16" s="13">
        <v>1</v>
      </c>
      <c r="I16" s="14" t="s">
        <v>42</v>
      </c>
      <c r="J16" s="12"/>
    </row>
    <row r="17" spans="1:17" x14ac:dyDescent="0.45">
      <c r="A17" s="2" t="s">
        <v>43</v>
      </c>
      <c r="B17" s="11"/>
      <c r="C17" s="37"/>
      <c r="D17" s="37"/>
      <c r="E17" s="37"/>
      <c r="F17" s="15" t="s">
        <v>44</v>
      </c>
      <c r="G17" s="16">
        <v>1</v>
      </c>
      <c r="H17" s="16"/>
      <c r="I17" s="17"/>
      <c r="J17" s="18">
        <f>IF(AND(G17= "",H17= ""), 0, ROUND(ROUND(I17, 2) * ROUND(IF(H17="",G17,H17),  2), 2))</f>
        <v>0</v>
      </c>
      <c r="K17" s="2"/>
      <c r="M17" s="19">
        <v>0.2</v>
      </c>
      <c r="Q17" s="2">
        <v>66</v>
      </c>
    </row>
    <row r="18" spans="1:17" x14ac:dyDescent="0.45">
      <c r="A18" s="2">
        <v>9</v>
      </c>
      <c r="B18" s="11" t="s">
        <v>45</v>
      </c>
      <c r="C18" s="35" t="s">
        <v>46</v>
      </c>
      <c r="D18" s="36"/>
      <c r="E18" s="36"/>
      <c r="F18" s="36"/>
      <c r="G18" s="36"/>
      <c r="H18" s="36"/>
      <c r="I18" s="36"/>
      <c r="J18" s="12"/>
    </row>
    <row r="19" spans="1:17" hidden="1" x14ac:dyDescent="0.45">
      <c r="A19" s="2" t="s">
        <v>39</v>
      </c>
    </row>
    <row r="20" spans="1:17" x14ac:dyDescent="0.45">
      <c r="A20" s="2" t="s">
        <v>40</v>
      </c>
      <c r="B20" s="11"/>
      <c r="C20" s="2" t="s">
        <v>41</v>
      </c>
      <c r="G20" s="13">
        <v>1</v>
      </c>
      <c r="I20" s="14" t="s">
        <v>42</v>
      </c>
      <c r="J20" s="12"/>
    </row>
    <row r="21" spans="1:17" x14ac:dyDescent="0.45">
      <c r="A21" s="2" t="s">
        <v>43</v>
      </c>
      <c r="B21" s="11"/>
      <c r="C21" s="37"/>
      <c r="D21" s="37"/>
      <c r="E21" s="37"/>
      <c r="F21" s="15" t="s">
        <v>44</v>
      </c>
      <c r="G21" s="16">
        <v>1</v>
      </c>
      <c r="H21" s="16"/>
      <c r="I21" s="17"/>
      <c r="J21" s="18">
        <f>IF(AND(G21= "",H21= ""), 0, ROUND(ROUND(I21, 2) * ROUND(IF(H21="",G21,H21),  2), 2))</f>
        <v>0</v>
      </c>
      <c r="K21" s="2"/>
      <c r="M21" s="19">
        <v>0.2</v>
      </c>
      <c r="Q21" s="2">
        <v>66</v>
      </c>
    </row>
    <row r="22" spans="1:17" x14ac:dyDescent="0.45">
      <c r="A22" s="2">
        <v>9</v>
      </c>
      <c r="B22" s="11" t="s">
        <v>47</v>
      </c>
      <c r="C22" s="35" t="s">
        <v>48</v>
      </c>
      <c r="D22" s="36"/>
      <c r="E22" s="36"/>
      <c r="F22" s="36"/>
      <c r="G22" s="36"/>
      <c r="H22" s="36"/>
      <c r="I22" s="36"/>
      <c r="J22" s="12"/>
    </row>
    <row r="23" spans="1:17" hidden="1" x14ac:dyDescent="0.45">
      <c r="A23" s="2" t="s">
        <v>39</v>
      </c>
    </row>
    <row r="24" spans="1:17" x14ac:dyDescent="0.45">
      <c r="A24" s="2" t="s">
        <v>40</v>
      </c>
      <c r="B24" s="11"/>
      <c r="C24" s="2" t="s">
        <v>41</v>
      </c>
      <c r="G24" s="13">
        <v>1</v>
      </c>
      <c r="I24" s="14" t="s">
        <v>42</v>
      </c>
      <c r="J24" s="12"/>
    </row>
    <row r="25" spans="1:17" x14ac:dyDescent="0.45">
      <c r="A25" s="2" t="s">
        <v>43</v>
      </c>
      <c r="B25" s="11"/>
      <c r="C25" s="37"/>
      <c r="D25" s="37"/>
      <c r="E25" s="37"/>
      <c r="F25" s="15" t="s">
        <v>44</v>
      </c>
      <c r="G25" s="16">
        <v>1</v>
      </c>
      <c r="H25" s="16"/>
      <c r="I25" s="17"/>
      <c r="J25" s="18">
        <f>IF(AND(G25= "",H25= ""), 0, ROUND(ROUND(I25, 2) * ROUND(IF(H25="",G25,H25),  2), 2))</f>
        <v>0</v>
      </c>
      <c r="K25" s="2"/>
      <c r="M25" s="19">
        <v>0.2</v>
      </c>
      <c r="Q25" s="2">
        <v>66</v>
      </c>
    </row>
    <row r="26" spans="1:17" x14ac:dyDescent="0.45">
      <c r="A26" s="2">
        <v>9</v>
      </c>
      <c r="B26" s="11" t="s">
        <v>49</v>
      </c>
      <c r="C26" s="35" t="s">
        <v>50</v>
      </c>
      <c r="D26" s="36"/>
      <c r="E26" s="36"/>
      <c r="F26" s="36"/>
      <c r="G26" s="36"/>
      <c r="H26" s="36"/>
      <c r="I26" s="36"/>
      <c r="J26" s="12"/>
    </row>
    <row r="27" spans="1:17" hidden="1" x14ac:dyDescent="0.45">
      <c r="A27" s="2" t="s">
        <v>39</v>
      </c>
    </row>
    <row r="28" spans="1:17" x14ac:dyDescent="0.45">
      <c r="A28" s="2" t="s">
        <v>40</v>
      </c>
      <c r="B28" s="11"/>
      <c r="C28" s="2" t="s">
        <v>41</v>
      </c>
      <c r="G28" s="13">
        <v>1</v>
      </c>
      <c r="I28" s="14" t="s">
        <v>42</v>
      </c>
      <c r="J28" s="12"/>
    </row>
    <row r="29" spans="1:17" x14ac:dyDescent="0.45">
      <c r="A29" s="2" t="s">
        <v>43</v>
      </c>
      <c r="B29" s="11"/>
      <c r="C29" s="37"/>
      <c r="D29" s="37"/>
      <c r="E29" s="37"/>
      <c r="F29" s="15" t="s">
        <v>44</v>
      </c>
      <c r="G29" s="16">
        <v>1</v>
      </c>
      <c r="H29" s="16"/>
      <c r="I29" s="17"/>
      <c r="J29" s="18">
        <f>IF(AND(G29= "",H29= ""), 0, ROUND(ROUND(I29, 2) * ROUND(IF(H29="",G29,H29),  2), 2))</f>
        <v>0</v>
      </c>
      <c r="K29" s="2"/>
      <c r="M29" s="19">
        <v>0.2</v>
      </c>
      <c r="Q29" s="2">
        <v>66</v>
      </c>
    </row>
    <row r="30" spans="1:17" x14ac:dyDescent="0.45">
      <c r="A30" s="2">
        <v>9</v>
      </c>
      <c r="B30" s="11" t="s">
        <v>51</v>
      </c>
      <c r="C30" s="35" t="s">
        <v>52</v>
      </c>
      <c r="D30" s="36"/>
      <c r="E30" s="36"/>
      <c r="F30" s="36"/>
      <c r="G30" s="36"/>
      <c r="H30" s="36"/>
      <c r="I30" s="36"/>
      <c r="J30" s="12"/>
    </row>
    <row r="31" spans="1:17" hidden="1" x14ac:dyDescent="0.45">
      <c r="A31" s="2" t="s">
        <v>39</v>
      </c>
    </row>
    <row r="32" spans="1:17" x14ac:dyDescent="0.45">
      <c r="A32" s="2" t="s">
        <v>40</v>
      </c>
      <c r="B32" s="11"/>
      <c r="C32" s="2" t="s">
        <v>41</v>
      </c>
      <c r="G32" s="13">
        <v>1</v>
      </c>
      <c r="I32" s="14" t="s">
        <v>42</v>
      </c>
      <c r="J32" s="12"/>
    </row>
    <row r="33" spans="1:17" x14ac:dyDescent="0.45">
      <c r="A33" s="2" t="s">
        <v>43</v>
      </c>
      <c r="B33" s="11"/>
      <c r="C33" s="37"/>
      <c r="D33" s="37"/>
      <c r="E33" s="37"/>
      <c r="F33" s="15" t="s">
        <v>44</v>
      </c>
      <c r="G33" s="16">
        <v>1</v>
      </c>
      <c r="H33" s="16"/>
      <c r="I33" s="17"/>
      <c r="J33" s="18">
        <f>IF(AND(G33= "",H33= ""), 0, ROUND(ROUND(I33, 2) * ROUND(IF(H33="",G33,H33),  2), 2))</f>
        <v>0</v>
      </c>
      <c r="K33" s="2"/>
      <c r="M33" s="19">
        <v>0.2</v>
      </c>
      <c r="Q33" s="2">
        <v>66</v>
      </c>
    </row>
    <row r="34" spans="1:17" hidden="1" x14ac:dyDescent="0.45">
      <c r="A34" s="2" t="s">
        <v>53</v>
      </c>
    </row>
    <row r="35" spans="1:17" ht="16.899999999999999" customHeight="1" x14ac:dyDescent="0.45">
      <c r="A35" s="2">
        <v>5</v>
      </c>
      <c r="B35" s="6" t="s">
        <v>54</v>
      </c>
      <c r="C35" s="34" t="s">
        <v>55</v>
      </c>
      <c r="D35" s="34"/>
      <c r="E35" s="34"/>
      <c r="F35" s="9"/>
      <c r="G35" s="9"/>
      <c r="H35" s="9"/>
      <c r="I35" s="9"/>
      <c r="J35" s="10"/>
      <c r="K35" s="2"/>
    </row>
    <row r="36" spans="1:17" hidden="1" x14ac:dyDescent="0.45">
      <c r="A36" s="2" t="s">
        <v>36</v>
      </c>
    </row>
    <row r="37" spans="1:17" hidden="1" x14ac:dyDescent="0.45">
      <c r="A37" s="2" t="s">
        <v>56</v>
      </c>
    </row>
    <row r="38" spans="1:17" x14ac:dyDescent="0.45">
      <c r="A38" s="2">
        <v>9</v>
      </c>
      <c r="B38" s="11" t="s">
        <v>57</v>
      </c>
      <c r="C38" s="35" t="s">
        <v>58</v>
      </c>
      <c r="D38" s="36"/>
      <c r="E38" s="36"/>
      <c r="F38" s="36"/>
      <c r="G38" s="36"/>
      <c r="H38" s="36"/>
      <c r="I38" s="36"/>
      <c r="J38" s="12"/>
    </row>
    <row r="39" spans="1:17" hidden="1" x14ac:dyDescent="0.45">
      <c r="A39" s="2" t="s">
        <v>39</v>
      </c>
    </row>
    <row r="40" spans="1:17" x14ac:dyDescent="0.45">
      <c r="A40" s="2" t="s">
        <v>43</v>
      </c>
      <c r="B40" s="11"/>
      <c r="C40" s="37"/>
      <c r="D40" s="37"/>
      <c r="E40" s="37"/>
      <c r="F40" s="15" t="s">
        <v>44</v>
      </c>
      <c r="G40" s="16">
        <v>1</v>
      </c>
      <c r="H40" s="16"/>
      <c r="I40" s="17"/>
      <c r="J40" s="18">
        <f>IF(AND(G40= "",H40= ""), 0, ROUND(ROUND(I40, 2) * ROUND(IF(H40="",G40,H40),  2), 2))</f>
        <v>0</v>
      </c>
      <c r="K40" s="2"/>
      <c r="M40" s="19">
        <v>0.2</v>
      </c>
      <c r="Q40" s="2">
        <v>66</v>
      </c>
    </row>
    <row r="41" spans="1:17" x14ac:dyDescent="0.45">
      <c r="A41" s="2">
        <v>9</v>
      </c>
      <c r="B41" s="11" t="s">
        <v>59</v>
      </c>
      <c r="C41" s="35" t="s">
        <v>60</v>
      </c>
      <c r="D41" s="36"/>
      <c r="E41" s="36"/>
      <c r="F41" s="36"/>
      <c r="G41" s="36"/>
      <c r="H41" s="36"/>
      <c r="I41" s="36"/>
      <c r="J41" s="12"/>
    </row>
    <row r="42" spans="1:17" hidden="1" x14ac:dyDescent="0.45">
      <c r="A42" s="2" t="s">
        <v>39</v>
      </c>
    </row>
    <row r="43" spans="1:17" x14ac:dyDescent="0.45">
      <c r="A43" s="2" t="s">
        <v>43</v>
      </c>
      <c r="B43" s="11"/>
      <c r="C43" s="37"/>
      <c r="D43" s="37"/>
      <c r="E43" s="37"/>
      <c r="F43" s="15" t="s">
        <v>44</v>
      </c>
      <c r="G43" s="16">
        <v>1</v>
      </c>
      <c r="H43" s="16"/>
      <c r="I43" s="17"/>
      <c r="J43" s="18">
        <f>IF(AND(G43= "",H43= ""), 0, ROUND(ROUND(I43, 2) * ROUND(IF(H43="",G43,H43),  2), 2))</f>
        <v>0</v>
      </c>
      <c r="K43" s="2"/>
      <c r="M43" s="19">
        <v>0.2</v>
      </c>
      <c r="Q43" s="2">
        <v>66</v>
      </c>
    </row>
    <row r="44" spans="1:17" x14ac:dyDescent="0.45">
      <c r="A44" s="2">
        <v>9</v>
      </c>
      <c r="B44" s="11" t="s">
        <v>61</v>
      </c>
      <c r="C44" s="35" t="s">
        <v>62</v>
      </c>
      <c r="D44" s="36"/>
      <c r="E44" s="36"/>
      <c r="F44" s="36"/>
      <c r="G44" s="36"/>
      <c r="H44" s="36"/>
      <c r="I44" s="36"/>
      <c r="J44" s="12"/>
    </row>
    <row r="45" spans="1:17" hidden="1" x14ac:dyDescent="0.45">
      <c r="A45" s="2" t="s">
        <v>39</v>
      </c>
    </row>
    <row r="46" spans="1:17" x14ac:dyDescent="0.45">
      <c r="A46" s="2" t="s">
        <v>43</v>
      </c>
      <c r="B46" s="11"/>
      <c r="C46" s="37"/>
      <c r="D46" s="37"/>
      <c r="E46" s="37"/>
      <c r="F46" s="15" t="s">
        <v>44</v>
      </c>
      <c r="G46" s="16">
        <v>1</v>
      </c>
      <c r="H46" s="16"/>
      <c r="I46" s="17"/>
      <c r="J46" s="18">
        <f>IF(AND(G46= "",H46= ""), 0, ROUND(ROUND(I46, 2) * ROUND(IF(H46="",G46,H46),  2), 2))</f>
        <v>0</v>
      </c>
      <c r="K46" s="2"/>
      <c r="M46" s="19">
        <v>0.2</v>
      </c>
      <c r="Q46" s="2">
        <v>66</v>
      </c>
    </row>
    <row r="47" spans="1:17" x14ac:dyDescent="0.45">
      <c r="A47" s="2">
        <v>9</v>
      </c>
      <c r="B47" s="11" t="s">
        <v>63</v>
      </c>
      <c r="C47" s="35" t="s">
        <v>64</v>
      </c>
      <c r="D47" s="36"/>
      <c r="E47" s="36"/>
      <c r="F47" s="36"/>
      <c r="G47" s="36"/>
      <c r="H47" s="36"/>
      <c r="I47" s="36"/>
      <c r="J47" s="12"/>
    </row>
    <row r="48" spans="1:17" hidden="1" x14ac:dyDescent="0.45">
      <c r="A48" s="2" t="s">
        <v>39</v>
      </c>
    </row>
    <row r="49" spans="1:17" x14ac:dyDescent="0.45">
      <c r="A49" s="2" t="s">
        <v>43</v>
      </c>
      <c r="B49" s="11"/>
      <c r="C49" s="37"/>
      <c r="D49" s="37"/>
      <c r="E49" s="37"/>
      <c r="F49" s="15" t="s">
        <v>44</v>
      </c>
      <c r="G49" s="16">
        <v>2</v>
      </c>
      <c r="H49" s="16"/>
      <c r="I49" s="17"/>
      <c r="J49" s="18">
        <f>IF(AND(G49= "",H49= ""), 0, ROUND(ROUND(I49, 2) * ROUND(IF(H49="",G49,H49),  2), 2))</f>
        <v>0</v>
      </c>
      <c r="K49" s="2"/>
      <c r="M49" s="19">
        <v>0.2</v>
      </c>
      <c r="Q49" s="2">
        <v>66</v>
      </c>
    </row>
    <row r="50" spans="1:17" x14ac:dyDescent="0.45">
      <c r="A50" s="2">
        <v>9</v>
      </c>
      <c r="B50" s="11" t="s">
        <v>65</v>
      </c>
      <c r="C50" s="35" t="s">
        <v>66</v>
      </c>
      <c r="D50" s="36"/>
      <c r="E50" s="36"/>
      <c r="F50" s="36"/>
      <c r="G50" s="36"/>
      <c r="H50" s="36"/>
      <c r="I50" s="36"/>
      <c r="J50" s="12"/>
    </row>
    <row r="51" spans="1:17" hidden="1" x14ac:dyDescent="0.45">
      <c r="A51" s="2" t="s">
        <v>39</v>
      </c>
    </row>
    <row r="52" spans="1:17" x14ac:dyDescent="0.45">
      <c r="A52" s="2" t="s">
        <v>43</v>
      </c>
      <c r="B52" s="11"/>
      <c r="C52" s="37"/>
      <c r="D52" s="37"/>
      <c r="E52" s="37"/>
      <c r="F52" s="15" t="s">
        <v>44</v>
      </c>
      <c r="G52" s="16">
        <v>1</v>
      </c>
      <c r="H52" s="16"/>
      <c r="I52" s="17"/>
      <c r="J52" s="18">
        <f>IF(AND(G52= "",H52= ""), 0, ROUND(ROUND(I52, 2) * ROUND(IF(H52="",G52,H52),  2), 2))</f>
        <v>0</v>
      </c>
      <c r="K52" s="2"/>
      <c r="M52" s="19">
        <v>0.2</v>
      </c>
      <c r="Q52" s="2">
        <v>66</v>
      </c>
    </row>
    <row r="53" spans="1:17" x14ac:dyDescent="0.45">
      <c r="A53" s="2">
        <v>9</v>
      </c>
      <c r="B53" s="11" t="s">
        <v>67</v>
      </c>
      <c r="C53" s="35" t="s">
        <v>68</v>
      </c>
      <c r="D53" s="36"/>
      <c r="E53" s="36"/>
      <c r="F53" s="36"/>
      <c r="G53" s="36"/>
      <c r="H53" s="36"/>
      <c r="I53" s="36"/>
      <c r="J53" s="12"/>
    </row>
    <row r="54" spans="1:17" hidden="1" x14ac:dyDescent="0.45">
      <c r="A54" s="2" t="s">
        <v>39</v>
      </c>
    </row>
    <row r="55" spans="1:17" x14ac:dyDescent="0.45">
      <c r="A55" s="2" t="s">
        <v>43</v>
      </c>
      <c r="B55" s="11"/>
      <c r="C55" s="37"/>
      <c r="D55" s="37"/>
      <c r="E55" s="37"/>
      <c r="F55" s="15" t="s">
        <v>44</v>
      </c>
      <c r="G55" s="16">
        <v>1</v>
      </c>
      <c r="H55" s="16"/>
      <c r="I55" s="17"/>
      <c r="J55" s="18">
        <f>IF(AND(G55= "",H55= ""), 0, ROUND(ROUND(I55, 2) * ROUND(IF(H55="",G55,H55),  2), 2))</f>
        <v>0</v>
      </c>
      <c r="K55" s="2"/>
      <c r="M55" s="19">
        <v>0.2</v>
      </c>
      <c r="Q55" s="2">
        <v>66</v>
      </c>
    </row>
    <row r="56" spans="1:17" x14ac:dyDescent="0.45">
      <c r="A56" s="2">
        <v>9</v>
      </c>
      <c r="B56" s="11" t="s">
        <v>69</v>
      </c>
      <c r="C56" s="35" t="s">
        <v>70</v>
      </c>
      <c r="D56" s="36"/>
      <c r="E56" s="36"/>
      <c r="F56" s="36"/>
      <c r="G56" s="36"/>
      <c r="H56" s="36"/>
      <c r="I56" s="36"/>
      <c r="J56" s="12"/>
    </row>
    <row r="57" spans="1:17" hidden="1" x14ac:dyDescent="0.45">
      <c r="A57" s="2" t="s">
        <v>39</v>
      </c>
    </row>
    <row r="58" spans="1:17" x14ac:dyDescent="0.45">
      <c r="A58" s="2" t="s">
        <v>43</v>
      </c>
      <c r="B58" s="11"/>
      <c r="C58" s="37"/>
      <c r="D58" s="37"/>
      <c r="E58" s="37"/>
      <c r="F58" s="15" t="s">
        <v>44</v>
      </c>
      <c r="G58" s="16">
        <v>2</v>
      </c>
      <c r="H58" s="16"/>
      <c r="I58" s="17"/>
      <c r="J58" s="18">
        <f>IF(AND(G58= "",H58= ""), 0, ROUND(ROUND(I58, 2) * ROUND(IF(H58="",G58,H58),  2), 2))</f>
        <v>0</v>
      </c>
      <c r="K58" s="2"/>
      <c r="M58" s="19">
        <v>0.2</v>
      </c>
      <c r="Q58" s="2">
        <v>66</v>
      </c>
    </row>
    <row r="59" spans="1:17" hidden="1" x14ac:dyDescent="0.45">
      <c r="A59" s="2" t="s">
        <v>53</v>
      </c>
    </row>
    <row r="60" spans="1:17" x14ac:dyDescent="0.45">
      <c r="A60" s="2" t="s">
        <v>32</v>
      </c>
      <c r="B60" s="12"/>
      <c r="C60" s="36"/>
      <c r="D60" s="36"/>
      <c r="E60" s="36"/>
      <c r="J60" s="12"/>
    </row>
    <row r="61" spans="1:17" ht="27.2" customHeight="1" x14ac:dyDescent="0.45">
      <c r="B61" s="12"/>
      <c r="C61" s="40" t="s">
        <v>33</v>
      </c>
      <c r="D61" s="41"/>
      <c r="E61" s="41"/>
      <c r="F61" s="38"/>
      <c r="G61" s="38"/>
      <c r="H61" s="38"/>
      <c r="I61" s="38"/>
      <c r="J61" s="39"/>
    </row>
    <row r="62" spans="1:17" x14ac:dyDescent="0.45">
      <c r="B62" s="12"/>
      <c r="C62" s="43"/>
      <c r="D62" s="30"/>
      <c r="E62" s="30"/>
      <c r="F62" s="30"/>
      <c r="G62" s="30"/>
      <c r="H62" s="30"/>
      <c r="I62" s="30"/>
      <c r="J62" s="42"/>
    </row>
    <row r="63" spans="1:17" x14ac:dyDescent="0.45">
      <c r="B63" s="12"/>
      <c r="C63" s="46" t="s">
        <v>71</v>
      </c>
      <c r="D63" s="34"/>
      <c r="E63" s="34"/>
      <c r="F63" s="44">
        <f>SUMIF(K12:K60, IF(K11="","",K11), J12:J60)</f>
        <v>0</v>
      </c>
      <c r="G63" s="44"/>
      <c r="H63" s="44"/>
      <c r="I63" s="44"/>
      <c r="J63" s="45"/>
    </row>
    <row r="64" spans="1:17" ht="16.899999999999999" customHeight="1" x14ac:dyDescent="0.45">
      <c r="B64" s="12"/>
      <c r="C64" s="46" t="s">
        <v>72</v>
      </c>
      <c r="D64" s="34"/>
      <c r="E64" s="34"/>
      <c r="F64" s="44">
        <f>ROUND(SUMIF(K12:K60, IF(K11="","",K11), J12:J60) * 0.2, 2)</f>
        <v>0</v>
      </c>
      <c r="G64" s="44"/>
      <c r="H64" s="44"/>
      <c r="I64" s="44"/>
      <c r="J64" s="45"/>
    </row>
    <row r="65" spans="1:10" x14ac:dyDescent="0.45">
      <c r="B65" s="12"/>
      <c r="C65" s="49" t="s">
        <v>73</v>
      </c>
      <c r="D65" s="50"/>
      <c r="E65" s="50"/>
      <c r="F65" s="47">
        <f>SUM(F63:F64)</f>
        <v>0</v>
      </c>
      <c r="G65" s="47"/>
      <c r="H65" s="47"/>
      <c r="I65" s="47"/>
      <c r="J65" s="48"/>
    </row>
    <row r="66" spans="1:10" ht="40.799999999999997" customHeight="1" x14ac:dyDescent="0.45">
      <c r="B66" s="1"/>
      <c r="C66" s="51" t="s">
        <v>74</v>
      </c>
      <c r="D66" s="51"/>
      <c r="E66" s="51"/>
      <c r="F66" s="51"/>
      <c r="G66" s="51"/>
      <c r="H66" s="51"/>
      <c r="I66" s="51"/>
      <c r="J66" s="51"/>
    </row>
    <row r="67" spans="1:10" x14ac:dyDescent="0.45">
      <c r="C67" s="52" t="s">
        <v>75</v>
      </c>
      <c r="D67" s="53"/>
      <c r="E67" s="53"/>
      <c r="F67" s="20"/>
      <c r="G67" s="20"/>
      <c r="H67" s="20"/>
      <c r="I67" s="20"/>
      <c r="J67" s="21"/>
    </row>
    <row r="68" spans="1:10" x14ac:dyDescent="0.45">
      <c r="C68" s="54"/>
      <c r="D68" s="55"/>
      <c r="E68" s="55"/>
      <c r="F68" s="55"/>
      <c r="G68" s="55"/>
      <c r="H68" s="55"/>
      <c r="I68" s="55"/>
      <c r="J68" s="56"/>
    </row>
    <row r="69" spans="1:10" x14ac:dyDescent="0.45">
      <c r="A69" s="22"/>
      <c r="C69" s="57" t="s">
        <v>71</v>
      </c>
      <c r="D69" s="30"/>
      <c r="E69" s="30"/>
      <c r="F69" s="58">
        <f>SUMIF(K5:K66, IF(K4="","",K4), J5:J66)</f>
        <v>0</v>
      </c>
      <c r="G69" s="59"/>
      <c r="H69" s="59"/>
      <c r="I69" s="59"/>
      <c r="J69" s="60"/>
    </row>
    <row r="70" spans="1:10" x14ac:dyDescent="0.45">
      <c r="A70" s="22"/>
      <c r="C70" s="57" t="s">
        <v>72</v>
      </c>
      <c r="D70" s="30"/>
      <c r="E70" s="30"/>
      <c r="F70" s="58">
        <f>ROUND(SUMIF(K5:K66, IF(K4="","",K4), J5:J66) * 0.2, 2)</f>
        <v>0</v>
      </c>
      <c r="G70" s="59"/>
      <c r="H70" s="59"/>
      <c r="I70" s="59"/>
      <c r="J70" s="60"/>
    </row>
    <row r="71" spans="1:10" x14ac:dyDescent="0.45">
      <c r="C71" s="61" t="s">
        <v>73</v>
      </c>
      <c r="D71" s="62"/>
      <c r="E71" s="62"/>
      <c r="F71" s="63">
        <f>SUM(F69:F70)</f>
        <v>0</v>
      </c>
      <c r="G71" s="64"/>
      <c r="H71" s="64"/>
      <c r="I71" s="64"/>
      <c r="J71" s="65"/>
    </row>
    <row r="72" spans="1:10" x14ac:dyDescent="0.45">
      <c r="C72" s="66"/>
      <c r="D72" s="36"/>
      <c r="E72" s="36"/>
      <c r="F72" s="36"/>
      <c r="G72" s="36"/>
      <c r="H72" s="36"/>
      <c r="I72" s="36"/>
      <c r="J72" s="36"/>
    </row>
    <row r="73" spans="1:10" x14ac:dyDescent="0.45">
      <c r="C73" s="67" t="s">
        <v>76</v>
      </c>
      <c r="D73" s="36"/>
      <c r="E73" s="36"/>
      <c r="F73" s="36"/>
      <c r="G73" s="36"/>
      <c r="H73" s="36"/>
      <c r="I73" s="36"/>
      <c r="J73" s="36"/>
    </row>
    <row r="74" spans="1:10" x14ac:dyDescent="0.45">
      <c r="C74" s="62" t="str">
        <f>IF(Paramètres!AA2&lt;&gt;"",Paramètres!AA2,"")</f>
        <v xml:space="preserve">Zéro euro </v>
      </c>
      <c r="D74" s="62"/>
      <c r="E74" s="62"/>
      <c r="F74" s="62"/>
      <c r="G74" s="62"/>
      <c r="H74" s="62"/>
      <c r="I74" s="62"/>
      <c r="J74" s="62"/>
    </row>
    <row r="75" spans="1:10" x14ac:dyDescent="0.45">
      <c r="C75" s="62"/>
      <c r="D75" s="62"/>
      <c r="E75" s="62"/>
      <c r="F75" s="62"/>
      <c r="G75" s="62"/>
      <c r="H75" s="62"/>
      <c r="I75" s="62"/>
      <c r="J75" s="62"/>
    </row>
    <row r="76" spans="1:10" ht="56.75" customHeight="1" x14ac:dyDescent="0.45">
      <c r="F76" s="68" t="s">
        <v>77</v>
      </c>
      <c r="G76" s="68"/>
      <c r="H76" s="68"/>
      <c r="I76" s="68"/>
      <c r="J76" s="68"/>
    </row>
    <row r="78" spans="1:10" ht="85.05" customHeight="1" x14ac:dyDescent="0.45">
      <c r="C78" s="69" t="s">
        <v>78</v>
      </c>
      <c r="D78" s="69"/>
      <c r="F78" s="69" t="s">
        <v>79</v>
      </c>
      <c r="G78" s="69"/>
      <c r="H78" s="69"/>
      <c r="I78" s="69"/>
      <c r="J78" s="69"/>
    </row>
    <row r="79" spans="1:10" x14ac:dyDescent="0.45">
      <c r="C79" s="70"/>
      <c r="D79" s="70"/>
      <c r="E79" s="70"/>
      <c r="F79" s="70"/>
      <c r="G79" s="70"/>
      <c r="H79" s="70"/>
      <c r="I79" s="70"/>
      <c r="J79" s="70"/>
    </row>
  </sheetData>
  <sheetProtection password="E95E" sheet="1" objects="1" selectLockedCells="1"/>
  <mergeCells count="57">
    <mergeCell ref="C75:J75"/>
    <mergeCell ref="F76:J76"/>
    <mergeCell ref="C78:D78"/>
    <mergeCell ref="F78:J78"/>
    <mergeCell ref="C79:J79"/>
    <mergeCell ref="C71:E71"/>
    <mergeCell ref="F71:J71"/>
    <mergeCell ref="C72:J72"/>
    <mergeCell ref="C73:J73"/>
    <mergeCell ref="C74:J74"/>
    <mergeCell ref="C67:E67"/>
    <mergeCell ref="C68:J68"/>
    <mergeCell ref="C69:E69"/>
    <mergeCell ref="F69:J69"/>
    <mergeCell ref="C70:E70"/>
    <mergeCell ref="F70:J70"/>
    <mergeCell ref="F64:J64"/>
    <mergeCell ref="C64:E64"/>
    <mergeCell ref="F65:J65"/>
    <mergeCell ref="C65:E65"/>
    <mergeCell ref="C66:J66"/>
    <mergeCell ref="F61:J61"/>
    <mergeCell ref="C61:E61"/>
    <mergeCell ref="F62:J62"/>
    <mergeCell ref="C62:E62"/>
    <mergeCell ref="F63:J63"/>
    <mergeCell ref="C63:E63"/>
    <mergeCell ref="C53:I53"/>
    <mergeCell ref="C55:E55"/>
    <mergeCell ref="C56:I56"/>
    <mergeCell ref="C58:E58"/>
    <mergeCell ref="C60:E60"/>
    <mergeCell ref="C46:E46"/>
    <mergeCell ref="C47:I47"/>
    <mergeCell ref="C49:E49"/>
    <mergeCell ref="C50:I50"/>
    <mergeCell ref="C52:E52"/>
    <mergeCell ref="C38:I38"/>
    <mergeCell ref="C40:E40"/>
    <mergeCell ref="C41:I41"/>
    <mergeCell ref="C43:E43"/>
    <mergeCell ref="C44:I44"/>
    <mergeCell ref="C26:I26"/>
    <mergeCell ref="C29:E29"/>
    <mergeCell ref="C30:I30"/>
    <mergeCell ref="C33:E33"/>
    <mergeCell ref="C35:E35"/>
    <mergeCell ref="C17:E17"/>
    <mergeCell ref="C18:I18"/>
    <mergeCell ref="C21:E21"/>
    <mergeCell ref="C22:I22"/>
    <mergeCell ref="C25:E25"/>
    <mergeCell ref="C3:E3"/>
    <mergeCell ref="C4:E4"/>
    <mergeCell ref="C11:E11"/>
    <mergeCell ref="C12:E12"/>
    <mergeCell ref="C14:I14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&amp;LConstruction d'un pôle VNF à GAMBSHEIM&amp;R - Lot n°23 GROS-OEUVRE - Parcours d'interprétation</oddHeader>
    <oddFooter>&amp;LGECOBAT&amp;CEdition du 8/03/2023&amp;RPage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06640625" defaultRowHeight="12.75" customHeight="1" x14ac:dyDescent="0.45"/>
  <cols>
    <col min="1" max="1" width="11.3984375" customWidth="1"/>
    <col min="2" max="2" width="35" customWidth="1"/>
    <col min="3" max="10" width="11.3984375" customWidth="1"/>
  </cols>
  <sheetData>
    <row r="1" spans="1:27" ht="12.75" customHeight="1" x14ac:dyDescent="0.45">
      <c r="B1" s="9" t="s">
        <v>80</v>
      </c>
      <c r="AA1" s="2">
        <f>IF(DPGF!F71&lt;&gt;"",DPGF!F71,"0")</f>
        <v>0</v>
      </c>
    </row>
    <row r="2" spans="1:27" ht="12.75" customHeight="1" x14ac:dyDescent="0.45">
      <c r="AA2" s="2" t="str">
        <f>UPPER(MID(AA98,1,1))&amp;MID(AA98,2,168)</f>
        <v xml:space="preserve">Zéro euro </v>
      </c>
    </row>
    <row r="3" spans="1:27" ht="25.5" customHeight="1" x14ac:dyDescent="0.45">
      <c r="A3" s="24" t="s">
        <v>81</v>
      </c>
      <c r="B3" s="23" t="s">
        <v>82</v>
      </c>
      <c r="C3" s="71" t="s">
        <v>107</v>
      </c>
      <c r="D3" s="71"/>
      <c r="E3" s="71"/>
      <c r="F3" s="71"/>
      <c r="G3" s="71"/>
      <c r="H3" s="71"/>
      <c r="I3" s="71"/>
      <c r="J3" s="71"/>
      <c r="AA3" s="2">
        <f>INT(AA1/1000000)</f>
        <v>0</v>
      </c>
    </row>
    <row r="4" spans="1:27" ht="12.75" customHeight="1" x14ac:dyDescent="0.45">
      <c r="AA4" s="2">
        <f>INT((AA1-AA3*1000000)/1000)</f>
        <v>0</v>
      </c>
    </row>
    <row r="5" spans="1:27" ht="25.5" customHeight="1" x14ac:dyDescent="0.45">
      <c r="A5" s="24" t="s">
        <v>83</v>
      </c>
      <c r="B5" s="23" t="s">
        <v>84</v>
      </c>
      <c r="C5" s="71" t="s">
        <v>108</v>
      </c>
      <c r="D5" s="71"/>
      <c r="E5" s="71"/>
      <c r="F5" s="71"/>
      <c r="G5" s="71"/>
      <c r="H5" s="71"/>
      <c r="I5" s="71"/>
      <c r="J5" s="71"/>
      <c r="AA5" s="2">
        <f>INT(AA1-AA3*1000000-AA4*1000)</f>
        <v>0</v>
      </c>
    </row>
    <row r="6" spans="1:27" ht="12.75" customHeight="1" x14ac:dyDescent="0.45">
      <c r="AA6" s="2">
        <f>ROUND(AA1-AA3*1000000-AA4*1000-AA5,2)*100</f>
        <v>0</v>
      </c>
    </row>
    <row r="7" spans="1:27" ht="12.75" customHeight="1" x14ac:dyDescent="0.45">
      <c r="A7" s="24" t="s">
        <v>93</v>
      </c>
      <c r="B7" s="23" t="s">
        <v>94</v>
      </c>
      <c r="C7" s="25"/>
      <c r="AA7" s="2">
        <f>AA3-AA12*100</f>
        <v>0</v>
      </c>
    </row>
    <row r="8" spans="1:27" ht="12.75" customHeight="1" x14ac:dyDescent="0.45">
      <c r="AA8" s="2">
        <f>0</f>
        <v>0</v>
      </c>
    </row>
    <row r="9" spans="1:27" ht="12.75" customHeight="1" x14ac:dyDescent="0.45">
      <c r="A9" s="24" t="s">
        <v>95</v>
      </c>
      <c r="B9" s="23" t="s">
        <v>96</v>
      </c>
      <c r="C9" s="25" t="s">
        <v>30</v>
      </c>
      <c r="AA9" s="2">
        <f>AA4-AA15*100</f>
        <v>0</v>
      </c>
    </row>
    <row r="10" spans="1:27" ht="12.75" customHeight="1" x14ac:dyDescent="0.45">
      <c r="AA10" s="2">
        <f>ROUND(AA5-AA18*100,0)</f>
        <v>0</v>
      </c>
    </row>
    <row r="11" spans="1:27" ht="25.5" customHeight="1" x14ac:dyDescent="0.45">
      <c r="A11" s="24" t="s">
        <v>85</v>
      </c>
      <c r="B11" s="23" t="s">
        <v>86</v>
      </c>
      <c r="C11" s="71" t="s">
        <v>31</v>
      </c>
      <c r="D11" s="71"/>
      <c r="E11" s="71"/>
      <c r="F11" s="71"/>
      <c r="G11" s="71"/>
      <c r="H11" s="71"/>
      <c r="I11" s="71"/>
      <c r="J11" s="71"/>
      <c r="AA11" s="2">
        <f>AA6</f>
        <v>0</v>
      </c>
    </row>
    <row r="12" spans="1:27" ht="12.75" customHeight="1" x14ac:dyDescent="0.45">
      <c r="AA12" s="2">
        <f>INT(AA3/100)</f>
        <v>0</v>
      </c>
    </row>
    <row r="13" spans="1:27" ht="12.75" customHeight="1" x14ac:dyDescent="0.45">
      <c r="A13" s="24" t="s">
        <v>97</v>
      </c>
      <c r="B13" s="23" t="s">
        <v>98</v>
      </c>
      <c r="C13" s="25" t="s">
        <v>109</v>
      </c>
      <c r="AA13" s="2">
        <f>INT((AA3-AA12*100)/10)</f>
        <v>0</v>
      </c>
    </row>
    <row r="14" spans="1:27" ht="12.75" customHeight="1" x14ac:dyDescent="0.45">
      <c r="AA14" s="2">
        <f>AA3-AA12*100-AA13*10</f>
        <v>0</v>
      </c>
    </row>
    <row r="15" spans="1:27" ht="12.75" customHeight="1" x14ac:dyDescent="0.45">
      <c r="A15" s="24" t="s">
        <v>99</v>
      </c>
      <c r="B15" s="23" t="s">
        <v>100</v>
      </c>
      <c r="C15" s="25"/>
      <c r="AA15" s="2">
        <f>INT(AA4/100)</f>
        <v>0</v>
      </c>
    </row>
    <row r="16" spans="1:27" ht="12.75" customHeight="1" x14ac:dyDescent="0.45">
      <c r="AA16" s="2">
        <f>INT((AA4-AA15*100)/10)</f>
        <v>0</v>
      </c>
    </row>
    <row r="17" spans="1:27" ht="12.75" customHeight="1" x14ac:dyDescent="0.45">
      <c r="A17" s="24" t="s">
        <v>101</v>
      </c>
      <c r="B17" s="23" t="s">
        <v>102</v>
      </c>
      <c r="C17" s="25"/>
      <c r="AA17" s="2">
        <f>AA4-AA15*100-AA16*10</f>
        <v>0</v>
      </c>
    </row>
    <row r="18" spans="1:27" ht="12.75" customHeight="1" x14ac:dyDescent="0.45">
      <c r="AA18" s="2">
        <f>INT(AA5/100)</f>
        <v>0</v>
      </c>
    </row>
    <row r="19" spans="1:27" ht="12.75" customHeight="1" x14ac:dyDescent="0.45">
      <c r="C19" s="26">
        <v>0.2</v>
      </c>
      <c r="E19" s="27" t="s">
        <v>103</v>
      </c>
      <c r="AA19" s="2">
        <f>INT((AA5-AA18*100)/10)</f>
        <v>0</v>
      </c>
    </row>
    <row r="20" spans="1:27" ht="12.75" customHeight="1" x14ac:dyDescent="0.45">
      <c r="C20" s="28">
        <v>5.5E-2</v>
      </c>
      <c r="E20" s="27" t="s">
        <v>104</v>
      </c>
      <c r="AA20" s="2">
        <f>AA5-AA18*100-AA19*10</f>
        <v>0</v>
      </c>
    </row>
    <row r="21" spans="1:27" ht="12.75" customHeight="1" x14ac:dyDescent="0.45">
      <c r="C21" s="28">
        <v>0</v>
      </c>
      <c r="E21" s="27" t="s">
        <v>105</v>
      </c>
      <c r="AA21" s="2">
        <f>INT(AA6/10)</f>
        <v>0</v>
      </c>
    </row>
    <row r="22" spans="1:27" ht="12.75" customHeight="1" x14ac:dyDescent="0.45">
      <c r="C22" s="29">
        <v>0</v>
      </c>
      <c r="E22" s="27" t="s">
        <v>106</v>
      </c>
      <c r="AA22" s="2">
        <f>ROUND(AA6-AA21*10,0)</f>
        <v>0</v>
      </c>
    </row>
    <row r="23" spans="1:27" ht="12.75" customHeight="1" x14ac:dyDescent="0.45">
      <c r="AA23" s="2" t="str">
        <f>IF(AA12=0,"",IF(AA12=1,"",IF(AA12=2,"deux ",IF(AA12=3,"trois ",IF(AA12=4,"quatre ",IF(AA12=5,"cinq ",AA42))))))</f>
        <v/>
      </c>
    </row>
    <row r="24" spans="1:27" ht="12.75" customHeight="1" x14ac:dyDescent="0.45">
      <c r="A24" s="24" t="s">
        <v>87</v>
      </c>
      <c r="B24" s="23" t="s">
        <v>88</v>
      </c>
      <c r="C24" s="71"/>
      <c r="D24" s="71"/>
      <c r="E24" s="71"/>
      <c r="F24" s="71"/>
      <c r="G24" s="71"/>
      <c r="H24" s="71"/>
      <c r="I24" s="71"/>
      <c r="J24" s="71"/>
      <c r="AA24" s="2" t="str">
        <f>IF(AA12=0,"",IF(AA12&lt;2,"cent ",AA43))</f>
        <v/>
      </c>
    </row>
    <row r="25" spans="1:27" ht="12.75" customHeight="1" x14ac:dyDescent="0.45">
      <c r="AA25" s="2" t="str">
        <f>IF(AA13=1,AA44,IF(AA13=7,AA64,IF(AA13=9,AA80,AA89)))</f>
        <v/>
      </c>
    </row>
    <row r="26" spans="1:27" ht="12.75" customHeight="1" x14ac:dyDescent="0.45">
      <c r="A26" s="24" t="s">
        <v>89</v>
      </c>
      <c r="B26" s="23" t="s">
        <v>90</v>
      </c>
      <c r="C26" s="71"/>
      <c r="D26" s="71"/>
      <c r="E26" s="71"/>
      <c r="F26" s="71"/>
      <c r="G26" s="71"/>
      <c r="H26" s="71"/>
      <c r="I26" s="71"/>
      <c r="J26" s="71"/>
      <c r="AA26" s="2" t="str">
        <f>IF(AA7=11,"",IF(AA7=12,"",IF(AA7=13,"",IF(AA7=14,"",IF(AA7=15,"",IF(AA7=16,"",AA45))))))</f>
        <v/>
      </c>
    </row>
    <row r="27" spans="1:27" ht="12.75" customHeight="1" x14ac:dyDescent="0.45">
      <c r="AA27" s="2" t="str">
        <f>IF(AA3=0,"",IF(AA3&lt;2,"million ","millions "))</f>
        <v/>
      </c>
    </row>
    <row r="28" spans="1:27" ht="12.75" customHeight="1" x14ac:dyDescent="0.45">
      <c r="A28" s="24" t="s">
        <v>91</v>
      </c>
      <c r="B28" s="23" t="s">
        <v>92</v>
      </c>
      <c r="C28" s="71"/>
      <c r="D28" s="71"/>
      <c r="E28" s="71"/>
      <c r="F28" s="71"/>
      <c r="G28" s="71"/>
      <c r="H28" s="71"/>
      <c r="I28" s="71"/>
      <c r="J28" s="71"/>
      <c r="AA28" s="2" t="str">
        <f>IF(AA8=1,"",IF(AA15=0,"",IF(AA15=1,"",IF(AA15=2,"deux ",IF(AA15=3,"trois ",IF(AA15=4,"quatre ",IF(AA15=5,"cinq ",AA46)))))))</f>
        <v/>
      </c>
    </row>
    <row r="29" spans="1:27" ht="12.75" customHeight="1" x14ac:dyDescent="0.45">
      <c r="AA29" s="2" t="str">
        <f>IF(AA15=0,"",IF(AA15&lt;2,"cent ",AA47))</f>
        <v/>
      </c>
    </row>
    <row r="30" spans="1:27" ht="12.75" customHeight="1" x14ac:dyDescent="0.45">
      <c r="AA30" s="2" t="str">
        <f>IF(AA16=1,AA48,IF(AA16=7,AA66,IF(AA16=9,AA81,AA90)))</f>
        <v/>
      </c>
    </row>
    <row r="31" spans="1:27" ht="12.75" customHeight="1" x14ac:dyDescent="0.45">
      <c r="AA31" s="2" t="str">
        <f>IF(AA4=1,"",AA49)</f>
        <v/>
      </c>
    </row>
    <row r="32" spans="1:27" ht="12.75" customHeight="1" x14ac:dyDescent="0.45">
      <c r="AA32" s="2" t="str">
        <f>IF(AA4&gt;0,"mille ","")</f>
        <v/>
      </c>
    </row>
    <row r="33" spans="27:27" ht="12.75" customHeight="1" x14ac:dyDescent="0.45">
      <c r="AA33" s="2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45">
      <c r="AA34" s="2" t="str">
        <f>IF(AA18=0,"",IF(AA18&lt;2,"cent ",AA51))</f>
        <v/>
      </c>
    </row>
    <row r="35" spans="27:27" ht="12.75" customHeight="1" x14ac:dyDescent="0.45">
      <c r="AA35" s="2" t="str">
        <f>IF(AA19=1,AA52,IF(AA19=7,AA68,IF(AA19=9,AA83,AA91)))</f>
        <v/>
      </c>
    </row>
    <row r="36" spans="27:27" ht="12.75" customHeight="1" x14ac:dyDescent="0.45">
      <c r="AA36" s="2" t="str">
        <f>IF(AA10=11,"",IF(AA10=12,"",IF(AA10=13,"",IF(AA10=14,"",IF(AA10=15,"",IF(AA10=16,"",AA53))))))</f>
        <v/>
      </c>
    </row>
    <row r="37" spans="27:27" ht="12.75" customHeight="1" x14ac:dyDescent="0.45">
      <c r="AA37" s="2" t="str">
        <f>IF(INT(AA1&lt;2),"euro ","euros ")</f>
        <v xml:space="preserve">euro </v>
      </c>
    </row>
    <row r="38" spans="27:27" ht="12.75" customHeight="1" x14ac:dyDescent="0.45">
      <c r="AA38" s="2" t="str">
        <f>IF(AA6&gt;0,"et ","")</f>
        <v/>
      </c>
    </row>
    <row r="39" spans="27:27" ht="12.75" customHeight="1" x14ac:dyDescent="0.45">
      <c r="AA39" s="2" t="str">
        <f>IF(AA21=1,AA54,IF(AA21=7,AA70,IF(AA21=9,AA84,AA92)))</f>
        <v/>
      </c>
    </row>
    <row r="40" spans="27:27" ht="12.75" customHeight="1" x14ac:dyDescent="0.45">
      <c r="AA40" s="2" t="str">
        <f>IF(AA11=11,"",IF(AA11=12,"",IF(AA11=13,"",IF(AA11=14,"",IF(AA11=15,"",IF(AA11=16,"",AA55))))))</f>
        <v/>
      </c>
    </row>
    <row r="41" spans="27:27" ht="12.75" customHeight="1" x14ac:dyDescent="0.45">
      <c r="AA41" s="2" t="str">
        <f>IF(AA6=0,"",IF(AA6&lt;2,"centime","centimes"))</f>
        <v/>
      </c>
    </row>
    <row r="42" spans="27:27" ht="12.75" customHeight="1" x14ac:dyDescent="0.45">
      <c r="AA42" s="2" t="str">
        <f>IF(AA3=0," ",IF(AA12=6,"six ",IF(AA12=7,"sept ",IF(AA12=8,"huit ",IF(AA12=9,"neuf ",)))))</f>
        <v xml:space="preserve"> </v>
      </c>
    </row>
    <row r="43" spans="27:27" ht="12.75" customHeight="1" x14ac:dyDescent="0.45">
      <c r="AA43" s="2" t="str">
        <f>IF(AA7&gt;0,"cent ", "cents ")</f>
        <v xml:space="preserve">cents </v>
      </c>
    </row>
    <row r="44" spans="27:27" ht="12.75" customHeight="1" x14ac:dyDescent="0.45">
      <c r="AA44" s="2" t="str">
        <f>IF(AA7=10,"dix ",IF(AA7=11,"onze ",IF(AA7=12,"douze ",IF(AA7=13,"treize ",IF(AA7=14,"quatorze ",IF(AA7=15,"quinze ",AA56))))))</f>
        <v/>
      </c>
    </row>
    <row r="45" spans="27:27" ht="12.75" customHeight="1" x14ac:dyDescent="0.45">
      <c r="AA45" s="2" t="str">
        <f>IF(AA7=17,"",IF(AA7=18,"",IF(AA7=19,"",AA57)))</f>
        <v/>
      </c>
    </row>
    <row r="46" spans="27:27" ht="12.75" customHeight="1" x14ac:dyDescent="0.45">
      <c r="AA46" s="2">
        <f>IF(AA15=6,"six ",IF(AA15=7,"sept ",IF(AA15=8,"huit ",IF(AA15=9,"neuf ",))))</f>
        <v>0</v>
      </c>
    </row>
    <row r="47" spans="27:27" ht="12.75" customHeight="1" x14ac:dyDescent="0.45">
      <c r="AA47" s="2" t="str">
        <f>IF(AA9&gt;0,"cent ", "cents ")</f>
        <v xml:space="preserve">cents </v>
      </c>
    </row>
    <row r="48" spans="27:27" ht="12.75" customHeight="1" x14ac:dyDescent="0.45">
      <c r="AA48" s="2" t="str">
        <f>IF(AA9=10,"dix ",IF(AA9=11,"onze ",IF(AA9=12,"douze ",IF(AA9=13,"treize ",IF(AA9=14,"quatorze ",IF(AA9=15,"quinze ",AA58))))))</f>
        <v/>
      </c>
    </row>
    <row r="49" spans="27:27" ht="12.75" customHeight="1" x14ac:dyDescent="0.45">
      <c r="AA49" s="2" t="str">
        <f>IF(AA9=11,"",IF(AA9=12,"",IF(AA9=13,"",IF(AA9=14,"",IF(AA9=15,"",IF(AA9=16,"",AA59))))))</f>
        <v/>
      </c>
    </row>
    <row r="50" spans="27:27" ht="12.75" customHeight="1" x14ac:dyDescent="0.45">
      <c r="AA50" s="2">
        <f>IF(AA18=6,"six ",IF(AA18=7,"sept ",IF(AA18=8,"huit ",IF(AA18=9,"neuf ",))))</f>
        <v>0</v>
      </c>
    </row>
    <row r="51" spans="27:27" ht="12.75" customHeight="1" x14ac:dyDescent="0.45">
      <c r="AA51" s="2" t="str">
        <f>IF(AA10&gt;0,"cent ", "cents ")</f>
        <v xml:space="preserve">cents </v>
      </c>
    </row>
    <row r="52" spans="27:27" ht="12.75" customHeight="1" x14ac:dyDescent="0.45">
      <c r="AA52" s="2" t="str">
        <f>IF(AA10=10,"dix ",IF(AA10=11,"onze ",IF(AA10=12,"douze ",IF(AA10=13,"treize ",IF(AA10=14,"quatorze ",IF(AA10=15,"quinze ",AA60))))))</f>
        <v/>
      </c>
    </row>
    <row r="53" spans="27:27" ht="12.75" customHeight="1" x14ac:dyDescent="0.45">
      <c r="AA53" s="2" t="str">
        <f>IF(AA10=17,"",IF(AA10=18,"",IF(AA10=19,"",AA61)))</f>
        <v/>
      </c>
    </row>
    <row r="54" spans="27:27" ht="12.75" customHeight="1" x14ac:dyDescent="0.45">
      <c r="AA54" s="2" t="str">
        <f>IF(AA11=10,"dix ",IF(AA11=11,"onze ",IF(AA11=12,"douze ",IF(AA11=13,"treize ",IF(AA11=14,"quatorze ",IF(AA11=15,"quinze ",AA62))))))</f>
        <v/>
      </c>
    </row>
    <row r="55" spans="27:27" ht="12.75" customHeight="1" x14ac:dyDescent="0.45">
      <c r="AA55" s="2" t="str">
        <f>IF(AA11=17,"",IF(AA11=18,"",IF(AA11=19,"",AA63)))</f>
        <v/>
      </c>
    </row>
    <row r="56" spans="27:27" ht="12.75" customHeight="1" x14ac:dyDescent="0.45">
      <c r="AA56" s="2" t="str">
        <f>IF(AA7=16,"seize ",IF(AA7=17,"dix-sept ",IF(AA7=18,"dix-huit ",IF(AA7=19,"dix-neuf ",AA64))))</f>
        <v/>
      </c>
    </row>
    <row r="57" spans="27:27" ht="12.75" customHeight="1" x14ac:dyDescent="0.45">
      <c r="AA57" s="2" t="str">
        <f>IF(AA7=21,"et un ",IF(AA7=31,"et un ",IF(AA7=41,"et un ",IF(AA7=51,"et un ",IF(AA7=61,"et un ",AA65)))))</f>
        <v/>
      </c>
    </row>
    <row r="58" spans="27:27" ht="12.75" customHeight="1" x14ac:dyDescent="0.45">
      <c r="AA58" s="2" t="str">
        <f>IF(AA9=16,"seize ",IF(AA9=17,"dix-sept ",IF(AA9=18,"dix-huit ",IF(AA9=19,"dix-neuf ",AA66))))</f>
        <v/>
      </c>
    </row>
    <row r="59" spans="27:27" ht="12.75" customHeight="1" x14ac:dyDescent="0.45">
      <c r="AA59" s="2" t="str">
        <f>IF(AA9=17,"",IF(AA9=18,"",IF(AA9=19,"",AA67)))</f>
        <v/>
      </c>
    </row>
    <row r="60" spans="27:27" ht="12.75" customHeight="1" x14ac:dyDescent="0.45">
      <c r="AA60" s="2" t="str">
        <f>IF(AA10=16,"seize ",IF(AA10=17,"dix-sept ",IF(AA10=18,"dix-huit ",IF(AA10=19,"dix-neuf ",AA68))))</f>
        <v/>
      </c>
    </row>
    <row r="61" spans="27:27" ht="12.75" customHeight="1" x14ac:dyDescent="0.45">
      <c r="AA61" s="2" t="str">
        <f>IF(AA10=21,"et un ",IF(AA10=31,"et un ",IF(AA10=41,"et un ",IF(AA10=51,"et un ",IF(AA10=61,"et un ",AA69)))))</f>
        <v/>
      </c>
    </row>
    <row r="62" spans="27:27" ht="12.75" customHeight="1" x14ac:dyDescent="0.45">
      <c r="AA62" s="2" t="str">
        <f>IF(AA11=16,"seize ",IF(AA11=17,"dix-sept ",IF(AA11=18,"dix-huit ",IF(AA11=19,"dix-neuf ",AA70))))</f>
        <v/>
      </c>
    </row>
    <row r="63" spans="27:27" ht="12.75" customHeight="1" x14ac:dyDescent="0.45">
      <c r="AA63" s="2" t="str">
        <f>IF(AA11=21,"et un ",IF(AA11=31,"et un ",IF(AA11=41,"et un ",IF(AA11=51,"et un ",IF(AA11=61,"et un ",AA71)))))</f>
        <v/>
      </c>
    </row>
    <row r="64" spans="27:27" ht="12.75" customHeight="1" x14ac:dyDescent="0.45">
      <c r="AA64" s="2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45">
      <c r="AA65" s="2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45">
      <c r="AA66" s="2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45">
      <c r="AA67" s="2" t="str">
        <f>IF(AA9=21,"et un ",IF(AA9=31,"et un ",IF(AA9=41,"et un ",IF(AA9=51,"et un ",IF(AA9=61,"et un ",AA75)))))</f>
        <v/>
      </c>
    </row>
    <row r="68" spans="27:27" ht="12.75" customHeight="1" x14ac:dyDescent="0.45">
      <c r="AA68" s="2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45">
      <c r="AA69" s="2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45">
      <c r="AA70" s="2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45">
      <c r="AA71" s="2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45">
      <c r="AA72" s="2" t="str">
        <f>IF(AA7=76,"soixante-seize ",IF(AA7=77,"soixante-dix-sept ",IF(AA7=78,"soixante-dix-huit ",IF(AA7=79,"soixante-dix-neuf ",AA80))))</f>
        <v/>
      </c>
    </row>
    <row r="73" spans="27:27" ht="12.75" customHeight="1" x14ac:dyDescent="0.45">
      <c r="AA73" s="2">
        <f>IF(AA13=9,"",IF(AA14=6,"six ",IF(AA14=7,"sept ",IF(AA14=8,"huit ",IF(AA14=9,"neuf ",)))))</f>
        <v>0</v>
      </c>
    </row>
    <row r="74" spans="27:27" ht="12.75" customHeight="1" x14ac:dyDescent="0.45">
      <c r="AA74" s="2" t="str">
        <f>IF(AA9=76,"soixante-seize ",IF(AA9=77,"soixante-dix-sept ",IF(AA9=78,"soixante-dix-huit ",IF(AA9=79,"soixante-dix-neuf ",AA81))))</f>
        <v/>
      </c>
    </row>
    <row r="75" spans="27:27" ht="12.75" customHeight="1" x14ac:dyDescent="0.45">
      <c r="AA75" s="2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45">
      <c r="AA76" s="2" t="str">
        <f>IF(AA10=76,"soixante-seize ",IF(AA10=77,"soixante-dix-sept ",IF(AA10=78,"soixante-dix-huit ",IF(AA10=79,"soixante-dix-neuf ",AA83))))</f>
        <v/>
      </c>
    </row>
    <row r="77" spans="27:27" ht="12.75" customHeight="1" x14ac:dyDescent="0.45">
      <c r="AA77" s="2">
        <f>IF(AA19=9,"",IF(AA20=6,"six ",IF(AA20=7,"sept ",IF(AA20=8,"huit ",IF(AA20=9,"neuf ",)))))</f>
        <v>0</v>
      </c>
    </row>
    <row r="78" spans="27:27" ht="12.75" customHeight="1" x14ac:dyDescent="0.45">
      <c r="AA78" s="2" t="str">
        <f>IF(AA11=76,"soixante-seize ",IF(AA11=77,"soixante-dix-sept ",IF(AA11=78,"soixante-dix-huit ",IF(AA11=79,"soixante-dix-neuf ",AA84))))</f>
        <v/>
      </c>
    </row>
    <row r="79" spans="27:27" ht="12.75" customHeight="1" x14ac:dyDescent="0.45">
      <c r="AA79" s="2">
        <f>IF(AA21=9,"",IF(AA22=6,"six ",IF(AA22=7,"sept ",IF(AA22=8,"huit ",IF(AA22=9,"neuf ",)))))</f>
        <v>0</v>
      </c>
    </row>
    <row r="80" spans="27:27" ht="12.75" customHeight="1" x14ac:dyDescent="0.45">
      <c r="AA80" s="2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45">
      <c r="AA81" s="2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45">
      <c r="AA82" s="2">
        <f>IF(AA16=9,"",IF(AA17=6,"six ",IF(AA17=7,"sept ",IF(AA17=8,"huit ",IF(AA17=9,"neuf ",)))))</f>
        <v>0</v>
      </c>
    </row>
    <row r="83" spans="27:27" ht="12.75" customHeight="1" x14ac:dyDescent="0.45">
      <c r="AA83" s="2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45">
      <c r="AA84" s="2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45">
      <c r="AA85" s="2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45">
      <c r="AA86" s="2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45">
      <c r="AA87" s="2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45">
      <c r="AA88" s="2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45">
      <c r="AA89" s="2" t="str">
        <f>IF(AA13=2,"vingt ",IF(AA13=3,"trente ",IF(AA13=4,"quarante ",IF(AA13=5,"cinquante ",AA93))))</f>
        <v/>
      </c>
    </row>
    <row r="90" spans="27:27" ht="12.75" customHeight="1" x14ac:dyDescent="0.45">
      <c r="AA90" s="2" t="str">
        <f>IF(AA16=2,"vingt ",IF(AA16=3,"trente ",IF(AA16=4,"quarante ",IF(AA16=5,"cinquante ",AA94))))</f>
        <v/>
      </c>
    </row>
    <row r="91" spans="27:27" ht="12.75" customHeight="1" x14ac:dyDescent="0.45">
      <c r="AA91" s="2" t="str">
        <f>IF(AA19=2,"vingt ",IF(AA19=3,"trente ",IF(AA19=4,"quarante ",IF(AA19=5,"cinquante ",AA95))))</f>
        <v/>
      </c>
    </row>
    <row r="92" spans="27:27" ht="12.75" customHeight="1" x14ac:dyDescent="0.45">
      <c r="AA92" s="2" t="str">
        <f>IF(AA21=2,"vingt ",IF(AA21=3,"trente ",IF(AA21=4,"quarante ",IF(AA21=5,"cinquante ",AA96))))</f>
        <v/>
      </c>
    </row>
    <row r="93" spans="27:27" ht="12.75" customHeight="1" x14ac:dyDescent="0.45">
      <c r="AA93" s="2" t="str">
        <f>IF(AA13=6,"soixante ",IF(AA7=80,"quatre-vingts ",IF(AA13=8,"quatre-vingt-","")))</f>
        <v/>
      </c>
    </row>
    <row r="94" spans="27:27" ht="12.75" customHeight="1" x14ac:dyDescent="0.45">
      <c r="AA94" s="2" t="str">
        <f>IF(AA16=6,"soixante ",IF(AA9=80,"quatre-vingts ",IF(AA16=8,"quatre-vingt-","")))</f>
        <v/>
      </c>
    </row>
    <row r="95" spans="27:27" ht="12.75" customHeight="1" x14ac:dyDescent="0.45">
      <c r="AA95" s="2" t="str">
        <f>IF(AA19=6,"soixante ",IF(AA10=80,"quatre-vingts ",IF(AA19=8,"quatre-vingt-","")))</f>
        <v/>
      </c>
    </row>
    <row r="96" spans="27:27" ht="12.75" customHeight="1" x14ac:dyDescent="0.45">
      <c r="AA96" s="2" t="str">
        <f>IF(AA21=6,"soixante ",IF(AA11=80,"quatre-vingts ",IF(AA21=8,"quatre-vingt-","")))</f>
        <v/>
      </c>
    </row>
    <row r="97" spans="27:27" ht="12.75" customHeight="1" x14ac:dyDescent="0.45">
      <c r="AA97" s="2">
        <f>0</f>
        <v>0</v>
      </c>
    </row>
    <row r="98" spans="27:27" ht="12.75" customHeight="1" x14ac:dyDescent="0.45">
      <c r="AA98" s="2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9.06640625" defaultRowHeight="14.25" x14ac:dyDescent="0.45"/>
  <cols>
    <col min="1" max="1" width="24.73046875" customWidth="1"/>
  </cols>
  <sheetData>
    <row r="1" spans="1:3" x14ac:dyDescent="0.45">
      <c r="A1" s="2" t="s">
        <v>110</v>
      </c>
      <c r="B1" s="2" t="s">
        <v>111</v>
      </c>
    </row>
    <row r="2" spans="1:3" x14ac:dyDescent="0.45">
      <c r="A2" s="2" t="s">
        <v>112</v>
      </c>
      <c r="B2" s="2" t="s">
        <v>113</v>
      </c>
    </row>
    <row r="3" spans="1:3" x14ac:dyDescent="0.45">
      <c r="A3" s="2" t="s">
        <v>114</v>
      </c>
      <c r="B3" s="2">
        <v>1</v>
      </c>
    </row>
    <row r="4" spans="1:3" x14ac:dyDescent="0.45">
      <c r="A4" s="2" t="s">
        <v>115</v>
      </c>
      <c r="B4" s="2">
        <v>0</v>
      </c>
    </row>
    <row r="5" spans="1:3" x14ac:dyDescent="0.45">
      <c r="A5" s="2" t="s">
        <v>116</v>
      </c>
      <c r="B5" s="2">
        <v>0</v>
      </c>
    </row>
    <row r="6" spans="1:3" x14ac:dyDescent="0.45">
      <c r="A6" s="2" t="s">
        <v>117</v>
      </c>
      <c r="B6" s="2">
        <v>1</v>
      </c>
    </row>
    <row r="7" spans="1:3" x14ac:dyDescent="0.45">
      <c r="A7" s="2" t="s">
        <v>118</v>
      </c>
      <c r="B7" s="2">
        <v>0</v>
      </c>
    </row>
    <row r="8" spans="1:3" x14ac:dyDescent="0.45">
      <c r="A8" s="2" t="s">
        <v>119</v>
      </c>
      <c r="B8" s="2">
        <v>0</v>
      </c>
    </row>
    <row r="9" spans="1:3" x14ac:dyDescent="0.45">
      <c r="A9" s="2" t="s">
        <v>120</v>
      </c>
      <c r="B9" s="2">
        <v>0</v>
      </c>
    </row>
    <row r="10" spans="1:3" x14ac:dyDescent="0.45">
      <c r="A10" s="2" t="s">
        <v>121</v>
      </c>
      <c r="C10" s="2" t="s">
        <v>122</v>
      </c>
    </row>
    <row r="11" spans="1:3" x14ac:dyDescent="0.45">
      <c r="A11" s="2" t="s">
        <v>123</v>
      </c>
      <c r="B11" s="2">
        <v>0</v>
      </c>
    </row>
  </sheetData>
  <sheetProtection password="E95E" sheet="1" objects="1" select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6D1325FD7FB948894EBF07B5B00221" ma:contentTypeVersion="" ma:contentTypeDescription="Crée un document." ma:contentTypeScope="" ma:versionID="580830945006b53c043795cc473be9a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ec21a566254336b089a5fa8461f29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A5F7AA-9978-4E8C-BECE-8363494B7DE2}"/>
</file>

<file path=customXml/itemProps2.xml><?xml version="1.0" encoding="utf-8"?>
<ds:datastoreItem xmlns:ds="http://schemas.openxmlformats.org/officeDocument/2006/customXml" ds:itemID="{D1C6AFCE-B27A-4D03-AB86-BD350594C3D1}"/>
</file>

<file path=customXml/itemProps3.xml><?xml version="1.0" encoding="utf-8"?>
<ds:datastoreItem xmlns:ds="http://schemas.openxmlformats.org/officeDocument/2006/customXml" ds:itemID="{3FF6D582-0DFE-49B3-8B65-8861F1E937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16</vt:i4>
      </vt:variant>
    </vt:vector>
  </HeadingPairs>
  <TitlesOfParts>
    <vt:vector size="19" baseType="lpstr">
      <vt:lpstr>DPGF</vt:lpstr>
      <vt:lpstr>Paramètres</vt:lpstr>
      <vt:lpstr>Version</vt:lpstr>
      <vt:lpstr>CODELOT</vt:lpstr>
      <vt:lpstr>CPVILLEDOSSIER</vt:lpstr>
      <vt:lpstr>DATEVALEUR</vt:lpstr>
      <vt:lpstr>DPGF!Impression_des_titres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Pascal Grayer</cp:lastModifiedBy>
  <dcterms:created xsi:type="dcterms:W3CDTF">2024-09-30T11:43:03Z</dcterms:created>
  <dcterms:modified xsi:type="dcterms:W3CDTF">2024-09-30T11:43:43Z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0x0101008B6D1325FD7FB948894EBF07B5B00221</vt:lpwstr>
  </property>
</Properties>
</file>