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96" authorId="0">
      <text>
        <r>
          <rPr>
            <sz val="8"/>
            <color indexed="81"/>
            <rFont val="Tahoma"/>
            <family val="2"/>
          </rPr>
          <t>Non totalisé [ Variante ]</t>
        </r>
      </text>
    </comment>
    <comment ref="J110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<sst xmlns="http://schemas.openxmlformats.org/spreadsheetml/2006/main" count="325" uniqueCount="222">
  <si>
    <t>Dossier</t>
  </si>
  <si>
    <t>Date</t>
  </si>
  <si>
    <t>Phase</t>
  </si>
  <si>
    <t>Indice</t>
  </si>
  <si>
    <t>MAITRE D'OUVRAGE
C.H.U DIJON-BOURGOGNE
5, Boulevard Jeanne d’Arc
B.P 77908
21079 DIJON CEDEX
Tél : 03.80.29.33.80   Fax : 03.80.29.35.00</t>
  </si>
  <si>
    <t>COORDONNATEUR SECURITE CHANTIER : 
    QUALICONSULT
    16 Rue des Cortots
    21121 FONTAINE LES DIJON</t>
  </si>
  <si>
    <t>BUREAU CONTROLE : 
    ALPES CONTRÔLES
    13 rue Victor FOURCAUT
    52000 CHAUMONT</t>
  </si>
  <si>
    <t>ACOUSTICIEN : 
    ALLEGRO ACOUSTIQUE
    18 rue Colonel Quantin
    21000 DIJON</t>
  </si>
  <si>
    <t>BE FLUIDES : 
    D.G.E.T
    39 avenue du 14 Juillet
    21300 CHENÔVE</t>
  </si>
  <si>
    <t>MAITRE D'OEUVRE : 
    TRIA ARCHITECTES
    70 Avenue de Drapeau
    21000 DIJON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</si>
  <si>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</si>
  <si>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</si>
  <si>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</si>
  <si>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</si>
  <si>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</si>
  <si>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</si>
  <si>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</si>
  <si>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</si>
  <si>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</si>
  <si>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</si>
  <si>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</si>
  <si>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</si>
  <si>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</si>
  <si>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</si>
  <si>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</si>
  <si>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</si>
  <si>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</si>
  <si>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</si>
  <si>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</si>
  <si>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</si>
  <si>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</si>
  <si>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</si>
  <si>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</si>
  <si>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</si>
  <si>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</si>
  <si>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</si>
  <si>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</si>
  <si>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</si>
  <si>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</si>
  <si>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</si>
  <si>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n°02</t>
  </si>
  <si>
    <t>MENUISERIES EXTERIEURES - OCCULTATIONS</t>
  </si>
  <si>
    <t>3.&amp;</t>
  </si>
  <si>
    <t>02.2</t>
  </si>
  <si>
    <t>PRESCRIPTIONS PARTICULIERES</t>
  </si>
  <si>
    <t>02.2.1</t>
  </si>
  <si>
    <t>TRAVAUX PREPARATOIRES</t>
  </si>
  <si>
    <t>02.2.1.1</t>
  </si>
  <si>
    <t>DEPOSE DES MENUISERIES</t>
  </si>
  <si>
    <t>02.2.1.1.1</t>
  </si>
  <si>
    <t>Dépose de menuiseries existantes</t>
  </si>
  <si>
    <t>8.T</t>
  </si>
  <si>
    <t>Déposes de menuiseries existantes y compris accessoires</t>
  </si>
  <si>
    <t>9.L</t>
  </si>
  <si>
    <t xml:space="preserve">Localisation : menuiseries extérieures non déposées  lors du désamiantage préalable et ensembles des accessoires en façade nord
</t>
  </si>
  <si>
    <t>9.&amp;</t>
  </si>
  <si>
    <t>8.&amp;</t>
  </si>
  <si>
    <t>5.&amp;</t>
  </si>
  <si>
    <t>4.&amp;</t>
  </si>
  <si>
    <t>02.2.2</t>
  </si>
  <si>
    <t>MENUISERIE ALUMINIUM</t>
  </si>
  <si>
    <t>02.2.2.1</t>
  </si>
  <si>
    <t>Menuiserie Aluminium à rupture de pont thermique</t>
  </si>
  <si>
    <t>5.T</t>
  </si>
  <si>
    <t>02.2.2.1.1</t>
  </si>
  <si>
    <t>Châssis ouvrant aluminium</t>
  </si>
  <si>
    <t>Châssis ouvrant OF/OB - ALU 01</t>
  </si>
  <si>
    <t>9.T</t>
  </si>
  <si>
    <t xml:space="preserve">Localisation : façade Nord de l'aile universitaire selon plans architecte (hors sanitaires)
</t>
  </si>
  <si>
    <t>Châssis ouvrant dépoli OF/OB - ALU 02</t>
  </si>
  <si>
    <t xml:space="preserve">Localisation : sanitaires de la façade Nord de l'aile universitaire selon plans architecte
</t>
  </si>
  <si>
    <t>Lambrequins 1.28 x 0.25 m</t>
  </si>
  <si>
    <t xml:space="preserve">Localisation : façade Nord de l'aile universitaire selon plans architecte
</t>
  </si>
  <si>
    <t>02.2.2.1.2</t>
  </si>
  <si>
    <t>Façade type mur rideau aluminium</t>
  </si>
  <si>
    <t>Façade type mur rideau 20.37 x 2.22 m ht</t>
  </si>
  <si>
    <t xml:space="preserve">Localisation : façade sud d l'aile universitaire selon plans architecte
</t>
  </si>
  <si>
    <t>02.2.2.1.3</t>
  </si>
  <si>
    <t xml:space="preserve">Tablettes en aluminium </t>
  </si>
  <si>
    <t xml:space="preserve">Tablette métallique ext., larg. 25cm environ </t>
  </si>
  <si>
    <t>ML</t>
  </si>
  <si>
    <t xml:space="preserve">Localisation : habillage des appuis de baies des façades Nord et Sud selon plans architecte
</t>
  </si>
  <si>
    <t>02.2.3</t>
  </si>
  <si>
    <t>OCCULTATIONS</t>
  </si>
  <si>
    <t>02.2.3.1</t>
  </si>
  <si>
    <t>Brise Soleil Orientables</t>
  </si>
  <si>
    <t>02.2.3.1.1</t>
  </si>
  <si>
    <t>Protection solaire par « Brise Soleil à Lames Orientables »</t>
  </si>
  <si>
    <t>Brise soleil à lames orientables 2.29 x 2.22 m ht</t>
  </si>
  <si>
    <t xml:space="preserve">Localisation : façade sud de l'aile universitaire selon plans architecte
</t>
  </si>
  <si>
    <t xml:space="preserve">Brise soleil à lames orientables 3.50 x 2.22 m ht </t>
  </si>
  <si>
    <t>Lambrequin 20.37 x 0.25 m ht</t>
  </si>
  <si>
    <t>02.2.3.2</t>
  </si>
  <si>
    <t>Store screen</t>
  </si>
  <si>
    <t>02.2.3.2.1</t>
  </si>
  <si>
    <t>Store screen extérieur motorisé</t>
  </si>
  <si>
    <t xml:space="preserve">Stores screen motorisés 1.18 x 2.22 m ht </t>
  </si>
  <si>
    <t xml:space="preserve">Localisation : baies pompier en façade sud selon plans architecte
</t>
  </si>
  <si>
    <t>02.2.3.3</t>
  </si>
  <si>
    <t>Volets roulants</t>
  </si>
  <si>
    <t>02.2.3.3.1</t>
  </si>
  <si>
    <t>Volets roulant extérieurs</t>
  </si>
  <si>
    <t>Volet roulant des menuiseries</t>
  </si>
  <si>
    <t xml:space="preserve">Localisation : façade nord de l'aile universitaire selon plans architecte
</t>
  </si>
  <si>
    <t>02.2.4</t>
  </si>
  <si>
    <t xml:space="preserve">VARIANTE OBLIGATOIRE 1 : Menuiserie Bois/Alu pour la façade vitrée de type mur rideau </t>
  </si>
  <si>
    <t xml:space="preserve"> Variante</t>
  </si>
  <si>
    <t>02.2.4.1</t>
  </si>
  <si>
    <t>Façade vitrée de type mur rideau en bois et aluminium</t>
  </si>
  <si>
    <t>02.2.4.2</t>
  </si>
  <si>
    <t>Façade rideau bois-alu 20.37 x 2.22 m ht</t>
  </si>
  <si>
    <t>Façade rideau bois-alu</t>
  </si>
  <si>
    <t>02.2.5</t>
  </si>
  <si>
    <t>GESTION ET TRAITEMENT DES DECHETS</t>
  </si>
  <si>
    <t xml:space="preserve">Nettoyage de chantier </t>
  </si>
  <si>
    <t>FT</t>
  </si>
  <si>
    <t xml:space="preserve">Localisation : nettoyages de chantier pour les travaux faisant l’objet du présent lot.
</t>
  </si>
  <si>
    <t>Gestion et traitement des déchets</t>
  </si>
  <si>
    <t xml:space="preserve">Localisation : gestion et traitement de tous les déchets issus des travaux faisant l’objet du présent lot.
</t>
  </si>
  <si>
    <t>Finitions (inclus dans l'offre)</t>
  </si>
  <si>
    <t>PM</t>
  </si>
  <si>
    <t xml:space="preserve">Localisation : pour les travaux faisant l’objet du présent lot.
</t>
  </si>
  <si>
    <t>Total H.T. :</t>
  </si>
  <si>
    <t>Total T.V.A. (20%) :</t>
  </si>
  <si>
    <t>Total T.T.C. :</t>
  </si>
  <si>
    <t>RECAPITULATIF
Lot n°02 MENUISERIES EXTERIEURES - OCCULTATIONS</t>
  </si>
  <si>
    <t>RECAPITULATIF DES CHAPITRES</t>
  </si>
  <si>
    <t>02.2 - PRESCRIPTIONS PARTICULIERES</t>
  </si>
  <si>
    <t>- 02.2.1 - TRAVAUX PREPARATOIRES</t>
  </si>
  <si>
    <t>- 02.2.1.1 - DEPOSE DES MENUISERIES</t>
  </si>
  <si>
    <t>- 02.2.1.1.1 - Dépose de menuiseries existantes</t>
  </si>
  <si>
    <t>- 02.2.2 - MENUISERIE ALUMINIUM</t>
  </si>
  <si>
    <t>- 02.2.2.1 - Menuiserie Aluminium à rupture de pont thermique</t>
  </si>
  <si>
    <t>- 02.2.2.1.1 - Châssis ouvrant aluminium</t>
  </si>
  <si>
    <t>- 02.2.2.1.2 - Façade type mur rideau aluminium</t>
  </si>
  <si>
    <t>- 02.2.2.1.3 - Tablettes en aluminium</t>
  </si>
  <si>
    <t>- 02.2.3 - OCCULTATIONS</t>
  </si>
  <si>
    <t>- 02.2.3.1 - Brise Soleil Orientables</t>
  </si>
  <si>
    <t>- 02.2.3.1.1 - Protection solaire par « Brise Soleil à Lames Orientables »</t>
  </si>
  <si>
    <t>- 02.2.3.2 - Store screen</t>
  </si>
  <si>
    <t>- 02.2.3.2.1 - Store screen extérieur motorisé</t>
  </si>
  <si>
    <t>- 02.2.3.3 - Volets roulants</t>
  </si>
  <si>
    <t>- 02.2.3.3.1 - Volets roulant extérieurs</t>
  </si>
  <si>
    <t>- 02.2.4 - VARIANTE OBLIGATOIRE 1 : Menuiserie Bois/Alu pour la façade vitrée de type mur rideau</t>
  </si>
  <si>
    <t>- 02.2.4.1 - Façade vitrée de type mur rideau en bois et aluminium</t>
  </si>
  <si>
    <t>- 02.2.4.2 - Façade rideau bois-alu 20.37 x 2.22 m ht</t>
  </si>
  <si>
    <t>- 02.2.5 - GESTION ET TRAITEMENT DES DECHETS</t>
  </si>
  <si>
    <t>Total du lot MENUISERIES EXTERIEURES - OCCULTATIONS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</si>
  <si>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</si>
  <si>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</si>
  <si>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</si>
  <si>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</si>
  <si>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</si>
  <si>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</si>
  <si>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</si>
  <si>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</si>
  <si>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</si>
  <si>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</si>
  <si>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</si>
  <si>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</si>
  <si>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</si>
  <si>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</si>
  <si>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</si>
  <si>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</si>
  <si>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</si>
  <si>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</si>
  <si>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</si>
  <si>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</si>
  <si>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</si>
  <si>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</si>
  <si>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</si>
  <si>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</si>
  <si>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</si>
  <si>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</si>
  <si>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</si>
  <si>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</si>
  <si>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</si>
  <si>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</si>
  <si>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</si>
  <si>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</si>
  <si>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</si>
  <si>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du 4e étage de l'Hôpital d'enfants
C.H.U Dijon Bourgogne</t>
  </si>
  <si>
    <t>HOP - CHU 2404</t>
  </si>
  <si>
    <t>22/11/2024</t>
  </si>
  <si>
    <t>DCE</t>
  </si>
  <si>
    <t>5 Boulevard Jeanne D'Arc</t>
  </si>
  <si>
    <t>21079 DIJON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</si>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</sst>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4" formatCode="#,##0"/>
    <numFmt numFmtId="165" formatCode="#,##0.00"/>
    <numFmt numFmtId="165" formatCode="#,##0.00"/>
    <numFmt numFmtId="166" formatCode="0.00%"/>
    <numFmt numFmtId="165" formatCode="#,##0.00"/>
    <numFmt numFmtId="165" formatCode="#,##0.00"/>
    <numFmt numFmtId="167" formatCode="#,##0.000"/>
    <numFmt numFmtId="167" formatCode="#,##0.000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6" formatCode="0.00%"/>
    <numFmt numFmtId="166" formatCode="0.00%"/>
    <numFmt numFmtId="166" formatCode="0.00%"/>
    <numFmt numFmtId="169" formatCode="00000"/>
    <numFmt numFmtId="170" formatCode="0#&quot; &quot;##&quot; &quot;##&quot; &quot;##&quot; &quot;##"/>
    <numFmt numFmtId="167" formatCode="#,##0.000"/>
    <numFmt numFmtId="168" formatCode="#,##0.00\ [$€];[Red]-#,##0.00\ [$€]"/>
    <numFmt numFmtId="168" formatCode="#,##0.00\ [$€];[Red]-#,##0.00\ [$€]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12" xfId="0" applyNumberFormat="1" applyFont="1" applyBorder="1" applyAlignment="1" applyProtection="1">
      <alignment horizontal="right" vertical="top" wrapText="1"/>
      <protection locked="0"/>
    </xf>
    <xf numFmtId="165" fontId="11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4" fillId="0" borderId="0" xfId="0" applyNumberFormat="1" applyFont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12" fillId="0" borderId="11" xfId="0" applyFont="1" applyBorder="1" applyAlignment="1">
      <alignment horizontal="left" vertical="top" indent="1" wrapText="1"/>
    </xf>
    <xf numFmtId="165" fontId="11" fillId="0" borderId="9" xfId="0" applyNumberFormat="1" applyFont="1" applyBorder="1" applyAlignment="1">
      <alignment horizontal="right" vertical="top" wrapText="1"/>
    </xf>
    <xf numFmtId="165" fontId="11" fillId="0" borderId="12" xfId="0" applyNumberFormat="1" applyFont="1" applyBorder="1" applyAlignment="1" applyProtection="1">
      <alignment horizontal="right" vertical="top" wrapText="1"/>
      <protection locked="0"/>
    </xf>
    <xf numFmtId="167" fontId="11" fillId="0" borderId="9" xfId="0" applyNumberFormat="1" applyFont="1" applyBorder="1" applyAlignment="1">
      <alignment horizontal="right" vertical="top" wrapText="1"/>
    </xf>
    <xf numFmtId="167" fontId="11" fillId="0" borderId="12" xfId="0" applyNumberFormat="1" applyFont="1" applyBorder="1" applyAlignment="1" applyProtection="1">
      <alignment horizontal="right" vertical="top" wrapText="1"/>
      <protection locked="0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168" fontId="9" fillId="0" borderId="0" xfId="0" applyNumberFormat="1" applyFont="1" applyAlignment="1">
      <alignment horizontal="right" vertical="top" wrapText="1"/>
    </xf>
    <xf numFmtId="168" fontId="9" fillId="0" borderId="5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8" fontId="9" fillId="0" borderId="7" xfId="0" applyNumberFormat="1" applyFont="1" applyBorder="1" applyAlignment="1">
      <alignment horizontal="right" vertical="top" wrapText="1"/>
    </xf>
    <xf numFmtId="168" fontId="9" fillId="0" borderId="8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8" fontId="1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indent="1" wrapText="1"/>
    </xf>
    <xf numFmtId="0" fontId="14" fillId="0" borderId="0" xfId="0" applyFont="1" applyAlignment="1">
      <alignment vertical="top" wrapText="1"/>
    </xf>
    <xf numFmtId="168" fontId="14" fillId="0" borderId="0" xfId="0" applyNumberFormat="1" applyFont="1" applyAlignment="1">
      <alignment horizontal="right" vertical="top" indent="1" wrapText="1"/>
    </xf>
    <xf numFmtId="168" fontId="14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indent="2" wrapText="1"/>
    </xf>
    <xf numFmtId="0" fontId="6" fillId="0" borderId="0" xfId="0" applyFont="1" applyAlignment="1">
      <alignment vertical="top" wrapText="1"/>
    </xf>
    <xf numFmtId="168" fontId="6" fillId="0" borderId="0" xfId="0" applyNumberFormat="1" applyFont="1" applyAlignment="1">
      <alignment horizontal="right" vertical="top" indent="2" wrapText="1"/>
    </xf>
    <xf numFmtId="168" fontId="6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indent="3" wrapText="1"/>
    </xf>
    <xf numFmtId="0" fontId="15" fillId="0" borderId="0" xfId="0" applyFont="1" applyAlignment="1">
      <alignment vertical="top" wrapText="1"/>
    </xf>
    <xf numFmtId="168" fontId="15" fillId="0" borderId="0" xfId="0" applyNumberFormat="1" applyFont="1" applyAlignment="1">
      <alignment horizontal="right" vertical="top" indent="3" wrapText="1"/>
    </xf>
    <xf numFmtId="168" fontId="15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9" fillId="0" borderId="18" xfId="0" applyFont="1" applyBorder="1" applyAlignment="1">
      <alignment vertical="top" wrapText="1"/>
    </xf>
    <xf numFmtId="168" fontId="9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8" fontId="9" fillId="0" borderId="21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168" fontId="1" fillId="0" borderId="22" xfId="0" applyNumberFormat="1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Relationship Id="rId5" Type="http://schemas.openxmlformats.org/officeDocument/2006/relationships/image" Target="../media/image5.jpeg"/><Relationship Id="rId6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781050</xdr:colOff>
      <xdr:row>27</xdr:row>
      <xdr:rowOff>0</xdr:rowOff>
    </xdr:from>
    <xdr:to>
      <xdr:col>7</xdr:col>
      <xdr:colOff>190243</xdr:colOff>
      <xdr:row>44</xdr:row>
      <xdr:rowOff>114043</xdr:rowOff>
    </xdr:to>
    <xdr:pic>
      <xdr:nvPicPr>
        <xdr:cNvPr id="2" name="Picture 1" descr="{67d1d1f0-6517-4e24-9ca7-b4740b9f93bd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05225" y="3086100"/>
          <a:ext cx="2057143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90488</xdr:rowOff>
    </xdr:from>
    <xdr:to>
      <xdr:col>1</xdr:col>
      <xdr:colOff>636587</xdr:colOff>
      <xdr:row>81</xdr:row>
      <xdr:rowOff>15582</xdr:rowOff>
    </xdr:to>
    <xdr:pic>
      <xdr:nvPicPr>
        <xdr:cNvPr id="3" name="Picture 2" descr="{c8163837-fbc7-42b5-ba67-97b08cf336cf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120188"/>
          <a:ext cx="603250" cy="15369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57150</xdr:rowOff>
    </xdr:from>
    <xdr:to>
      <xdr:col>1</xdr:col>
      <xdr:colOff>636587</xdr:colOff>
      <xdr:row>74</xdr:row>
      <xdr:rowOff>53763</xdr:rowOff>
    </xdr:to>
    <xdr:pic>
      <xdr:nvPicPr>
        <xdr:cNvPr id="4" name="Picture 3" descr="{7ed2979b-0b85-4eb9-b199-632e636edeed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286750"/>
          <a:ext cx="603250" cy="22521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52388</xdr:rowOff>
    </xdr:from>
    <xdr:to>
      <xdr:col>1</xdr:col>
      <xdr:colOff>636587</xdr:colOff>
      <xdr:row>67</xdr:row>
      <xdr:rowOff>54903</xdr:rowOff>
    </xdr:to>
    <xdr:pic>
      <xdr:nvPicPr>
        <xdr:cNvPr id="5" name="Picture 4" descr="{3ecaae3e-953d-44a7-a912-be6a5ca2e172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7481888"/>
          <a:ext cx="603250" cy="23111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56</xdr:row>
      <xdr:rowOff>95250</xdr:rowOff>
    </xdr:from>
    <xdr:to>
      <xdr:col>1</xdr:col>
      <xdr:colOff>636587</xdr:colOff>
      <xdr:row>62</xdr:row>
      <xdr:rowOff>12700</xdr:rowOff>
    </xdr:to>
    <xdr:pic>
      <xdr:nvPicPr>
        <xdr:cNvPr id="6" name="Picture 5" descr="{aa0071f9-df18-4ad8-af39-f8181dc10f1c}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64960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51</xdr:row>
      <xdr:rowOff>19050</xdr:rowOff>
    </xdr:from>
    <xdr:to>
      <xdr:col>1</xdr:col>
      <xdr:colOff>636587</xdr:colOff>
      <xdr:row>53</xdr:row>
      <xdr:rowOff>90051</xdr:rowOff>
    </xdr:to>
    <xdr:pic>
      <xdr:nvPicPr>
        <xdr:cNvPr id="7" name="Picture 6" descr="{f239b73a-484a-4cea-8f6e-62f60b5895f4}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863" y="5848350"/>
          <a:ext cx="603250" cy="299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11" t="s">
        <v>9</v>
      </c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11" t="s">
        <v>8</v>
      </c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2">
        <f>IF('Paramètres'!C9&lt;&gt;"",'Paramètres'!C9,"")</f>
        <v/>
      </c>
      <c r="F60" s="12"/>
      <c r="G60" s="12"/>
      <c r="H60" s="12"/>
      <c r="I60" s="8"/>
    </row>
    <row r="61" spans="2:9" ht="9.00113" customHeight="1">
      <c r="B61" s="5"/>
      <c r="C61" s="6"/>
      <c r="D61" s="7"/>
      <c r="E61" s="12"/>
      <c r="F61" s="12"/>
      <c r="G61" s="12"/>
      <c r="H61" s="12"/>
      <c r="I61" s="8"/>
    </row>
    <row r="62" spans="2:9" ht="9.00113" customHeight="1">
      <c r="B62" s="5"/>
      <c r="C62" s="6"/>
      <c r="D62" s="7"/>
      <c r="E62" s="12"/>
      <c r="F62" s="12"/>
      <c r="G62" s="12"/>
      <c r="H62" s="12"/>
      <c r="I62" s="8"/>
    </row>
    <row r="63" spans="2:9" ht="9.00113" customHeight="1">
      <c r="B63" s="5"/>
      <c r="C63" s="6"/>
      <c r="D63" s="7"/>
      <c r="E63" s="12">
        <f>IF('Paramètres'!C11&lt;&gt;"",'Paramètres'!C11,"")</f>
        <v/>
      </c>
      <c r="F63" s="12"/>
      <c r="G63" s="12"/>
      <c r="H63" s="12"/>
      <c r="I63" s="8"/>
    </row>
    <row r="64" spans="2:9" ht="9.00113" customHeight="1">
      <c r="B64" s="5"/>
      <c r="C64" s="11" t="s">
        <v>7</v>
      </c>
      <c r="D64" s="7"/>
      <c r="E64" s="12"/>
      <c r="F64" s="12"/>
      <c r="G64" s="12"/>
      <c r="H64" s="12"/>
      <c r="I64" s="8"/>
    </row>
    <row r="65" spans="2:9" ht="9.00113" customHeight="1">
      <c r="B65" s="5"/>
      <c r="C65" s="6"/>
      <c r="D65" s="7"/>
      <c r="E65" s="12"/>
      <c r="F65" s="12"/>
      <c r="G65" s="12"/>
      <c r="H65" s="12"/>
      <c r="I65" s="8"/>
    </row>
    <row r="66" spans="2:9" ht="9.00113" customHeight="1">
      <c r="B66" s="5"/>
      <c r="C66" s="6"/>
      <c r="D66" s="7"/>
      <c r="E66" s="12"/>
      <c r="F66" s="12"/>
      <c r="G66" s="12"/>
      <c r="H66" s="12"/>
      <c r="I66" s="8"/>
    </row>
    <row r="67" spans="2:9" ht="9.00113" customHeight="1">
      <c r="B67" s="5"/>
      <c r="C67" s="6"/>
      <c r="D67" s="7"/>
      <c r="E67" s="12"/>
      <c r="F67" s="12"/>
      <c r="G67" s="12"/>
      <c r="H67" s="12"/>
      <c r="I67" s="8"/>
    </row>
    <row r="68" spans="2:9" ht="9.00113" customHeight="1">
      <c r="B68" s="5"/>
      <c r="C68" s="6"/>
      <c r="D68" s="7"/>
      <c r="E68" s="12"/>
      <c r="F68" s="12"/>
      <c r="G68" s="12"/>
      <c r="H68" s="12"/>
      <c r="I68" s="8"/>
    </row>
    <row r="69" spans="2:9" ht="9.00113" customHeight="1">
      <c r="B69" s="5"/>
      <c r="C69" s="6"/>
      <c r="D69" s="7"/>
      <c r="E69" s="12"/>
      <c r="F69" s="12"/>
      <c r="G69" s="12"/>
      <c r="H69" s="12"/>
      <c r="I69" s="8"/>
    </row>
    <row r="70" spans="2:9" ht="9.00113" customHeight="1">
      <c r="B70" s="5"/>
      <c r="C70" s="6"/>
      <c r="D70" s="7"/>
      <c r="E70" s="13">
        <f>IF('Paramètres'!C3&lt;&gt;"",'Paramètres'!C3,"")</f>
        <v/>
      </c>
      <c r="F70" s="14"/>
      <c r="G70" s="14"/>
      <c r="H70" s="15"/>
      <c r="I70" s="8"/>
    </row>
    <row r="71" spans="2:9" ht="9.00113" customHeight="1">
      <c r="B71" s="5"/>
      <c r="C71" s="11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1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6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  <mergeCell ref="C64:C70"/>
    <mergeCell ref="B64:B70"/>
    <mergeCell ref="C57:C63"/>
    <mergeCell ref="B57:B63"/>
    <mergeCell ref="C50:C56"/>
    <mergeCell ref="B50:B5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156"/>
  <sheetViews>
    <sheetView showGridLines="0" tabSelected="1" workbookViewId="0">
      <pane ySplit="3" topLeftCell="A4" activePane="bottomLeft" state="frozen"/>
      <selection pane="bottomLeft" activeCell="H12" sqref="H12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M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</row>
    <row r="3" spans="1:17">
      <c r="A3" s="7" t="s">
        <v>26</v>
      </c>
      <c r="B3" s="26" t="s">
        <v>27</v>
      </c>
      <c r="C3" s="26" t="s">
        <v>28</v>
      </c>
      <c r="D3" s="26"/>
      <c r="E3" s="26"/>
      <c r="F3" s="26" t="s">
        <v>15</v>
      </c>
      <c r="G3" s="26" t="s">
        <v>29</v>
      </c>
      <c r="H3" s="26" t="s">
        <v>30</v>
      </c>
      <c r="I3" s="26" t="s">
        <v>31</v>
      </c>
      <c r="J3" s="26" t="s">
        <v>32</v>
      </c>
      <c r="K3" s="26" t="s">
        <v>33</v>
      </c>
      <c r="L3" s="26" t="s">
        <v>34</v>
      </c>
      <c r="M3" s="26" t="s">
        <v>35</v>
      </c>
      <c r="N3" s="26" t="s">
        <v>36</v>
      </c>
      <c r="O3" s="26" t="s">
        <v>37</v>
      </c>
      <c r="P3" s="26" t="s">
        <v>38</v>
      </c>
      <c r="Q3" s="26" t="s">
        <v>39</v>
      </c>
    </row>
    <row r="4" spans="1:17" ht="37.2075" customHeight="1">
      <c r="A4" s="7">
        <v>2</v>
      </c>
      <c r="B4" s="27" t="s">
        <v>40</v>
      </c>
      <c r="C4" s="28" t="s">
        <v>41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>
        <v>3</v>
      </c>
    </row>
    <row r="6" spans="1:17" hidden="1">
      <c r="A6" s="7" t="s">
        <v>42</v>
      </c>
    </row>
    <row r="7" spans="1:17" ht="18.6038" customHeight="1">
      <c r="A7" s="7">
        <v>3</v>
      </c>
      <c r="B7" s="29" t="s">
        <v>43</v>
      </c>
      <c r="C7" s="30" t="s">
        <v>44</v>
      </c>
      <c r="D7" s="30"/>
      <c r="E7" s="30"/>
      <c r="F7" s="30"/>
      <c r="G7" s="30"/>
      <c r="H7" s="30"/>
      <c r="I7" s="30"/>
      <c r="J7" s="31"/>
      <c r="K7" s="7"/>
    </row>
    <row r="8" spans="1:17">
      <c r="A8" s="7">
        <v>4</v>
      </c>
      <c r="B8" s="29" t="s">
        <v>45</v>
      </c>
      <c r="C8" s="32" t="s">
        <v>46</v>
      </c>
      <c r="D8" s="32"/>
      <c r="E8" s="32"/>
      <c r="F8" s="32"/>
      <c r="G8" s="32"/>
      <c r="H8" s="32"/>
      <c r="I8" s="32"/>
      <c r="J8" s="33"/>
      <c r="K8" s="7"/>
    </row>
    <row r="9" spans="1:17">
      <c r="A9" s="7">
        <v>5</v>
      </c>
      <c r="B9" s="29" t="s">
        <v>47</v>
      </c>
      <c r="C9" s="34" t="s">
        <v>48</v>
      </c>
      <c r="D9" s="34"/>
      <c r="E9" s="34"/>
      <c r="F9" s="34"/>
      <c r="G9" s="34"/>
      <c r="H9" s="34"/>
      <c r="I9" s="34"/>
      <c r="J9" s="35"/>
      <c r="K9" s="7"/>
    </row>
    <row r="10" spans="1:17">
      <c r="A10" s="7">
        <v>8</v>
      </c>
      <c r="B10" s="36" t="s">
        <v>49</v>
      </c>
      <c r="C10" s="37" t="s">
        <v>50</v>
      </c>
      <c r="D10" s="37"/>
      <c r="E10" s="37"/>
      <c r="J10" s="38"/>
      <c r="K10" s="7"/>
    </row>
    <row r="11" spans="1:17" hidden="1">
      <c r="A11" s="7" t="s">
        <v>51</v>
      </c>
    </row>
    <row r="12" spans="1:17" ht="27.225" customHeight="1">
      <c r="A12" s="7">
        <v>9</v>
      </c>
      <c r="B12" s="36">
        <v>1</v>
      </c>
      <c r="C12" s="39" t="s">
        <v>52</v>
      </c>
      <c r="D12" s="38"/>
      <c r="E12" s="38"/>
      <c r="F12" s="40" t="s">
        <v>15</v>
      </c>
      <c r="G12" s="41">
        <v>14</v>
      </c>
      <c r="H12" s="42"/>
      <c r="I12" s="43"/>
      <c r="J12" s="44">
        <f>IF(AND(G12= "",H12= ""), 0, ROUND(ROUND(I12, 2) * ROUND(IF(H12="",G12,H12),  0), 2))</f>
        <v/>
      </c>
      <c r="K12" s="7"/>
      <c r="M12" s="45">
        <v>0.2</v>
      </c>
      <c r="Q12" s="7">
        <v>1192</v>
      </c>
    </row>
    <row r="13" spans="1:17" ht="33.8875" customHeight="1">
      <c r="A13" s="7" t="s">
        <v>53</v>
      </c>
      <c r="B13" s="46"/>
      <c r="C13" s="47" t="s">
        <v>54</v>
      </c>
      <c r="D13" s="47"/>
      <c r="E13" s="47"/>
      <c r="F13" s="47"/>
      <c r="G13" s="47"/>
      <c r="H13" s="47"/>
      <c r="I13" s="47"/>
      <c r="J13" s="46"/>
    </row>
    <row r="14" spans="1:17" hidden="1">
      <c r="A14" s="7" t="s">
        <v>55</v>
      </c>
    </row>
    <row r="15" spans="1:17" hidden="1">
      <c r="A15" s="7" t="s">
        <v>56</v>
      </c>
    </row>
    <row r="16" spans="1:17" hidden="1">
      <c r="A16" s="7" t="s">
        <v>57</v>
      </c>
    </row>
    <row r="17" spans="1:17" hidden="1">
      <c r="A17" s="7" t="s">
        <v>58</v>
      </c>
    </row>
    <row r="18" spans="1:17">
      <c r="A18" s="7">
        <v>4</v>
      </c>
      <c r="B18" s="29" t="s">
        <v>59</v>
      </c>
      <c r="C18" s="32" t="s">
        <v>60</v>
      </c>
      <c r="D18" s="32"/>
      <c r="E18" s="32"/>
      <c r="F18" s="32"/>
      <c r="G18" s="32"/>
      <c r="H18" s="32"/>
      <c r="I18" s="32"/>
      <c r="J18" s="33"/>
      <c r="K18" s="7"/>
    </row>
    <row r="19" spans="1:17" ht="33.825" customHeight="1">
      <c r="A19" s="7">
        <v>5</v>
      </c>
      <c r="B19" s="29" t="s">
        <v>61</v>
      </c>
      <c r="C19" s="34" t="s">
        <v>62</v>
      </c>
      <c r="D19" s="34"/>
      <c r="E19" s="34"/>
      <c r="F19" s="34"/>
      <c r="G19" s="34"/>
      <c r="H19" s="34"/>
      <c r="I19" s="34"/>
      <c r="J19" s="35"/>
      <c r="K19" s="7"/>
    </row>
    <row r="20" spans="1:17" hidden="1">
      <c r="A20" s="7" t="s">
        <v>63</v>
      </c>
    </row>
    <row r="21" spans="1:17" hidden="1">
      <c r="A21" s="7" t="s">
        <v>63</v>
      </c>
    </row>
    <row r="22" spans="1:17" hidden="1">
      <c r="A22" s="7" t="s">
        <v>63</v>
      </c>
    </row>
    <row r="23" spans="1:17">
      <c r="A23" s="7">
        <v>8</v>
      </c>
      <c r="B23" s="36" t="s">
        <v>64</v>
      </c>
      <c r="C23" s="37" t="s">
        <v>65</v>
      </c>
      <c r="D23" s="37"/>
      <c r="E23" s="37"/>
      <c r="J23" s="38"/>
      <c r="K23" s="7"/>
    </row>
    <row r="24" spans="1:17" hidden="1">
      <c r="A24" s="7" t="s">
        <v>51</v>
      </c>
    </row>
    <row r="25" spans="1:17" hidden="1">
      <c r="A25" s="7" t="s">
        <v>51</v>
      </c>
    </row>
    <row r="26" spans="1:17">
      <c r="A26" s="7">
        <v>9</v>
      </c>
      <c r="B26" s="36">
        <v>2</v>
      </c>
      <c r="C26" s="39" t="s">
        <v>66</v>
      </c>
      <c r="D26" s="38"/>
      <c r="E26" s="38"/>
      <c r="F26" s="40" t="s">
        <v>15</v>
      </c>
      <c r="G26" s="41">
        <v>18</v>
      </c>
      <c r="H26" s="42"/>
      <c r="I26" s="43"/>
      <c r="J26" s="44">
        <f>IF(AND(G26= "",H26= ""), 0, ROUND(ROUND(I26, 2) * ROUND(IF(H26="",G26,H26),  0), 2))</f>
        <v/>
      </c>
      <c r="K26" s="7"/>
      <c r="M26" s="45">
        <v>0.2</v>
      </c>
      <c r="Q26" s="7">
        <v>1192</v>
      </c>
    </row>
    <row r="27" spans="1:17" hidden="1">
      <c r="A27" s="7" t="s">
        <v>67</v>
      </c>
    </row>
    <row r="28" spans="1:17" ht="22.75" customHeight="1">
      <c r="A28" s="7" t="s">
        <v>53</v>
      </c>
      <c r="B28" s="46"/>
      <c r="C28" s="47" t="s">
        <v>68</v>
      </c>
      <c r="D28" s="47"/>
      <c r="E28" s="47"/>
      <c r="F28" s="47"/>
      <c r="G28" s="47"/>
      <c r="H28" s="47"/>
      <c r="I28" s="47"/>
      <c r="J28" s="46"/>
    </row>
    <row r="29" spans="1:17" hidden="1">
      <c r="A29" s="7" t="s">
        <v>55</v>
      </c>
    </row>
    <row r="30" spans="1:17">
      <c r="A30" s="7">
        <v>9</v>
      </c>
      <c r="B30" s="36">
        <v>3</v>
      </c>
      <c r="C30" s="39" t="s">
        <v>69</v>
      </c>
      <c r="D30" s="38"/>
      <c r="E30" s="38"/>
      <c r="F30" s="40" t="s">
        <v>15</v>
      </c>
      <c r="G30" s="41">
        <v>2</v>
      </c>
      <c r="H30" s="42"/>
      <c r="I30" s="43"/>
      <c r="J30" s="44">
        <f>IF(AND(G30= "",H30= ""), 0, ROUND(ROUND(I30, 2) * ROUND(IF(H30="",G30,H30),  0), 2))</f>
        <v/>
      </c>
      <c r="K30" s="7"/>
      <c r="M30" s="45">
        <v>0.2</v>
      </c>
      <c r="Q30" s="7">
        <v>1192</v>
      </c>
    </row>
    <row r="31" spans="1:17" hidden="1">
      <c r="A31" s="7" t="s">
        <v>67</v>
      </c>
    </row>
    <row r="32" spans="1:17" ht="22.75" customHeight="1">
      <c r="A32" s="7" t="s">
        <v>53</v>
      </c>
      <c r="B32" s="46"/>
      <c r="C32" s="47" t="s">
        <v>70</v>
      </c>
      <c r="D32" s="47"/>
      <c r="E32" s="47"/>
      <c r="F32" s="47"/>
      <c r="G32" s="47"/>
      <c r="H32" s="47"/>
      <c r="I32" s="47"/>
      <c r="J32" s="46"/>
    </row>
    <row r="33" spans="1:17" hidden="1">
      <c r="A33" s="7" t="s">
        <v>55</v>
      </c>
    </row>
    <row r="34" spans="1:17">
      <c r="A34" s="7">
        <v>9</v>
      </c>
      <c r="B34" s="36">
        <v>4</v>
      </c>
      <c r="C34" s="39" t="s">
        <v>71</v>
      </c>
      <c r="D34" s="38"/>
      <c r="E34" s="38"/>
      <c r="F34" s="40" t="s">
        <v>15</v>
      </c>
      <c r="G34" s="41">
        <v>20</v>
      </c>
      <c r="H34" s="42"/>
      <c r="I34" s="43"/>
      <c r="J34" s="44">
        <f>IF(AND(G34= "",H34= ""), 0, ROUND(ROUND(I34, 2) * ROUND(IF(H34="",G34,H34),  0), 2))</f>
        <v/>
      </c>
      <c r="K34" s="7"/>
      <c r="M34" s="45">
        <v>0.2</v>
      </c>
      <c r="Q34" s="7">
        <v>1192</v>
      </c>
    </row>
    <row r="35" spans="1:17" hidden="1">
      <c r="A35" s="7" t="s">
        <v>67</v>
      </c>
    </row>
    <row r="36" spans="1:17" ht="22.75" customHeight="1">
      <c r="A36" s="7" t="s">
        <v>53</v>
      </c>
      <c r="B36" s="46"/>
      <c r="C36" s="47" t="s">
        <v>72</v>
      </c>
      <c r="D36" s="47"/>
      <c r="E36" s="47"/>
      <c r="F36" s="47"/>
      <c r="G36" s="47"/>
      <c r="H36" s="47"/>
      <c r="I36" s="47"/>
      <c r="J36" s="46"/>
    </row>
    <row r="37" spans="1:17" hidden="1">
      <c r="A37" s="7" t="s">
        <v>55</v>
      </c>
    </row>
    <row r="38" spans="1:17" hidden="1">
      <c r="A38" s="7" t="s">
        <v>56</v>
      </c>
    </row>
    <row r="39" spans="1:17" ht="15.8125" customHeight="1">
      <c r="A39" s="7">
        <v>8</v>
      </c>
      <c r="B39" s="36" t="s">
        <v>73</v>
      </c>
      <c r="C39" s="37" t="s">
        <v>74</v>
      </c>
      <c r="D39" s="37"/>
      <c r="E39" s="37"/>
      <c r="J39" s="38"/>
      <c r="K39" s="7"/>
    </row>
    <row r="40" spans="1:17" hidden="1">
      <c r="A40" s="7" t="s">
        <v>51</v>
      </c>
    </row>
    <row r="41" spans="1:17">
      <c r="A41" s="7">
        <v>9</v>
      </c>
      <c r="B41" s="36">
        <v>5</v>
      </c>
      <c r="C41" s="39" t="s">
        <v>75</v>
      </c>
      <c r="D41" s="38"/>
      <c r="E41" s="38"/>
      <c r="F41" s="40" t="s">
        <v>14</v>
      </c>
      <c r="G41" s="48">
        <v>46</v>
      </c>
      <c r="H41" s="49"/>
      <c r="I41" s="43"/>
      <c r="J41" s="44">
        <f>IF(AND(G41= "",H41= ""), 0, ROUND(ROUND(I41, 2) * ROUND(IF(H41="",G41,H41),  2), 2))</f>
        <v/>
      </c>
      <c r="K41" s="7"/>
      <c r="M41" s="45">
        <v>0.2</v>
      </c>
      <c r="Q41" s="7">
        <v>1192</v>
      </c>
    </row>
    <row r="42" spans="1:17" ht="22.75" customHeight="1">
      <c r="A42" s="7" t="s">
        <v>53</v>
      </c>
      <c r="B42" s="46"/>
      <c r="C42" s="47" t="s">
        <v>76</v>
      </c>
      <c r="D42" s="47"/>
      <c r="E42" s="47"/>
      <c r="F42" s="47"/>
      <c r="G42" s="47"/>
      <c r="H42" s="47"/>
      <c r="I42" s="47"/>
      <c r="J42" s="46"/>
    </row>
    <row r="43" spans="1:17" hidden="1">
      <c r="A43" s="7" t="s">
        <v>55</v>
      </c>
    </row>
    <row r="44" spans="1:17" hidden="1">
      <c r="A44" s="7" t="s">
        <v>56</v>
      </c>
    </row>
    <row r="45" spans="1:17">
      <c r="A45" s="7">
        <v>8</v>
      </c>
      <c r="B45" s="36" t="s">
        <v>77</v>
      </c>
      <c r="C45" s="37" t="s">
        <v>78</v>
      </c>
      <c r="D45" s="37"/>
      <c r="E45" s="37"/>
      <c r="J45" s="38"/>
      <c r="K45" s="7"/>
    </row>
    <row r="46" spans="1:17" hidden="1">
      <c r="A46" s="7" t="s">
        <v>51</v>
      </c>
    </row>
    <row r="47" spans="1:17">
      <c r="A47" s="7">
        <v>9</v>
      </c>
      <c r="B47" s="36">
        <v>6</v>
      </c>
      <c r="C47" s="39" t="s">
        <v>79</v>
      </c>
      <c r="D47" s="38"/>
      <c r="E47" s="38"/>
      <c r="F47" s="40" t="s">
        <v>80</v>
      </c>
      <c r="G47" s="48">
        <v>45</v>
      </c>
      <c r="H47" s="49"/>
      <c r="I47" s="43"/>
      <c r="J47" s="44">
        <f>IF(AND(G47= "",H47= ""), 0, ROUND(ROUND(I47, 2) * ROUND(IF(H47="",G47,H47),  2), 2))</f>
        <v/>
      </c>
      <c r="K47" s="7"/>
      <c r="M47" s="45">
        <v>0.2</v>
      </c>
      <c r="Q47" s="7">
        <v>1192</v>
      </c>
    </row>
    <row r="48" spans="1:17" ht="22.75" customHeight="1">
      <c r="A48" s="7" t="s">
        <v>53</v>
      </c>
      <c r="B48" s="46"/>
      <c r="C48" s="47" t="s">
        <v>81</v>
      </c>
      <c r="D48" s="47"/>
      <c r="E48" s="47"/>
      <c r="F48" s="47"/>
      <c r="G48" s="47"/>
      <c r="H48" s="47"/>
      <c r="I48" s="47"/>
      <c r="J48" s="46"/>
    </row>
    <row r="49" spans="1:17" hidden="1">
      <c r="A49" s="7" t="s">
        <v>55</v>
      </c>
    </row>
    <row r="50" spans="1:17" hidden="1">
      <c r="A50" s="7" t="s">
        <v>56</v>
      </c>
    </row>
    <row r="51" spans="1:17" hidden="1">
      <c r="A51" s="7" t="s">
        <v>57</v>
      </c>
    </row>
    <row r="52" spans="1:17" hidden="1">
      <c r="A52" s="7" t="s">
        <v>58</v>
      </c>
    </row>
    <row r="53" spans="1:17">
      <c r="A53" s="7">
        <v>4</v>
      </c>
      <c r="B53" s="29" t="s">
        <v>82</v>
      </c>
      <c r="C53" s="32" t="s">
        <v>83</v>
      </c>
      <c r="D53" s="32"/>
      <c r="E53" s="32"/>
      <c r="F53" s="32"/>
      <c r="G53" s="32"/>
      <c r="H53" s="32"/>
      <c r="I53" s="32"/>
      <c r="J53" s="33"/>
      <c r="K53" s="7"/>
    </row>
    <row r="54" spans="1:17">
      <c r="A54" s="7">
        <v>5</v>
      </c>
      <c r="B54" s="29" t="s">
        <v>84</v>
      </c>
      <c r="C54" s="34" t="s">
        <v>85</v>
      </c>
      <c r="D54" s="34"/>
      <c r="E54" s="34"/>
      <c r="F54" s="34"/>
      <c r="G54" s="34"/>
      <c r="H54" s="34"/>
      <c r="I54" s="34"/>
      <c r="J54" s="35"/>
      <c r="K54" s="7"/>
    </row>
    <row r="55" spans="1:17" ht="29.425" customHeight="1">
      <c r="A55" s="7">
        <v>8</v>
      </c>
      <c r="B55" s="36" t="s">
        <v>86</v>
      </c>
      <c r="C55" s="37" t="s">
        <v>87</v>
      </c>
      <c r="D55" s="37"/>
      <c r="E55" s="37"/>
      <c r="J55" s="38"/>
      <c r="K55" s="7"/>
    </row>
    <row r="56" spans="1:17" hidden="1">
      <c r="A56" s="7" t="s">
        <v>51</v>
      </c>
    </row>
    <row r="57" spans="1:17">
      <c r="A57" s="7">
        <v>9</v>
      </c>
      <c r="B57" s="36">
        <v>7</v>
      </c>
      <c r="C57" s="39" t="s">
        <v>88</v>
      </c>
      <c r="D57" s="38"/>
      <c r="E57" s="38"/>
      <c r="F57" s="40" t="s">
        <v>15</v>
      </c>
      <c r="G57" s="41">
        <v>2</v>
      </c>
      <c r="H57" s="42"/>
      <c r="I57" s="43"/>
      <c r="J57" s="44">
        <f>IF(AND(G57= "",H57= ""), 0, ROUND(ROUND(I57, 2) * ROUND(IF(H57="",G57,H57),  0), 2))</f>
        <v/>
      </c>
      <c r="K57" s="7"/>
      <c r="M57" s="45">
        <v>0.2</v>
      </c>
      <c r="Q57" s="7">
        <v>1192</v>
      </c>
    </row>
    <row r="58" spans="1:17" hidden="1">
      <c r="A58" s="7" t="s">
        <v>67</v>
      </c>
    </row>
    <row r="59" spans="1:17" ht="22.75" customHeight="1">
      <c r="A59" s="7" t="s">
        <v>53</v>
      </c>
      <c r="B59" s="46"/>
      <c r="C59" s="47" t="s">
        <v>89</v>
      </c>
      <c r="D59" s="47"/>
      <c r="E59" s="47"/>
      <c r="F59" s="47"/>
      <c r="G59" s="47"/>
      <c r="H59" s="47"/>
      <c r="I59" s="47"/>
      <c r="J59" s="46"/>
    </row>
    <row r="60" spans="1:17" hidden="1">
      <c r="A60" s="7" t="s">
        <v>55</v>
      </c>
    </row>
    <row r="61" spans="1:17">
      <c r="A61" s="7">
        <v>9</v>
      </c>
      <c r="B61" s="36">
        <v>8</v>
      </c>
      <c r="C61" s="39" t="s">
        <v>90</v>
      </c>
      <c r="D61" s="38"/>
      <c r="E61" s="38"/>
      <c r="F61" s="40" t="s">
        <v>15</v>
      </c>
      <c r="G61" s="41">
        <v>3</v>
      </c>
      <c r="H61" s="42"/>
      <c r="I61" s="43"/>
      <c r="J61" s="44">
        <f>IF(AND(G61= "",H61= ""), 0, ROUND(ROUND(I61, 2) * ROUND(IF(H61="",G61,H61),  0), 2))</f>
        <v/>
      </c>
      <c r="K61" s="7"/>
      <c r="M61" s="45">
        <v>0.2</v>
      </c>
      <c r="Q61" s="7">
        <v>1192</v>
      </c>
    </row>
    <row r="62" spans="1:17" hidden="1">
      <c r="A62" s="7" t="s">
        <v>67</v>
      </c>
    </row>
    <row r="63" spans="1:17" ht="22.75" customHeight="1">
      <c r="A63" s="7" t="s">
        <v>53</v>
      </c>
      <c r="B63" s="46"/>
      <c r="C63" s="47" t="s">
        <v>89</v>
      </c>
      <c r="D63" s="47"/>
      <c r="E63" s="47"/>
      <c r="F63" s="47"/>
      <c r="G63" s="47"/>
      <c r="H63" s="47"/>
      <c r="I63" s="47"/>
      <c r="J63" s="46"/>
    </row>
    <row r="64" spans="1:17" hidden="1">
      <c r="A64" s="7" t="s">
        <v>55</v>
      </c>
    </row>
    <row r="65" spans="1:17">
      <c r="A65" s="7">
        <v>9</v>
      </c>
      <c r="B65" s="36">
        <v>9</v>
      </c>
      <c r="C65" s="39" t="s">
        <v>91</v>
      </c>
      <c r="D65" s="38"/>
      <c r="E65" s="38"/>
      <c r="F65" s="40" t="s">
        <v>80</v>
      </c>
      <c r="G65" s="48">
        <v>21</v>
      </c>
      <c r="H65" s="49"/>
      <c r="I65" s="43"/>
      <c r="J65" s="44">
        <f>IF(AND(G65= "",H65= ""), 0, ROUND(ROUND(I65, 2) * ROUND(IF(H65="",G65,H65),  2), 2))</f>
        <v/>
      </c>
      <c r="K65" s="7"/>
      <c r="M65" s="45">
        <v>0.2</v>
      </c>
      <c r="Q65" s="7">
        <v>1192</v>
      </c>
    </row>
    <row r="66" spans="1:17" hidden="1">
      <c r="A66" s="7" t="s">
        <v>67</v>
      </c>
    </row>
    <row r="67" spans="1:17" ht="22.75" customHeight="1">
      <c r="A67" s="7" t="s">
        <v>53</v>
      </c>
      <c r="B67" s="46"/>
      <c r="C67" s="47" t="s">
        <v>89</v>
      </c>
      <c r="D67" s="47"/>
      <c r="E67" s="47"/>
      <c r="F67" s="47"/>
      <c r="G67" s="47"/>
      <c r="H67" s="47"/>
      <c r="I67" s="47"/>
      <c r="J67" s="46"/>
    </row>
    <row r="68" spans="1:17" hidden="1">
      <c r="A68" s="7" t="s">
        <v>55</v>
      </c>
    </row>
    <row r="69" spans="1:17" hidden="1">
      <c r="A69" s="7" t="s">
        <v>56</v>
      </c>
    </row>
    <row r="70" spans="1:17" hidden="1">
      <c r="A70" s="7" t="s">
        <v>57</v>
      </c>
    </row>
    <row r="71" spans="1:17">
      <c r="A71" s="7">
        <v>5</v>
      </c>
      <c r="B71" s="29" t="s">
        <v>92</v>
      </c>
      <c r="C71" s="34" t="s">
        <v>93</v>
      </c>
      <c r="D71" s="34"/>
      <c r="E71" s="34"/>
      <c r="F71" s="34"/>
      <c r="G71" s="34"/>
      <c r="H71" s="34"/>
      <c r="I71" s="34"/>
      <c r="J71" s="35"/>
      <c r="K71" s="7"/>
    </row>
    <row r="72" spans="1:17">
      <c r="A72" s="7">
        <v>8</v>
      </c>
      <c r="B72" s="36" t="s">
        <v>94</v>
      </c>
      <c r="C72" s="37" t="s">
        <v>95</v>
      </c>
      <c r="D72" s="37"/>
      <c r="E72" s="37"/>
      <c r="J72" s="38"/>
      <c r="K72" s="7"/>
    </row>
    <row r="73" spans="1:17" hidden="1">
      <c r="A73" s="7" t="s">
        <v>51</v>
      </c>
    </row>
    <row r="74" spans="1:17">
      <c r="A74" s="7">
        <v>9</v>
      </c>
      <c r="B74" s="36">
        <v>10</v>
      </c>
      <c r="C74" s="39" t="s">
        <v>96</v>
      </c>
      <c r="D74" s="38"/>
      <c r="E74" s="38"/>
      <c r="F74" s="40" t="s">
        <v>15</v>
      </c>
      <c r="G74" s="41">
        <v>4</v>
      </c>
      <c r="H74" s="42"/>
      <c r="I74" s="43"/>
      <c r="J74" s="44">
        <f>IF(AND(G74= "",H74= ""), 0, ROUND(ROUND(I74, 2) * ROUND(IF(H74="",G74,H74),  0), 2))</f>
        <v/>
      </c>
      <c r="K74" s="7"/>
      <c r="M74" s="45">
        <v>0.2</v>
      </c>
      <c r="Q74" s="7">
        <v>1192</v>
      </c>
    </row>
    <row r="75" spans="1:17" hidden="1">
      <c r="A75" s="7" t="s">
        <v>67</v>
      </c>
    </row>
    <row r="76" spans="1:17" ht="22.75" customHeight="1">
      <c r="A76" s="7" t="s">
        <v>53</v>
      </c>
      <c r="B76" s="46"/>
      <c r="C76" s="47" t="s">
        <v>97</v>
      </c>
      <c r="D76" s="47"/>
      <c r="E76" s="47"/>
      <c r="F76" s="47"/>
      <c r="G76" s="47"/>
      <c r="H76" s="47"/>
      <c r="I76" s="47"/>
      <c r="J76" s="46"/>
    </row>
    <row r="77" spans="1:17" hidden="1">
      <c r="A77" s="7" t="s">
        <v>55</v>
      </c>
    </row>
    <row r="78" spans="1:17" hidden="1">
      <c r="A78" s="7" t="s">
        <v>56</v>
      </c>
    </row>
    <row r="79" spans="1:17" hidden="1">
      <c r="A79" s="7" t="s">
        <v>57</v>
      </c>
    </row>
    <row r="80" spans="1:17">
      <c r="A80" s="7">
        <v>5</v>
      </c>
      <c r="B80" s="29" t="s">
        <v>98</v>
      </c>
      <c r="C80" s="34" t="s">
        <v>99</v>
      </c>
      <c r="D80" s="34"/>
      <c r="E80" s="34"/>
      <c r="F80" s="34"/>
      <c r="G80" s="34"/>
      <c r="H80" s="34"/>
      <c r="I80" s="34"/>
      <c r="J80" s="35"/>
      <c r="K80" s="7"/>
    </row>
    <row r="81" spans="1:17">
      <c r="A81" s="7">
        <v>8</v>
      </c>
      <c r="B81" s="36" t="s">
        <v>100</v>
      </c>
      <c r="C81" s="37" t="s">
        <v>101</v>
      </c>
      <c r="D81" s="37"/>
      <c r="E81" s="37"/>
      <c r="J81" s="38"/>
      <c r="K81" s="7"/>
    </row>
    <row r="82" spans="1:17" hidden="1">
      <c r="A82" s="7" t="s">
        <v>51</v>
      </c>
    </row>
    <row r="83" spans="1:17">
      <c r="A83" s="7">
        <v>9</v>
      </c>
      <c r="B83" s="36">
        <v>11</v>
      </c>
      <c r="C83" s="39" t="s">
        <v>102</v>
      </c>
      <c r="D83" s="38"/>
      <c r="E83" s="38"/>
      <c r="F83" s="40" t="s">
        <v>15</v>
      </c>
      <c r="G83" s="41">
        <v>18</v>
      </c>
      <c r="H83" s="42"/>
      <c r="I83" s="43"/>
      <c r="J83" s="44">
        <f>IF(AND(G83= "",H83= ""), 0, ROUND(ROUND(I83, 2) * ROUND(IF(H83="",G83,H83),  0), 2))</f>
        <v/>
      </c>
      <c r="K83" s="7"/>
      <c r="M83" s="45">
        <v>0.2</v>
      </c>
      <c r="Q83" s="7">
        <v>1192</v>
      </c>
    </row>
    <row r="84" spans="1:17" hidden="1">
      <c r="A84" s="7" t="s">
        <v>67</v>
      </c>
    </row>
    <row r="85" spans="1:17" ht="22.75" customHeight="1">
      <c r="A85" s="7" t="s">
        <v>53</v>
      </c>
      <c r="B85" s="46"/>
      <c r="C85" s="47" t="s">
        <v>103</v>
      </c>
      <c r="D85" s="47"/>
      <c r="E85" s="47"/>
      <c r="F85" s="47"/>
      <c r="G85" s="47"/>
      <c r="H85" s="47"/>
      <c r="I85" s="47"/>
      <c r="J85" s="46"/>
    </row>
    <row r="86" spans="1:17" hidden="1">
      <c r="A86" s="7" t="s">
        <v>55</v>
      </c>
    </row>
    <row r="87" spans="1:17" hidden="1">
      <c r="A87" s="7" t="s">
        <v>56</v>
      </c>
    </row>
    <row r="88" spans="1:17" hidden="1">
      <c r="A88" s="7" t="s">
        <v>57</v>
      </c>
    </row>
    <row r="89" spans="1:17" hidden="1">
      <c r="A89" s="7" t="s">
        <v>58</v>
      </c>
    </row>
    <row r="90" spans="1:17" ht="52.2362" customHeight="1">
      <c r="A90" s="7">
        <v>4</v>
      </c>
      <c r="B90" s="29" t="s">
        <v>104</v>
      </c>
      <c r="C90" s="32" t="s">
        <v>105</v>
      </c>
      <c r="D90" s="32"/>
      <c r="E90" s="32"/>
      <c r="F90" s="32"/>
      <c r="G90" s="32"/>
      <c r="H90" s="32"/>
      <c r="I90" s="32"/>
      <c r="J90" s="33"/>
      <c r="K90" s="7" t="s">
        <v>106</v>
      </c>
    </row>
    <row r="91" spans="1:17" ht="31.625" customHeight="1">
      <c r="A91" s="7">
        <v>8</v>
      </c>
      <c r="B91" s="36" t="s">
        <v>107</v>
      </c>
      <c r="C91" s="37" t="s">
        <v>108</v>
      </c>
      <c r="D91" s="37"/>
      <c r="E91" s="37"/>
      <c r="J91" s="38"/>
      <c r="K91" s="7" t="s">
        <v>106</v>
      </c>
    </row>
    <row r="92" spans="1:17" hidden="1">
      <c r="A92" s="7" t="s">
        <v>51</v>
      </c>
    </row>
    <row r="93" spans="1:17" hidden="1">
      <c r="A93" s="7" t="s">
        <v>56</v>
      </c>
    </row>
    <row r="94" spans="1:17" ht="15.8125" customHeight="1">
      <c r="A94" s="7">
        <v>8</v>
      </c>
      <c r="B94" s="36" t="s">
        <v>109</v>
      </c>
      <c r="C94" s="37" t="s">
        <v>110</v>
      </c>
      <c r="D94" s="37"/>
      <c r="E94" s="37"/>
      <c r="J94" s="38"/>
      <c r="K94" s="7" t="s">
        <v>106</v>
      </c>
    </row>
    <row r="95" spans="1:17" hidden="1">
      <c r="A95" s="7" t="s">
        <v>51</v>
      </c>
    </row>
    <row r="96" spans="1:17">
      <c r="A96" s="7">
        <v>9</v>
      </c>
      <c r="B96" s="36">
        <v>12</v>
      </c>
      <c r="C96" s="39" t="s">
        <v>111</v>
      </c>
      <c r="D96" s="38"/>
      <c r="E96" s="38"/>
      <c r="F96" s="40" t="s">
        <v>14</v>
      </c>
      <c r="G96" s="48">
        <v>46</v>
      </c>
      <c r="H96" s="49"/>
      <c r="I96" s="43"/>
      <c r="J96" s="44">
        <f>IF(AND(G96= "",H96= ""), 0, ROUND(ROUND(I96, 2) * ROUND(IF(H96="",G96,H96),  2), 2))</f>
        <v/>
      </c>
      <c r="K96" s="7" t="s">
        <v>106</v>
      </c>
      <c r="L96" s="7">
        <v>56665</v>
      </c>
      <c r="M96" s="45">
        <v>0.2</v>
      </c>
      <c r="Q96" s="7">
        <v>1192</v>
      </c>
    </row>
    <row r="97" spans="1:17" ht="22.75" customHeight="1">
      <c r="A97" s="7" t="s">
        <v>53</v>
      </c>
      <c r="B97" s="46"/>
      <c r="C97" s="47" t="s">
        <v>76</v>
      </c>
      <c r="D97" s="47"/>
      <c r="E97" s="47"/>
      <c r="F97" s="47"/>
      <c r="G97" s="47"/>
      <c r="H97" s="47"/>
      <c r="I97" s="47"/>
      <c r="J97" s="46"/>
    </row>
    <row r="98" spans="1:17" hidden="1">
      <c r="A98" s="7" t="s">
        <v>55</v>
      </c>
    </row>
    <row r="99" spans="1:17" hidden="1">
      <c r="A99" s="7" t="s">
        <v>56</v>
      </c>
    </row>
    <row r="100" spans="1:17" hidden="1">
      <c r="A100" s="7" t="s">
        <v>58</v>
      </c>
    </row>
    <row r="101" spans="1:17" ht="29.425" customHeight="1">
      <c r="A101" s="7">
        <v>4</v>
      </c>
      <c r="B101" s="29" t="s">
        <v>112</v>
      </c>
      <c r="C101" s="32" t="s">
        <v>113</v>
      </c>
      <c r="D101" s="32"/>
      <c r="E101" s="32"/>
      <c r="F101" s="32"/>
      <c r="G101" s="32"/>
      <c r="H101" s="32"/>
      <c r="I101" s="32"/>
      <c r="J101" s="33"/>
      <c r="K101" s="7"/>
    </row>
    <row r="102" spans="1:17">
      <c r="A102" s="7">
        <v>9</v>
      </c>
      <c r="B102" s="36">
        <v>13</v>
      </c>
      <c r="C102" s="39" t="s">
        <v>114</v>
      </c>
      <c r="D102" s="38"/>
      <c r="E102" s="38"/>
      <c r="F102" s="40" t="s">
        <v>115</v>
      </c>
      <c r="G102" s="41">
        <v>1</v>
      </c>
      <c r="H102" s="42"/>
      <c r="I102" s="43"/>
      <c r="J102" s="44">
        <f>IF(AND(G102= "",H102= ""), 0, ROUND(ROUND(I102, 2) * ROUND(IF(H102="",G102,H102),  0), 2))</f>
        <v/>
      </c>
      <c r="K102" s="7"/>
      <c r="M102" s="45">
        <v>0.2</v>
      </c>
      <c r="Q102" s="7">
        <v>1192</v>
      </c>
    </row>
    <row r="103" spans="1:17" hidden="1">
      <c r="A103" s="7" t="s">
        <v>67</v>
      </c>
    </row>
    <row r="104" spans="1:17" ht="22.75" customHeight="1">
      <c r="A104" s="7" t="s">
        <v>53</v>
      </c>
      <c r="B104" s="46"/>
      <c r="C104" s="47" t="s">
        <v>116</v>
      </c>
      <c r="D104" s="47"/>
      <c r="E104" s="47"/>
      <c r="F104" s="47"/>
      <c r="G104" s="47"/>
      <c r="H104" s="47"/>
      <c r="I104" s="47"/>
      <c r="J104" s="46"/>
    </row>
    <row r="105" spans="1:17" hidden="1">
      <c r="A105" s="7" t="s">
        <v>55</v>
      </c>
    </row>
    <row r="106" spans="1:17">
      <c r="A106" s="7">
        <v>9</v>
      </c>
      <c r="B106" s="36">
        <v>14</v>
      </c>
      <c r="C106" s="39" t="s">
        <v>117</v>
      </c>
      <c r="D106" s="38"/>
      <c r="E106" s="38"/>
      <c r="F106" s="40" t="s">
        <v>115</v>
      </c>
      <c r="G106" s="41">
        <v>1</v>
      </c>
      <c r="H106" s="42"/>
      <c r="I106" s="43"/>
      <c r="J106" s="44">
        <f>IF(AND(G106= "",H106= ""), 0, ROUND(ROUND(I106, 2) * ROUND(IF(H106="",G106,H106),  0), 2))</f>
        <v/>
      </c>
      <c r="K106" s="7"/>
      <c r="M106" s="45">
        <v>0.2</v>
      </c>
      <c r="Q106" s="7">
        <v>1192</v>
      </c>
    </row>
    <row r="107" spans="1:17" hidden="1">
      <c r="A107" s="7" t="s">
        <v>67</v>
      </c>
    </row>
    <row r="108" spans="1:17" ht="22.75" customHeight="1">
      <c r="A108" s="7" t="s">
        <v>53</v>
      </c>
      <c r="B108" s="46"/>
      <c r="C108" s="46" t="s">
        <v>118</v>
      </c>
      <c r="D108" s="46"/>
      <c r="E108" s="46"/>
      <c r="F108" s="46"/>
      <c r="G108" s="46"/>
      <c r="H108" s="46"/>
      <c r="I108" s="46"/>
      <c r="J108" s="46"/>
    </row>
    <row r="109" spans="1:17" hidden="1">
      <c r="A109" s="7" t="s">
        <v>55</v>
      </c>
    </row>
    <row r="110" spans="1:17">
      <c r="A110" s="7">
        <v>9</v>
      </c>
      <c r="B110" s="36">
        <v>15</v>
      </c>
      <c r="C110" s="39" t="s">
        <v>119</v>
      </c>
      <c r="D110" s="38"/>
      <c r="E110" s="38"/>
      <c r="F110" s="40" t="s">
        <v>120</v>
      </c>
      <c r="G110" s="50">
        <v>0</v>
      </c>
      <c r="H110" s="51"/>
      <c r="I110" s="43"/>
      <c r="J110" s="44">
        <f>IF(AND(G110= "",H110= ""), 0, ROUND(ROUND(I110, 2) * ROUND(IF(H110="",G110,H110),  3), 2))</f>
        <v/>
      </c>
      <c r="K110" s="7"/>
      <c r="M110" s="45">
        <v>0.2</v>
      </c>
      <c r="Q110" s="7">
        <v>1192</v>
      </c>
    </row>
    <row r="111" spans="1:17" hidden="1">
      <c r="A111" s="7" t="s">
        <v>67</v>
      </c>
    </row>
    <row r="112" spans="1:17" ht="22.75" customHeight="1">
      <c r="A112" s="7" t="s">
        <v>53</v>
      </c>
      <c r="B112" s="46"/>
      <c r="C112" s="46" t="s">
        <v>121</v>
      </c>
      <c r="D112" s="46"/>
      <c r="E112" s="46"/>
      <c r="F112" s="46"/>
      <c r="G112" s="46"/>
      <c r="H112" s="46"/>
      <c r="I112" s="46"/>
      <c r="J112" s="46"/>
    </row>
    <row r="113" spans="1:10" hidden="1">
      <c r="A113" s="7" t="s">
        <v>55</v>
      </c>
    </row>
    <row r="114" spans="1:10" hidden="1">
      <c r="A114" s="7" t="s">
        <v>58</v>
      </c>
    </row>
    <row r="115" spans="1:10">
      <c r="A115" s="7" t="s">
        <v>42</v>
      </c>
      <c r="B115" s="38"/>
      <c r="J115" s="38"/>
    </row>
    <row r="116" spans="1:10">
      <c r="B116" s="38"/>
      <c r="C116" s="52" t="s">
        <v>44</v>
      </c>
      <c r="D116" s="53"/>
      <c r="E116" s="53"/>
      <c r="F116" s="54"/>
      <c r="G116" s="54"/>
      <c r="H116" s="54"/>
      <c r="I116" s="54"/>
      <c r="J116" s="55"/>
    </row>
    <row r="117" spans="1:10">
      <c r="B117" s="38"/>
      <c r="C117" s="56"/>
      <c r="D117" s="7"/>
      <c r="E117" s="7"/>
      <c r="F117" s="7"/>
      <c r="G117" s="7"/>
      <c r="H117" s="7"/>
      <c r="I117" s="7"/>
      <c r="J117" s="8"/>
    </row>
    <row r="118" spans="1:10">
      <c r="B118" s="38"/>
      <c r="C118" s="57" t="s">
        <v>122</v>
      </c>
      <c r="D118" s="34"/>
      <c r="E118" s="34"/>
      <c r="F118" s="58">
        <f>SUMIF(K8:K115, IF(K7="","",K7), J8:J115)</f>
        <v/>
      </c>
      <c r="G118" s="58"/>
      <c r="H118" s="58"/>
      <c r="I118" s="58"/>
      <c r="J118" s="59"/>
    </row>
    <row r="119" spans="1:10" ht="16.9125" customHeight="1">
      <c r="B119" s="38"/>
      <c r="C119" s="57" t="s">
        <v>123</v>
      </c>
      <c r="D119" s="34"/>
      <c r="E119" s="34"/>
      <c r="F119" s="58">
        <f>ROUND(SUMIF(K8:K115, IF(K7="","",K7), J8:J115) * 0.2, 2)</f>
        <v/>
      </c>
      <c r="G119" s="58"/>
      <c r="H119" s="58"/>
      <c r="I119" s="58"/>
      <c r="J119" s="59"/>
    </row>
    <row r="120" spans="1:10">
      <c r="B120" s="38"/>
      <c r="C120" s="60" t="s">
        <v>124</v>
      </c>
      <c r="D120" s="61"/>
      <c r="E120" s="61"/>
      <c r="F120" s="62">
        <f>SUM(F118:F119)</f>
        <v/>
      </c>
      <c r="G120" s="62"/>
      <c r="H120" s="62"/>
      <c r="I120" s="62"/>
      <c r="J120" s="63"/>
    </row>
    <row r="121" spans="1:10" ht="37.2075" customHeight="1">
      <c r="B121" s="3"/>
      <c r="C121" s="64" t="s">
        <v>125</v>
      </c>
      <c r="D121" s="64"/>
      <c r="E121" s="64"/>
      <c r="F121" s="64"/>
      <c r="G121" s="64"/>
      <c r="H121" s="64"/>
      <c r="I121" s="64"/>
      <c r="J121" s="64"/>
    </row>
    <row r="123" spans="1:10">
      <c r="C123" s="65" t="s">
        <v>126</v>
      </c>
      <c r="D123" s="65"/>
      <c r="E123" s="65"/>
      <c r="F123" s="65"/>
      <c r="G123" s="65"/>
      <c r="H123" s="65"/>
      <c r="I123" s="65"/>
      <c r="J123" s="65"/>
    </row>
    <row r="124" spans="1:10" ht="33.825" customHeight="1">
      <c r="C124" s="66" t="s">
        <v>127</v>
      </c>
      <c r="D124" s="67"/>
      <c r="E124" s="67"/>
      <c r="F124" s="68">
        <f>SUMIF(K12:K110, "", J12:J110)</f>
        <v/>
      </c>
      <c r="G124" s="68"/>
      <c r="H124" s="68"/>
      <c r="I124" s="68"/>
      <c r="J124" s="68"/>
    </row>
    <row r="125" spans="1:10">
      <c r="C125" s="69" t="s">
        <v>128</v>
      </c>
      <c r="D125" s="70"/>
      <c r="E125" s="70"/>
      <c r="F125" s="71">
        <f>SUMIF(K12:K12, "", J12:J12)</f>
        <v/>
      </c>
      <c r="G125" s="72"/>
      <c r="H125" s="72"/>
      <c r="I125" s="72"/>
      <c r="J125" s="72"/>
    </row>
    <row r="126" spans="1:10">
      <c r="C126" s="73" t="s">
        <v>129</v>
      </c>
      <c r="D126" s="74"/>
      <c r="E126" s="74"/>
      <c r="F126" s="75">
        <f>SUMIF(K12:K12, "", J12:J12)</f>
        <v/>
      </c>
      <c r="G126" s="76"/>
      <c r="H126" s="76"/>
      <c r="I126" s="76"/>
      <c r="J126" s="76"/>
    </row>
    <row r="127" spans="1:10" ht="26.75" customHeight="1">
      <c r="C127" s="77" t="s">
        <v>130</v>
      </c>
      <c r="D127" s="78"/>
      <c r="E127" s="78"/>
      <c r="F127" s="79">
        <f>SUMIF(K12:K12, "", J12:J12)</f>
        <v/>
      </c>
      <c r="G127" s="80"/>
      <c r="H127" s="80"/>
      <c r="I127" s="80"/>
      <c r="J127" s="80"/>
    </row>
    <row r="128" spans="1:10">
      <c r="C128" s="69" t="s">
        <v>131</v>
      </c>
      <c r="D128" s="70"/>
      <c r="E128" s="70"/>
      <c r="F128" s="71">
        <f>SUMIF(K26:K47, "", J26:J47)</f>
        <v/>
      </c>
      <c r="G128" s="72"/>
      <c r="H128" s="72"/>
      <c r="I128" s="72"/>
      <c r="J128" s="72"/>
    </row>
    <row r="129" spans="3:10" ht="30.75" customHeight="1">
      <c r="C129" s="73" t="s">
        <v>132</v>
      </c>
      <c r="D129" s="74"/>
      <c r="E129" s="74"/>
      <c r="F129" s="75">
        <f>SUMIF(K26:K47, "", J26:J47)</f>
        <v/>
      </c>
      <c r="G129" s="76"/>
      <c r="H129" s="76"/>
      <c r="I129" s="76"/>
      <c r="J129" s="76"/>
    </row>
    <row r="130" spans="3:10">
      <c r="C130" s="77" t="s">
        <v>133</v>
      </c>
      <c r="D130" s="78"/>
      <c r="E130" s="78"/>
      <c r="F130" s="79">
        <f>SUMIF(K26:K34, "", J26:J34)</f>
        <v/>
      </c>
      <c r="G130" s="80"/>
      <c r="H130" s="80"/>
      <c r="I130" s="80"/>
      <c r="J130" s="80"/>
    </row>
    <row r="131" spans="3:10" ht="28.75" customHeight="1">
      <c r="C131" s="77" t="s">
        <v>134</v>
      </c>
      <c r="D131" s="78"/>
      <c r="E131" s="78"/>
      <c r="F131" s="79">
        <f>SUMIF(K41:K41, "", J41:J41)</f>
        <v/>
      </c>
      <c r="G131" s="80"/>
      <c r="H131" s="80"/>
      <c r="I131" s="80"/>
      <c r="J131" s="80"/>
    </row>
    <row r="132" spans="3:10">
      <c r="C132" s="77" t="s">
        <v>135</v>
      </c>
      <c r="D132" s="78"/>
      <c r="E132" s="78"/>
      <c r="F132" s="79">
        <f>SUMIF(K47:K47, "", J47:J47)</f>
        <v/>
      </c>
      <c r="G132" s="80"/>
      <c r="H132" s="80"/>
      <c r="I132" s="80"/>
      <c r="J132" s="80"/>
    </row>
    <row r="133" spans="3:10">
      <c r="C133" s="69" t="s">
        <v>136</v>
      </c>
      <c r="D133" s="70"/>
      <c r="E133" s="70"/>
      <c r="F133" s="71">
        <f>SUMIF(K57:K83, "", J57:J83)</f>
        <v/>
      </c>
      <c r="G133" s="72"/>
      <c r="H133" s="72"/>
      <c r="I133" s="72"/>
      <c r="J133" s="72"/>
    </row>
    <row r="134" spans="3:10">
      <c r="C134" s="73" t="s">
        <v>137</v>
      </c>
      <c r="D134" s="74"/>
      <c r="E134" s="74"/>
      <c r="F134" s="75">
        <f>SUMIF(K57:K65, "", J57:J65)</f>
        <v/>
      </c>
      <c r="G134" s="76"/>
      <c r="H134" s="76"/>
      <c r="I134" s="76"/>
      <c r="J134" s="76"/>
    </row>
    <row r="135" spans="3:10" ht="26.75" customHeight="1">
      <c r="C135" s="77" t="s">
        <v>138</v>
      </c>
      <c r="D135" s="78"/>
      <c r="E135" s="78"/>
      <c r="F135" s="79">
        <f>SUMIF(K57:K65, "", J57:J65)</f>
        <v/>
      </c>
      <c r="G135" s="80"/>
      <c r="H135" s="80"/>
      <c r="I135" s="80"/>
      <c r="J135" s="80"/>
    </row>
    <row r="136" spans="3:10">
      <c r="C136" s="73" t="s">
        <v>139</v>
      </c>
      <c r="D136" s="74"/>
      <c r="E136" s="74"/>
      <c r="F136" s="75">
        <f>SUMIF(K74:K74, "", J74:J74)</f>
        <v/>
      </c>
      <c r="G136" s="76"/>
      <c r="H136" s="76"/>
      <c r="I136" s="76"/>
      <c r="J136" s="76"/>
    </row>
    <row r="137" spans="3:10" ht="22.75" customHeight="1">
      <c r="C137" s="77" t="s">
        <v>140</v>
      </c>
      <c r="D137" s="78"/>
      <c r="E137" s="78"/>
      <c r="F137" s="79">
        <f>SUMIF(K74:K74, "", J74:J74)</f>
        <v/>
      </c>
      <c r="G137" s="80"/>
      <c r="H137" s="80"/>
      <c r="I137" s="80"/>
      <c r="J137" s="80"/>
    </row>
    <row r="138" spans="3:10">
      <c r="C138" s="73" t="s">
        <v>141</v>
      </c>
      <c r="D138" s="74"/>
      <c r="E138" s="74"/>
      <c r="F138" s="75">
        <f>SUMIF(K83:K83, "", J83:J83)</f>
        <v/>
      </c>
      <c r="G138" s="76"/>
      <c r="H138" s="76"/>
      <c r="I138" s="76"/>
      <c r="J138" s="76"/>
    </row>
    <row r="139" spans="3:10">
      <c r="C139" s="77" t="s">
        <v>142</v>
      </c>
      <c r="D139" s="78"/>
      <c r="E139" s="78"/>
      <c r="F139" s="79">
        <f>SUMIF(K83:K83, "", J83:J83)</f>
        <v/>
      </c>
      <c r="G139" s="80"/>
      <c r="H139" s="80"/>
      <c r="I139" s="80"/>
      <c r="J139" s="80"/>
    </row>
    <row r="140" spans="3:10" ht="47.4875" customHeight="1">
      <c r="C140" s="69" t="s">
        <v>143</v>
      </c>
      <c r="D140" s="70"/>
      <c r="E140" s="70"/>
      <c r="F140" s="71">
        <f>"[Non totalisé] "&amp;(SUMIF(A96:A96, "9", J96:J96))&amp;IF(IF(ISNUMBER(FIND(MID(FIXED(1000+1/2),6,1),""&amp;(SUMIF(A96:A96, "9", J96:J96)))),FIND(MID(FIXED(1000+1/2),6,1),""&amp;(SUMIF(A96:A96, "9", J96:J96))),0)=0,MID(FIXED(1000+1/2),6,1),"")&amp;REPT("0",MAX(0,2-IF(ISNUMBER(FIND(MID(FIXED(1000+1/2),6,1),""&amp;(SUMIF(A96:A96, "9", J96:J96)))),LEN((SUMIF(A96:A96, "9", J96:J96)))-IF(ISNUMBER(FIND(MID(FIXED(1000+1/2),6,1),""&amp;(SUMIF(A96:A96, "9", J96:J96)))),FIND(MID(FIXED(1000+1/2),6,1),""&amp;(SUMIF(A96:A96, "9", J96:J96))),0),0)))&amp;" €"</f>
        <v/>
      </c>
      <c r="G140" s="72"/>
      <c r="H140" s="72"/>
      <c r="I140" s="72"/>
      <c r="J140" s="72"/>
    </row>
    <row r="141" spans="3:10" ht="30.75" customHeight="1">
      <c r="C141" s="73" t="s">
        <v>144</v>
      </c>
      <c r="D141" s="74"/>
      <c r="E141" s="74"/>
      <c r="F141" s="75">
        <f>"[Non totalisé] "&amp;(0)&amp;IF(IF(ISNUMBER(FIND(MID(FIXED(1000+1/2),6,1),""&amp;(0))),FIND(MID(FIXED(1000+1/2),6,1),""&amp;(0)),0)=0,MID(FIXED(1000+1/2),6,1),"")&amp;REPT("0",MAX(0,2-IF(ISNUMBER(FIND(MID(FIXED(1000+1/2),6,1),""&amp;(0))),LEN((0))-IF(ISNUMBER(FIND(MID(FIXED(1000+1/2),6,1),""&amp;(0))),FIND(MID(FIXED(1000+1/2),6,1),""&amp;(0)),0),0)))&amp;" €"</f>
        <v/>
      </c>
      <c r="G141" s="76"/>
      <c r="H141" s="76"/>
      <c r="I141" s="76"/>
      <c r="J141" s="76"/>
    </row>
    <row r="142" spans="3:10" ht="30.75" customHeight="1">
      <c r="C142" s="73" t="s">
        <v>145</v>
      </c>
      <c r="D142" s="74"/>
      <c r="E142" s="74"/>
      <c r="F142" s="75">
        <f>"[Non totalisé] "&amp;(SUMIF(A96:A96, "9", J96:J96))&amp;IF(IF(ISNUMBER(FIND(MID(FIXED(1000+1/2),6,1),""&amp;(SUMIF(A96:A96, "9", J96:J96)))),FIND(MID(FIXED(1000+1/2),6,1),""&amp;(SUMIF(A96:A96, "9", J96:J96))),0)=0,MID(FIXED(1000+1/2),6,1),"")&amp;REPT("0",MAX(0,2-IF(ISNUMBER(FIND(MID(FIXED(1000+1/2),6,1),""&amp;(SUMIF(A96:A96, "9", J96:J96)))),LEN((SUMIF(A96:A96, "9", J96:J96)))-IF(ISNUMBER(FIND(MID(FIXED(1000+1/2),6,1),""&amp;(SUMIF(A96:A96, "9", J96:J96)))),FIND(MID(FIXED(1000+1/2),6,1),""&amp;(SUMIF(A96:A96, "9", J96:J96))),0),0)))&amp;" €"</f>
        <v/>
      </c>
      <c r="G142" s="76"/>
      <c r="H142" s="76"/>
      <c r="I142" s="76"/>
      <c r="J142" s="76"/>
    </row>
    <row r="143" spans="3:10" ht="26.75" customHeight="1">
      <c r="C143" s="69" t="s">
        <v>146</v>
      </c>
      <c r="D143" s="70"/>
      <c r="E143" s="70"/>
      <c r="F143" s="71">
        <f>SUMIF(K102:K110, "", J102:J110)</f>
        <v/>
      </c>
      <c r="G143" s="72"/>
      <c r="H143" s="72"/>
      <c r="I143" s="72"/>
      <c r="J143" s="72"/>
    </row>
    <row r="144" spans="3:10" ht="25.025" customHeight="1">
      <c r="C144" s="81" t="s">
        <v>147</v>
      </c>
      <c r="D144" s="82"/>
      <c r="E144" s="82"/>
      <c r="F144" s="83"/>
      <c r="G144" s="83"/>
      <c r="H144" s="83"/>
      <c r="I144" s="83"/>
      <c r="J144" s="84"/>
    </row>
    <row r="145" spans="1:10">
      <c r="C145" s="85"/>
      <c r="D145" s="3"/>
      <c r="E145" s="3"/>
      <c r="F145" s="3"/>
      <c r="G145" s="3"/>
      <c r="H145" s="3"/>
      <c r="I145" s="3"/>
      <c r="J145" s="86"/>
    </row>
    <row r="146" spans="1:10">
      <c r="A146" s="87"/>
      <c r="C146" s="88" t="s">
        <v>122</v>
      </c>
      <c r="D146" s="7"/>
      <c r="E146" s="7"/>
      <c r="F146" s="89">
        <f>SUMIF(K5:K121, IF(K4="","",K4), J5:J121)</f>
        <v/>
      </c>
      <c r="G146" s="90"/>
      <c r="H146" s="90"/>
      <c r="I146" s="90"/>
      <c r="J146" s="91"/>
    </row>
    <row r="147" spans="1:10">
      <c r="A147" s="87"/>
      <c r="C147" s="88" t="s">
        <v>123</v>
      </c>
      <c r="D147" s="7"/>
      <c r="E147" s="7"/>
      <c r="F147" s="89">
        <f>ROUND(SUMIF(K5:K121, IF(K4="","",K4), J5:J121) * 0.2, 2)</f>
        <v/>
      </c>
      <c r="G147" s="90"/>
      <c r="H147" s="90"/>
      <c r="I147" s="90"/>
      <c r="J147" s="91"/>
    </row>
    <row r="148" spans="1:10">
      <c r="C148" s="92" t="s">
        <v>124</v>
      </c>
      <c r="D148" s="93"/>
      <c r="E148" s="93"/>
      <c r="F148" s="94">
        <f>SUM(F146:F147)</f>
        <v/>
      </c>
      <c r="G148" s="95"/>
      <c r="H148" s="95"/>
      <c r="I148" s="95"/>
      <c r="J148" s="96"/>
    </row>
    <row r="149" spans="1:10">
      <c r="C149" s="78"/>
    </row>
    <row r="150" spans="1:10">
      <c r="C150" s="37" t="s">
        <v>148</v>
      </c>
    </row>
    <row r="151" spans="1:10">
      <c r="C151" s="93">
        <f>IF('Paramètres'!AA2&lt;&gt;"",'Paramètres'!AA2,"")</f>
        <v/>
      </c>
      <c r="D151" s="93"/>
      <c r="E151" s="93"/>
      <c r="F151" s="93"/>
      <c r="G151" s="93"/>
      <c r="H151" s="93"/>
      <c r="I151" s="93"/>
      <c r="J151" s="93"/>
    </row>
    <row r="152" spans="1:10">
      <c r="C152" s="93"/>
      <c r="D152" s="93"/>
      <c r="E152" s="93"/>
      <c r="F152" s="93"/>
      <c r="G152" s="93"/>
      <c r="H152" s="93"/>
      <c r="I152" s="93"/>
      <c r="J152" s="93"/>
    </row>
    <row r="153" spans="1:10" ht="56.7" customHeight="1">
      <c r="F153" s="74" t="s">
        <v>149</v>
      </c>
      <c r="G153" s="74"/>
      <c r="H153" s="74"/>
      <c r="I153" s="74"/>
      <c r="J153" s="74"/>
    </row>
    <row r="155" spans="1:10" ht="85.05" customHeight="1">
      <c r="C155" s="97" t="s">
        <v>150</v>
      </c>
      <c r="D155" s="97"/>
      <c r="F155" s="97" t="s">
        <v>151</v>
      </c>
      <c r="G155" s="97"/>
      <c r="H155" s="97"/>
      <c r="I155" s="97"/>
      <c r="J155" s="97"/>
    </row>
    <row r="156" spans="1:10">
      <c r="C156" s="98" t="s">
        <v>152</v>
      </c>
      <c r="D156" s="98"/>
      <c r="E156" s="98"/>
      <c r="F156" s="98"/>
      <c r="G156" s="98"/>
      <c r="H156" s="98"/>
      <c r="I156" s="98"/>
      <c r="J156" s="98"/>
    </row>
  </sheetData>
  <sheetProtection password="E95E" sheet="1" objects="1" selectLockedCells="1"/>
  <mergeCells count="121">
    <mergeCell ref="C3:E3"/>
    <mergeCell ref="C4:E4"/>
    <mergeCell ref="C7:E7"/>
    <mergeCell ref="C8:E8"/>
    <mergeCell ref="C9:E9"/>
    <mergeCell ref="C10:E10"/>
    <mergeCell ref="C12:E12"/>
    <mergeCell ref="C13:I13"/>
    <mergeCell ref="C18:E18"/>
    <mergeCell ref="C19:E19"/>
    <mergeCell ref="C23:E23"/>
    <mergeCell ref="C26:E26"/>
    <mergeCell ref="C28:I28"/>
    <mergeCell ref="C30:E30"/>
    <mergeCell ref="C32:I32"/>
    <mergeCell ref="C34:E34"/>
    <mergeCell ref="C36:I36"/>
    <mergeCell ref="C39:E39"/>
    <mergeCell ref="C41:E41"/>
    <mergeCell ref="C42:I42"/>
    <mergeCell ref="C45:E45"/>
    <mergeCell ref="C47:E47"/>
    <mergeCell ref="C48:I48"/>
    <mergeCell ref="C53:E53"/>
    <mergeCell ref="C54:E54"/>
    <mergeCell ref="C55:E55"/>
    <mergeCell ref="C57:E57"/>
    <mergeCell ref="C59:I59"/>
    <mergeCell ref="C61:E61"/>
    <mergeCell ref="C63:I63"/>
    <mergeCell ref="C65:E65"/>
    <mergeCell ref="C67:I67"/>
    <mergeCell ref="C71:E71"/>
    <mergeCell ref="C72:E72"/>
    <mergeCell ref="C74:E74"/>
    <mergeCell ref="C76:I76"/>
    <mergeCell ref="C80:E80"/>
    <mergeCell ref="C81:E81"/>
    <mergeCell ref="C83:E83"/>
    <mergeCell ref="C85:I85"/>
    <mergeCell ref="C90:E90"/>
    <mergeCell ref="C91:E91"/>
    <mergeCell ref="C94:E94"/>
    <mergeCell ref="C96:E96"/>
    <mergeCell ref="C97:I97"/>
    <mergeCell ref="C101:E101"/>
    <mergeCell ref="C102:E102"/>
    <mergeCell ref="C104:I104"/>
    <mergeCell ref="C106:E106"/>
    <mergeCell ref="C108:I108"/>
    <mergeCell ref="C110:E110"/>
    <mergeCell ref="C112:I112"/>
    <mergeCell ref="C115:E115"/>
    <mergeCell ref="F116:J116"/>
    <mergeCell ref="C116:E116"/>
    <mergeCell ref="F117:J117"/>
    <mergeCell ref="C117:E117"/>
    <mergeCell ref="F118:J118"/>
    <mergeCell ref="C118:E118"/>
    <mergeCell ref="F119:J119"/>
    <mergeCell ref="C119:E119"/>
    <mergeCell ref="F120:J120"/>
    <mergeCell ref="C120:E120"/>
    <mergeCell ref="C121:J121"/>
    <mergeCell ref="C123:J123"/>
    <mergeCell ref="F124:J124"/>
    <mergeCell ref="C124:E124"/>
    <mergeCell ref="F125:J125"/>
    <mergeCell ref="C125:E125"/>
    <mergeCell ref="F126:J126"/>
    <mergeCell ref="C126:E126"/>
    <mergeCell ref="F127:J127"/>
    <mergeCell ref="C127:E127"/>
    <mergeCell ref="F128:J128"/>
    <mergeCell ref="C128:E128"/>
    <mergeCell ref="F129:J129"/>
    <mergeCell ref="C129:E129"/>
    <mergeCell ref="F130:J130"/>
    <mergeCell ref="C130:E130"/>
    <mergeCell ref="F131:J131"/>
    <mergeCell ref="C131:E131"/>
    <mergeCell ref="F132:J132"/>
    <mergeCell ref="C132:E132"/>
    <mergeCell ref="F133:J133"/>
    <mergeCell ref="C133:E133"/>
    <mergeCell ref="F134:J134"/>
    <mergeCell ref="C134:E134"/>
    <mergeCell ref="F135:J135"/>
    <mergeCell ref="C135:E135"/>
    <mergeCell ref="F136:J136"/>
    <mergeCell ref="C136:E136"/>
    <mergeCell ref="F137:J137"/>
    <mergeCell ref="C137:E137"/>
    <mergeCell ref="F138:J138"/>
    <mergeCell ref="C138:E138"/>
    <mergeCell ref="F139:J139"/>
    <mergeCell ref="C139:E139"/>
    <mergeCell ref="F140:J140"/>
    <mergeCell ref="C140:E140"/>
    <mergeCell ref="F141:J141"/>
    <mergeCell ref="C141:E141"/>
    <mergeCell ref="F142:J142"/>
    <mergeCell ref="C142:E142"/>
    <mergeCell ref="F143:J143"/>
    <mergeCell ref="C143:E143"/>
    <mergeCell ref="C144:E144"/>
    <mergeCell ref="C145:J145"/>
    <mergeCell ref="C146:E146"/>
    <mergeCell ref="F146:J146"/>
    <mergeCell ref="C147:E147"/>
    <mergeCell ref="F147:J147"/>
    <mergeCell ref="C148:E148"/>
    <mergeCell ref="F148:J148"/>
    <mergeCell ref="C149:J149"/>
    <mergeCell ref="C150:J150"/>
    <mergeCell ref="C151:J151"/>
    <mergeCell ref="C152:J152"/>
    <mergeCell ref="F153:J153"/>
    <mergeCell ref="C155:D155"/>
    <mergeCell ref="F155:J155"/>
    <mergeCell ref="C156:J156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&amp;LHOP - CHU 2404 - Réaménagement du 4e étage de l'Hôpital d'enfants
5 Boulevard Jeanne D'Arc - 21079 DIJON&amp;RDescriptif des Options - Lot n°02 MENUISERIES EXTERIEURES - OCCULTATIONS 
DCE - Edition du 22/11/2024</oddHeader>
    <oddFooter>&amp;LTRIA ARCHITECTES&amp;CEdition du 22/11/2024&amp;RPage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34" t="s">
        <v>153</v>
      </c>
      <c r="AA1" s="7">
        <f>IF('DPGF'!F148&lt;&gt;"",'DPGF'!F148,"0")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9" t="s">
        <v>154</v>
      </c>
      <c r="B3" s="74" t="s">
        <v>155</v>
      </c>
      <c r="C3" s="100" t="s">
        <v>180</v>
      </c>
      <c r="D3" s="100"/>
      <c r="E3" s="100"/>
      <c r="F3" s="100"/>
      <c r="G3" s="100"/>
      <c r="H3" s="100"/>
      <c r="I3" s="100"/>
      <c r="J3" s="100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9" t="s">
        <v>156</v>
      </c>
      <c r="B5" s="74" t="s">
        <v>157</v>
      </c>
      <c r="C5" s="100" t="s">
        <v>181</v>
      </c>
      <c r="D5" s="100"/>
      <c r="E5" s="100"/>
      <c r="F5" s="100"/>
      <c r="G5" s="100"/>
      <c r="H5" s="100"/>
      <c r="I5" s="100"/>
      <c r="J5" s="100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9" t="s">
        <v>166</v>
      </c>
      <c r="B7" s="74" t="s">
        <v>167</v>
      </c>
      <c r="C7" s="100" t="s">
        <v>182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9" t="s">
        <v>168</v>
      </c>
      <c r="B9" s="74" t="s">
        <v>169</v>
      </c>
      <c r="C9" s="100" t="s">
        <v>40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9" t="s">
        <v>158</v>
      </c>
      <c r="B11" s="74" t="s">
        <v>159</v>
      </c>
      <c r="C11" s="100" t="s">
        <v>41</v>
      </c>
      <c r="D11" s="100"/>
      <c r="E11" s="100"/>
      <c r="F11" s="100"/>
      <c r="G11" s="100"/>
      <c r="H11" s="100"/>
      <c r="I11" s="100"/>
      <c r="J11" s="100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9" t="s">
        <v>170</v>
      </c>
      <c r="B13" s="74" t="s">
        <v>171</v>
      </c>
      <c r="C13" s="100" t="s">
        <v>183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9" t="s">
        <v>172</v>
      </c>
      <c r="B15" s="74" t="s">
        <v>173</v>
      </c>
      <c r="C15" s="100" t="s">
        <v>184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9" t="s">
        <v>174</v>
      </c>
      <c r="B17" s="74" t="s">
        <v>175</v>
      </c>
      <c r="C17" s="100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101">
        <v>0.2</v>
      </c>
      <c r="E19" s="102" t="s">
        <v>176</v>
      </c>
      <c r="AA19" s="7">
        <f>INT((AA5-AA18*100)/10)</f>
        <v/>
      </c>
    </row>
    <row r="20" spans="1:27" ht="12.75" customHeight="1">
      <c r="C20" s="103">
        <v>0.055</v>
      </c>
      <c r="E20" s="102" t="s">
        <v>177</v>
      </c>
      <c r="AA20" s="7">
        <f>AA5-AA18*100-AA19*10</f>
        <v/>
      </c>
    </row>
    <row r="21" spans="1:27" ht="12.75" customHeight="1">
      <c r="C21" s="103">
        <v>0</v>
      </c>
      <c r="E21" s="102" t="s">
        <v>178</v>
      </c>
      <c r="AA21" s="7">
        <f>INT(AA6/10)</f>
        <v/>
      </c>
    </row>
    <row r="22" spans="1:27" ht="12.75" customHeight="1">
      <c r="C22" s="104">
        <v>0</v>
      </c>
      <c r="E22" s="102" t="s">
        <v>179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9" t="s">
        <v>160</v>
      </c>
      <c r="B24" s="74" t="s">
        <v>161</v>
      </c>
      <c r="C24" s="100" t="s">
        <v>185</v>
      </c>
      <c r="D24" s="100"/>
      <c r="E24" s="100"/>
      <c r="F24" s="100"/>
      <c r="G24" s="100"/>
      <c r="H24" s="100"/>
      <c r="I24" s="100"/>
      <c r="J24" s="100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9" t="s">
        <v>162</v>
      </c>
      <c r="B26" s="74" t="s">
        <v>163</v>
      </c>
      <c r="C26" s="100" t="s">
        <v>186</v>
      </c>
      <c r="D26" s="100"/>
      <c r="E26" s="100"/>
      <c r="F26" s="100"/>
      <c r="G26" s="100"/>
      <c r="H26" s="100"/>
      <c r="I26" s="100"/>
      <c r="J26" s="100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9" t="s">
        <v>164</v>
      </c>
      <c r="B28" s="74" t="s">
        <v>165</v>
      </c>
      <c r="C28" s="100"/>
      <c r="D28" s="100"/>
      <c r="E28" s="100"/>
      <c r="F28" s="100"/>
      <c r="G28" s="100"/>
      <c r="H28" s="100"/>
      <c r="I28" s="100"/>
      <c r="J28" s="100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187</v>
      </c>
      <c r="B1" s="7" t="s">
        <v>188</v>
      </c>
    </row>
    <row r="2" spans="1:3">
      <c r="A2" s="7" t="s">
        <v>189</v>
      </c>
      <c r="B2" s="7" t="s">
        <v>180</v>
      </c>
    </row>
    <row r="3" spans="1:3">
      <c r="A3" s="7" t="s">
        <v>190</v>
      </c>
      <c r="B3" s="7">
        <v>0</v>
      </c>
    </row>
    <row r="4" spans="1:3">
      <c r="A4" s="7" t="s">
        <v>191</v>
      </c>
      <c r="B4" s="7">
        <v>0</v>
      </c>
    </row>
    <row r="5" spans="1:3">
      <c r="A5" s="7" t="s">
        <v>192</v>
      </c>
      <c r="B5" s="7">
        <v>0</v>
      </c>
    </row>
    <row r="6" spans="1:3">
      <c r="A6" s="7" t="s">
        <v>193</v>
      </c>
      <c r="B6" s="7">
        <v>1</v>
      </c>
    </row>
    <row r="7" spans="1:3">
      <c r="A7" s="7" t="s">
        <v>194</v>
      </c>
      <c r="B7" s="7">
        <v>1</v>
      </c>
    </row>
    <row r="8" spans="1:3">
      <c r="A8" s="7" t="s">
        <v>195</v>
      </c>
      <c r="B8" s="7">
        <v>0</v>
      </c>
    </row>
    <row r="9" spans="1:3">
      <c r="A9" s="7" t="s">
        <v>196</v>
      </c>
      <c r="B9" s="7">
        <v>0</v>
      </c>
    </row>
    <row r="10" spans="1:3">
      <c r="A10" s="7" t="s">
        <v>197</v>
      </c>
      <c r="C10" s="7" t="s">
        <v>198</v>
      </c>
    </row>
    <row r="11" spans="1:3">
      <c r="A11" s="7" t="s">
        <v>199</v>
      </c>
      <c r="B11" s="7">
        <v>0</v>
      </c>
    </row>
    <row r="12" spans="1:3">
      <c r="A12" s="7" t="s">
        <v>200</v>
      </c>
      <c r="B12" s="7" t="s">
        <v>201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105" t="s">
        <v>202</v>
      </c>
      <c r="C2" s="105"/>
      <c r="D2" s="105"/>
      <c r="E2" s="105"/>
      <c r="F2" s="105"/>
      <c r="G2" s="105"/>
      <c r="H2" s="105"/>
      <c r="I2" s="105"/>
      <c r="J2" s="105"/>
    </row>
    <row r="4" spans="1:10" ht="12.75" customHeight="1">
      <c r="A4" s="99" t="s">
        <v>154</v>
      </c>
      <c r="B4" s="74" t="s">
        <v>203</v>
      </c>
      <c r="C4" s="106"/>
      <c r="D4" s="106"/>
      <c r="E4" s="106"/>
      <c r="F4" s="106"/>
      <c r="G4" s="106"/>
      <c r="H4" s="106"/>
      <c r="I4" s="106"/>
      <c r="J4" s="106"/>
    </row>
    <row r="6" spans="1:10" ht="12.75" customHeight="1">
      <c r="A6" s="99" t="s">
        <v>156</v>
      </c>
      <c r="B6" s="74" t="s">
        <v>204</v>
      </c>
      <c r="C6" s="106"/>
      <c r="D6" s="106"/>
      <c r="E6" s="106"/>
      <c r="F6" s="106"/>
      <c r="G6" s="106"/>
      <c r="H6" s="106"/>
      <c r="I6" s="106"/>
      <c r="J6" s="106"/>
    </row>
    <row r="8" spans="1:10" ht="12.75" customHeight="1">
      <c r="A8" s="99" t="s">
        <v>166</v>
      </c>
      <c r="B8" s="74" t="s">
        <v>205</v>
      </c>
      <c r="C8" s="106"/>
      <c r="D8" s="106"/>
      <c r="E8" s="106"/>
      <c r="F8" s="106"/>
      <c r="G8" s="106"/>
      <c r="H8" s="106"/>
      <c r="I8" s="106"/>
      <c r="J8" s="106"/>
    </row>
    <row r="10" spans="1:10" ht="12.75" customHeight="1">
      <c r="A10" s="99" t="s">
        <v>168</v>
      </c>
      <c r="B10" s="74" t="s">
        <v>206</v>
      </c>
      <c r="C10" s="107"/>
      <c r="D10" s="107"/>
      <c r="E10" s="107"/>
      <c r="F10" s="107"/>
      <c r="G10" s="107"/>
      <c r="H10" s="107"/>
      <c r="I10" s="107"/>
      <c r="J10" s="107"/>
    </row>
    <row r="12" spans="1:10" ht="12.75" customHeight="1">
      <c r="A12" s="99" t="s">
        <v>158</v>
      </c>
      <c r="B12" s="74" t="s">
        <v>207</v>
      </c>
      <c r="C12" s="106"/>
      <c r="D12" s="106"/>
      <c r="E12" s="106"/>
      <c r="F12" s="106"/>
      <c r="G12" s="106"/>
      <c r="H12" s="106"/>
      <c r="I12" s="106"/>
      <c r="J12" s="106"/>
    </row>
    <row r="14" spans="1:10" ht="12.75" customHeight="1">
      <c r="A14" s="99" t="s">
        <v>170</v>
      </c>
      <c r="B14" s="74" t="s">
        <v>208</v>
      </c>
      <c r="C14" s="106"/>
      <c r="D14" s="106"/>
      <c r="E14" s="106"/>
      <c r="F14" s="106"/>
      <c r="G14" s="106"/>
      <c r="H14" s="106"/>
      <c r="I14" s="106"/>
      <c r="J14" s="106"/>
    </row>
    <row r="16" spans="1:10" ht="12.75" customHeight="1">
      <c r="A16" s="99" t="s">
        <v>172</v>
      </c>
      <c r="B16" s="74" t="s">
        <v>209</v>
      </c>
      <c r="C16" s="106"/>
      <c r="D16" s="106"/>
      <c r="E16" s="106"/>
      <c r="F16" s="106"/>
      <c r="G16" s="106"/>
      <c r="H16" s="106"/>
      <c r="I16" s="106"/>
      <c r="J16" s="106"/>
    </row>
    <row r="18" spans="1:10" ht="12.75" customHeight="1">
      <c r="A18" s="99" t="s">
        <v>174</v>
      </c>
      <c r="B18" s="74" t="s">
        <v>210</v>
      </c>
      <c r="C18" s="108"/>
      <c r="D18" s="108"/>
      <c r="E18" s="108"/>
      <c r="F18" s="108"/>
      <c r="G18" s="108"/>
      <c r="H18" s="108"/>
      <c r="I18" s="108"/>
      <c r="J18" s="108"/>
    </row>
    <row r="20" spans="1:10" ht="12.75" customHeight="1">
      <c r="A20" s="99" t="s">
        <v>211</v>
      </c>
      <c r="B20" s="74" t="s">
        <v>212</v>
      </c>
      <c r="C20" s="108"/>
      <c r="D20" s="108"/>
      <c r="E20" s="108"/>
      <c r="F20" s="108"/>
      <c r="G20" s="108"/>
      <c r="H20" s="108"/>
      <c r="I20" s="108"/>
      <c r="J20" s="108"/>
    </row>
    <row r="22" spans="1:10" ht="12.75" customHeight="1">
      <c r="A22" s="99" t="s">
        <v>160</v>
      </c>
      <c r="B22" s="74" t="s">
        <v>213</v>
      </c>
      <c r="C22" s="108"/>
      <c r="D22" s="108"/>
      <c r="E22" s="108"/>
      <c r="F22" s="108"/>
      <c r="G22" s="108"/>
      <c r="H22" s="108"/>
      <c r="I22" s="108"/>
      <c r="J22" s="108"/>
    </row>
    <row r="24" spans="1:10" ht="12.75" customHeight="1">
      <c r="A24" s="99" t="s">
        <v>162</v>
      </c>
      <c r="B24" s="74" t="s">
        <v>214</v>
      </c>
      <c r="C24" s="106"/>
      <c r="D24" s="106"/>
      <c r="E24" s="106"/>
      <c r="F24" s="106"/>
      <c r="G24" s="106"/>
      <c r="H24" s="106"/>
      <c r="I24" s="106"/>
      <c r="J24" s="106"/>
    </row>
    <row r="28" spans="1:10" ht="60" customHeight="1">
      <c r="A28" s="99" t="s">
        <v>164</v>
      </c>
      <c r="B28" s="74" t="s">
        <v>215</v>
      </c>
      <c r="C28" s="106"/>
      <c r="D28" s="106"/>
      <c r="E28" s="106"/>
      <c r="F28" s="106"/>
      <c r="G28" s="106"/>
      <c r="H28" s="106"/>
      <c r="I28" s="106"/>
      <c r="J28" s="106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9" t="s">
        <v>216</v>
      </c>
      <c r="C2" s="109"/>
      <c r="D2" s="109"/>
      <c r="E2" s="109"/>
      <c r="F2" s="109"/>
    </row>
    <row r="4" spans="2:6" ht="12.75" customHeight="1">
      <c r="B4" s="110" t="s">
        <v>217</v>
      </c>
      <c r="C4" s="110" t="s">
        <v>218</v>
      </c>
      <c r="D4" s="110" t="s">
        <v>219</v>
      </c>
      <c r="E4" s="110" t="s">
        <v>220</v>
      </c>
      <c r="F4" s="110" t="s">
        <v>221</v>
      </c>
    </row>
    <row r="6" spans="2:6" ht="12.75" customHeight="1">
      <c r="B6" s="111"/>
      <c r="C6" s="112"/>
      <c r="D6" s="113"/>
      <c r="E6" s="114"/>
      <c r="F6" s="115">
        <f>IF(AND(E6= "",D6= ""), "", ROUND(ROUND(E6, 2) * ROUND(D6, 3), 2))</f>
        <v/>
      </c>
    </row>
    <row r="8" spans="2:6" ht="12.75" customHeight="1">
      <c r="B8" s="111"/>
      <c r="C8" s="112"/>
      <c r="D8" s="113"/>
      <c r="E8" s="114"/>
      <c r="F8" s="115">
        <f>IF(AND(E8= "",D8= ""), "", ROUND(ROUND(E8, 2) * ROUND(D8, 3), 2))</f>
        <v/>
      </c>
    </row>
    <row r="10" spans="2:6" ht="12.75" customHeight="1">
      <c r="B10" s="111"/>
      <c r="C10" s="112"/>
      <c r="D10" s="113"/>
      <c r="E10" s="114"/>
      <c r="F10" s="115">
        <f>IF(AND(E10= "",D10= ""), "", ROUND(ROUND(E10, 2) * ROUND(D10, 3), 2))</f>
        <v/>
      </c>
    </row>
    <row r="12" spans="2:6" ht="12.75" customHeight="1">
      <c r="B12" s="111"/>
      <c r="C12" s="112"/>
      <c r="D12" s="113"/>
      <c r="E12" s="114"/>
      <c r="F12" s="115">
        <f>IF(AND(E12= "",D12= ""), "", ROUND(ROUND(E12, 2) * ROUND(D12, 3), 2))</f>
        <v/>
      </c>
    </row>
    <row r="14" spans="2:6" ht="12.75" customHeight="1">
      <c r="B14" s="111"/>
      <c r="C14" s="112"/>
      <c r="D14" s="113"/>
      <c r="E14" s="114"/>
      <c r="F14" s="115">
        <f>IF(AND(E14= "",D14= ""), "", ROUND(ROUND(E14, 2) * ROUND(D14, 3), 2))</f>
        <v/>
      </c>
    </row>
    <row r="16" spans="2:6" ht="12.75" customHeight="1">
      <c r="B16" s="111"/>
      <c r="C16" s="112"/>
      <c r="D16" s="113"/>
      <c r="E16" s="114"/>
      <c r="F16" s="115">
        <f>IF(AND(E16= "",D16= ""), "", ROUND(ROUND(E16, 2) * ROUND(D16, 3), 2))</f>
        <v/>
      </c>
    </row>
    <row r="18" spans="2:6" ht="12.75" customHeight="1">
      <c r="B18" s="111"/>
      <c r="C18" s="112"/>
      <c r="D18" s="113"/>
      <c r="E18" s="114"/>
      <c r="F18" s="115">
        <f>IF(AND(E18= "",D18= ""), "", ROUND(ROUND(E18, 2) * ROUND(D18, 3), 2))</f>
        <v/>
      </c>
    </row>
    <row r="20" spans="2:6" ht="12.75" customHeight="1">
      <c r="B20" s="111"/>
      <c r="C20" s="112"/>
      <c r="D20" s="113"/>
      <c r="E20" s="114"/>
      <c r="F20" s="115">
        <f>IF(AND(E20= "",D20= ""), "", ROUND(ROUND(E20, 2) * ROUND(D20, 3), 2))</f>
        <v/>
      </c>
    </row>
    <row r="22" spans="2:6" ht="12.75" customHeight="1">
      <c r="B22" s="111"/>
      <c r="C22" s="112"/>
      <c r="D22" s="113"/>
      <c r="E22" s="114"/>
      <c r="F22" s="115">
        <f>IF(AND(E22= "",D22= ""), "", ROUND(ROUND(E22, 2) * ROUND(D22, 3), 2))</f>
        <v/>
      </c>
    </row>
    <row r="24" spans="2:6" ht="12.75" customHeight="1">
      <c r="B24" s="111"/>
      <c r="C24" s="112"/>
      <c r="D24" s="113"/>
      <c r="E24" s="114"/>
      <c r="F24" s="115">
        <f>IF(AND(E24= "",D24= ""), "", ROUND(ROUND(E24, 2) * ROUND(D24, 3), 2))</f>
        <v/>
      </c>
    </row>
    <row r="26" spans="2:6" ht="12.75" customHeight="1">
      <c r="B26" s="111"/>
      <c r="C26" s="112"/>
      <c r="D26" s="113"/>
      <c r="E26" s="114"/>
      <c r="F26" s="115">
        <f>IF(AND(E26= "",D26= ""), "", ROUND(ROUND(E26, 2) * ROUND(D26, 3), 2))</f>
        <v/>
      </c>
    </row>
    <row r="28" spans="2:6" ht="12.75" customHeight="1">
      <c r="B28" s="111"/>
      <c r="C28" s="112"/>
      <c r="D28" s="113"/>
      <c r="E28" s="114"/>
      <c r="F28" s="115">
        <f>IF(AND(E28= "",D28= ""), "", ROUND(ROUND(E28, 2) * ROUND(D28, 3), 2))</f>
        <v/>
      </c>
    </row>
    <row r="30" spans="2:6" ht="12.75" customHeight="1">
      <c r="B30" s="111"/>
      <c r="C30" s="112"/>
      <c r="D30" s="113"/>
      <c r="E30" s="114"/>
      <c r="F30" s="115">
        <f>IF(AND(E30= "",D30= ""), "", ROUND(ROUND(E30, 2) * ROUND(D30, 3), 2))</f>
        <v/>
      </c>
    </row>
    <row r="32" spans="2:6" ht="12.75" customHeight="1">
      <c r="B32" s="111"/>
      <c r="C32" s="112"/>
      <c r="D32" s="113"/>
      <c r="E32" s="114"/>
      <c r="F32" s="115">
        <f>IF(AND(E32= "",D32= ""), "", ROUND(ROUND(E32, 2) * ROUND(D32, 3), 2))</f>
        <v/>
      </c>
    </row>
    <row r="34" spans="2:6" ht="12.75" customHeight="1">
      <c r="B34" s="111"/>
      <c r="C34" s="112"/>
      <c r="D34" s="113"/>
      <c r="E34" s="114"/>
      <c r="F34" s="115">
        <f>IF(AND(E34= "",D34= ""), "", ROUND(ROUND(E34, 2) * ROUND(D34, 3), 2))</f>
        <v/>
      </c>
    </row>
    <row r="36" spans="2:6" ht="12.75" customHeight="1">
      <c r="B36" s="111"/>
      <c r="C36" s="112"/>
      <c r="D36" s="113"/>
      <c r="E36" s="114"/>
      <c r="F36" s="115">
        <f>IF(AND(E36= "",D36= ""), "", ROUND(ROUND(E36, 2) * ROUND(D36, 3), 2))</f>
        <v/>
      </c>
    </row>
    <row r="38" spans="2:6" ht="12.75" customHeight="1">
      <c r="B38" s="111"/>
      <c r="C38" s="112"/>
      <c r="D38" s="113"/>
      <c r="E38" s="114"/>
      <c r="F38" s="115">
        <f>IF(AND(E38= "",D38= ""), "", ROUND(ROUND(E38, 2) * ROUND(D38, 3), 2))</f>
        <v/>
      </c>
    </row>
    <row r="40" spans="2:6" ht="12.75" customHeight="1">
      <c r="B40" s="111"/>
      <c r="C40" s="112"/>
      <c r="D40" s="113"/>
      <c r="E40" s="114"/>
      <c r="F40" s="115">
        <f>IF(AND(E40= "",D40= ""), "", ROUND(ROUND(E40, 2) * ROUND(D40, 3), 2))</f>
        <v/>
      </c>
    </row>
    <row r="42" spans="2:6" ht="12.75" customHeight="1">
      <c r="B42" s="111"/>
      <c r="C42" s="112"/>
      <c r="D42" s="113"/>
      <c r="E42" s="114"/>
      <c r="F42" s="115">
        <f>IF(AND(E42= "",D42= ""), "", ROUND(ROUND(E42, 2) * ROUND(D42, 3), 2))</f>
        <v/>
      </c>
    </row>
    <row r="44" spans="2:6" ht="12.75" customHeight="1">
      <c r="B44" s="111"/>
      <c r="C44" s="112"/>
      <c r="D44" s="113"/>
      <c r="E44" s="114"/>
      <c r="F44" s="115">
        <f>IF(AND(E44= "",D44= ""), "", ROUND(ROUND(E44, 2) * ROUND(D44, 3), 2))</f>
        <v/>
      </c>
    </row>
    <row r="46" spans="2:6" ht="12.75" customHeight="1">
      <c r="B46" s="111"/>
      <c r="C46" s="112"/>
      <c r="D46" s="113"/>
      <c r="E46" s="114"/>
      <c r="F46" s="115">
        <f>IF(AND(E46= "",D46= ""), "", ROUND(ROUND(E46, 2) * ROUND(D46, 3), 2))</f>
        <v/>
      </c>
    </row>
    <row r="48" spans="2:6" ht="12.75" customHeight="1">
      <c r="B48" s="111"/>
      <c r="C48" s="112"/>
      <c r="D48" s="113"/>
      <c r="E48" s="114"/>
      <c r="F48" s="115">
        <f>IF(AND(E48= "",D48= ""), "", ROUND(ROUND(E48, 2) * ROUND(D48, 3), 2))</f>
        <v/>
      </c>
    </row>
    <row r="50" spans="2:6" ht="12.75" customHeight="1">
      <c r="B50" s="111"/>
      <c r="C50" s="112"/>
      <c r="D50" s="113"/>
      <c r="E50" s="114"/>
      <c r="F50" s="115">
        <f>IF(AND(E50= "",D50= ""), "", ROUND(ROUND(E50, 2) * ROUND(D50, 3), 2))</f>
        <v/>
      </c>
    </row>
    <row r="52" spans="2:6" ht="12.75" customHeight="1">
      <c r="B52" s="111"/>
      <c r="C52" s="112"/>
      <c r="D52" s="113"/>
      <c r="E52" s="114"/>
      <c r="F52" s="115">
        <f>IF(AND(E52= "",D52= ""), "", ROUND(ROUND(E52, 2) * ROUND(D52, 3), 2))</f>
        <v/>
      </c>
    </row>
    <row r="54" spans="2:6" ht="12.75" customHeight="1">
      <c r="B54" s="111"/>
      <c r="C54" s="112"/>
      <c r="D54" s="113"/>
      <c r="E54" s="114"/>
      <c r="F54" s="115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2024-11-22T14:56:09Z</dcterms:created>
  <dcterms:modified xsi:type="dcterms:W3CDTF">2024-11-22T14:56:09Z</dcterms:modified>
</cp:coreProperties>
</file>