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AF0E57A4-1216-42B6-9378-E3C4E25285D2}" xr6:coauthVersionLast="47" xr6:coauthVersionMax="47" xr10:uidLastSave="{00000000-0000-0000-0000-000000000000}"/>
  <bookViews>
    <workbookView xWindow="-28920" yWindow="-6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M216" i="2"/>
  <c r="F219" i="2" s="1"/>
  <c r="C216" i="2"/>
  <c r="M209" i="2"/>
  <c r="F212" i="2" s="1"/>
  <c r="C209" i="2"/>
  <c r="F199" i="2"/>
  <c r="F198" i="2"/>
  <c r="F200" i="2" s="1"/>
  <c r="AA1" i="3" s="1"/>
  <c r="F195" i="2"/>
  <c r="J178" i="2"/>
  <c r="F215" i="2" s="1"/>
  <c r="F218" i="2" s="1"/>
  <c r="J172" i="2"/>
  <c r="J164" i="2"/>
  <c r="J158" i="2"/>
  <c r="J152" i="2"/>
  <c r="J146" i="2"/>
  <c r="J140" i="2"/>
  <c r="J137" i="2"/>
  <c r="J134" i="2"/>
  <c r="J128" i="2"/>
  <c r="J125" i="2"/>
  <c r="J119" i="2"/>
  <c r="J116" i="2"/>
  <c r="J113" i="2"/>
  <c r="J110" i="2"/>
  <c r="J104" i="2"/>
  <c r="J101" i="2"/>
  <c r="J95" i="2"/>
  <c r="J92" i="2"/>
  <c r="J89" i="2"/>
  <c r="J83" i="2"/>
  <c r="F208" i="2" s="1"/>
  <c r="F211" i="2" s="1"/>
  <c r="F213" i="2" s="1"/>
  <c r="J75" i="2"/>
  <c r="J69" i="2"/>
  <c r="J66" i="2"/>
  <c r="J60" i="2"/>
  <c r="J57" i="2"/>
  <c r="J51" i="2"/>
  <c r="J48" i="2"/>
  <c r="J42" i="2"/>
  <c r="J39" i="2"/>
  <c r="J33" i="2"/>
  <c r="J30" i="2"/>
  <c r="F193" i="2" s="1"/>
  <c r="J27" i="2"/>
  <c r="J21" i="2"/>
  <c r="J15" i="2"/>
  <c r="J10" i="2"/>
  <c r="F192" i="2" s="1"/>
  <c r="G84" i="1"/>
  <c r="G82" i="1"/>
  <c r="G80" i="1"/>
  <c r="G78" i="1"/>
  <c r="E70" i="1"/>
  <c r="E63" i="1"/>
  <c r="E60" i="1"/>
  <c r="E20" i="1"/>
  <c r="E11" i="1"/>
  <c r="F220" i="2" l="1"/>
  <c r="AA3" i="3"/>
  <c r="AA37" i="3"/>
  <c r="AA33" i="3"/>
  <c r="F187" i="2"/>
  <c r="F186" i="2"/>
  <c r="F194" i="2"/>
  <c r="AA4" i="3" l="1"/>
  <c r="AA5" i="3"/>
  <c r="F188" i="2"/>
  <c r="AA27" i="3"/>
  <c r="AA42" i="3"/>
  <c r="AA12" i="3"/>
  <c r="AA7" i="3" l="1"/>
  <c r="AA24" i="3"/>
  <c r="AA23" i="3"/>
  <c r="AA13" i="3"/>
  <c r="AA18" i="3"/>
  <c r="AA20" i="3"/>
  <c r="AA19" i="3"/>
  <c r="AA15" i="3"/>
  <c r="AA32" i="3"/>
  <c r="AA6" i="3"/>
  <c r="AA46" i="3" l="1"/>
  <c r="AA29" i="3"/>
  <c r="AA28" i="3"/>
  <c r="AA69" i="3"/>
  <c r="AA77" i="3"/>
  <c r="AA9" i="3"/>
  <c r="AA50" i="3"/>
  <c r="AA34" i="3"/>
  <c r="AA43" i="3"/>
  <c r="AA10" i="3"/>
  <c r="AA95" i="3" s="1"/>
  <c r="AA91" i="3" s="1"/>
  <c r="AA35" i="3" s="1"/>
  <c r="AA93" i="3"/>
  <c r="AA89" i="3"/>
  <c r="AA25" i="3" s="1"/>
  <c r="AA38" i="3"/>
  <c r="AA11" i="3"/>
  <c r="AA21" i="3"/>
  <c r="AA41" i="3"/>
  <c r="AA16" i="3"/>
  <c r="AA17" i="3"/>
  <c r="AA14" i="3"/>
  <c r="AA65" i="3" s="1"/>
  <c r="AA57" i="3" s="1"/>
  <c r="AA45" i="3" s="1"/>
  <c r="AA26" i="3" s="1"/>
  <c r="AA47" i="3" l="1"/>
  <c r="AA75" i="3"/>
  <c r="AA67" i="3" s="1"/>
  <c r="AA59" i="3" s="1"/>
  <c r="AA49" i="3" s="1"/>
  <c r="AA31" i="3" s="1"/>
  <c r="AA94" i="3"/>
  <c r="AA90" i="3" s="1"/>
  <c r="AA82" i="3"/>
  <c r="AA73" i="3"/>
  <c r="AA96" i="3"/>
  <c r="AA92" i="3"/>
  <c r="AA39" i="3" s="1"/>
  <c r="AA22" i="3"/>
  <c r="AA71" i="3" s="1"/>
  <c r="AA63" i="3" s="1"/>
  <c r="AA55" i="3" s="1"/>
  <c r="AA40" i="3" s="1"/>
  <c r="AA85" i="3"/>
  <c r="AA80" i="3" s="1"/>
  <c r="AA72" i="3" s="1"/>
  <c r="AA64" i="3" s="1"/>
  <c r="AA56" i="3" s="1"/>
  <c r="AA44" i="3" s="1"/>
  <c r="AA87" i="3"/>
  <c r="AA83" i="3" s="1"/>
  <c r="AA76" i="3" s="1"/>
  <c r="AA68" i="3" s="1"/>
  <c r="AA60" i="3" s="1"/>
  <c r="AA52" i="3" s="1"/>
  <c r="AA51" i="3"/>
  <c r="AA61" i="3"/>
  <c r="AA53" i="3" s="1"/>
  <c r="AA36" i="3" s="1"/>
  <c r="AA30" i="3" l="1"/>
  <c r="AA98" i="3" s="1"/>
  <c r="AA2" i="3" s="1"/>
  <c r="C203" i="2" s="1"/>
  <c r="AA86" i="3"/>
  <c r="AA81" i="3" s="1"/>
  <c r="AA74" i="3" s="1"/>
  <c r="AA66" i="3" s="1"/>
  <c r="AA58" i="3" s="1"/>
  <c r="AA48" i="3" s="1"/>
  <c r="AA79" i="3"/>
  <c r="AA88" i="3"/>
  <c r="AA84" i="3" s="1"/>
  <c r="AA78" i="3" s="1"/>
  <c r="AA70" i="3" s="1"/>
  <c r="AA62" i="3" s="1"/>
  <c r="AA5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83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89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92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95" authorId="0" shapeId="0" xr:uid="{00000000-0006-0000-0100-000004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01" authorId="0" shapeId="0" xr:uid="{00000000-0006-0000-0100-000005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04" authorId="0" shapeId="0" xr:uid="{00000000-0006-0000-0100-000006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10" authorId="0" shapeId="0" xr:uid="{00000000-0006-0000-0100-000007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13" authorId="0" shapeId="0" xr:uid="{00000000-0006-0000-0100-000008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16" authorId="0" shapeId="0" xr:uid="{00000000-0006-0000-0100-000009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19" authorId="0" shapeId="0" xr:uid="{00000000-0006-0000-0100-00000A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25" authorId="0" shapeId="0" xr:uid="{00000000-0006-0000-0100-00000B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28" authorId="0" shapeId="0" xr:uid="{00000000-0006-0000-0100-00000C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34" authorId="0" shapeId="0" xr:uid="{00000000-0006-0000-0100-00000D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37" authorId="0" shapeId="0" xr:uid="{00000000-0006-0000-0100-00000E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40" authorId="0" shapeId="0" xr:uid="{00000000-0006-0000-0100-00000F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46" authorId="0" shapeId="0" xr:uid="{00000000-0006-0000-0100-000010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52" authorId="0" shapeId="0" xr:uid="{00000000-0006-0000-0100-000011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58" authorId="0" shapeId="0" xr:uid="{00000000-0006-0000-0100-000012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64" authorId="0" shapeId="0" xr:uid="{00000000-0006-0000-0100-000013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72" authorId="0" shapeId="0" xr:uid="{00000000-0006-0000-0100-000014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78" authorId="0" shapeId="0" xr:uid="{00000000-0006-0000-0100-000015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<sst xmlns="http://schemas.openxmlformats.org/spreadsheetml/2006/main" count="496" uniqueCount="270">
  <si>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</si>
  <si>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</si>
  <si>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</si>
  <si>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</si>
  <si>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</si>
  <si>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</si>
  <si>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</si>
  <si>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</si>
  <si>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</si>
  <si>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</si>
  <si>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</si>
  <si>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</si>
  <si>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</si>
  <si>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</si>
  <si>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</si>
  <si>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</si>
  <si>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</si>
  <si>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</si>
  <si>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</si>
  <si>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</si>
  <si>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</si>
  <si>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</si>
  <si>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</si>
  <si>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</si>
  <si>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</si>
  <si>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</si>
  <si>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</si>
  <si>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</si>
  <si>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</si>
  <si>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</si>
  <si>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</si>
  <si>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</si>
  <si>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</si>
  <si>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</si>
  <si>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</si>
  <si>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</si>
  <si>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</si>
  <si>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n°2</t>
  </si>
  <si>
    <t>TERRASSEMENT VRD</t>
  </si>
  <si>
    <t>3.&amp;</t>
  </si>
  <si>
    <t>2.2</t>
  </si>
  <si>
    <t>TERRASSEMENT/VRD</t>
  </si>
  <si>
    <t>2.2.1</t>
  </si>
  <si>
    <t>Installation de chantier</t>
  </si>
  <si>
    <t>5.T</t>
  </si>
  <si>
    <t>2.2.1.1</t>
  </si>
  <si>
    <t>ens</t>
  </si>
  <si>
    <t>9.&amp;</t>
  </si>
  <si>
    <t>5.&amp;</t>
  </si>
  <si>
    <t>2.2.2</t>
  </si>
  <si>
    <t>Constat d'huissier</t>
  </si>
  <si>
    <t>2.2.2.1</t>
  </si>
  <si>
    <t>Unité</t>
  </si>
  <si>
    <t>2.2.3</t>
  </si>
  <si>
    <t>TERRASSEMENT</t>
  </si>
  <si>
    <t>2.2.3.1</t>
  </si>
  <si>
    <t>Terrassement pleine masse</t>
  </si>
  <si>
    <t>2.2.3.1.1</t>
  </si>
  <si>
    <t>m2</t>
  </si>
  <si>
    <t>9.L</t>
  </si>
  <si>
    <t xml:space="preserve">Localisation : place PMR et passerelle
</t>
  </si>
  <si>
    <t>2.2.3.2</t>
  </si>
  <si>
    <t>Tranchées et Réseaux EP</t>
  </si>
  <si>
    <t>2.2.3.2.1</t>
  </si>
  <si>
    <t>Tranchées Réseaux EP</t>
  </si>
  <si>
    <t>ml</t>
  </si>
  <si>
    <t>Localisation : Récupération de EPs du bâtiment</t>
  </si>
  <si>
    <t>2.2.3.2.2</t>
  </si>
  <si>
    <t>Regards béton 60 x 60 cm</t>
  </si>
  <si>
    <t xml:space="preserve">Localisation : Récupération de EPs du bâtiment
</t>
  </si>
  <si>
    <t>2.2.3.2.3</t>
  </si>
  <si>
    <t>Tranchée et 2 fourreaux Diam 90</t>
  </si>
  <si>
    <t xml:space="preserve">Localisation : Entre portillon du parking et Bâtiment </t>
  </si>
  <si>
    <t>2.2.3.3</t>
  </si>
  <si>
    <t>Empierrement</t>
  </si>
  <si>
    <t>2.2.3.3.1</t>
  </si>
  <si>
    <t>Localisation : Place PMR</t>
  </si>
  <si>
    <t>2.2.3.3.2</t>
  </si>
  <si>
    <t>Bordures béton</t>
  </si>
  <si>
    <t xml:space="preserve">Localisation : Place PMR
</t>
  </si>
  <si>
    <t>2.2.3.4</t>
  </si>
  <si>
    <t>Plantation d'arbre</t>
  </si>
  <si>
    <t>2.2.3.4.1</t>
  </si>
  <si>
    <t>Abattage et dessouchage d'un arbre existant</t>
  </si>
  <si>
    <t>Localisation : Aménagement extérieur</t>
  </si>
  <si>
    <t>2.2.3.4.2</t>
  </si>
  <si>
    <t xml:space="preserve">Plantation d'arbre locaux </t>
  </si>
  <si>
    <t xml:space="preserve">Localisation : Aménagement extérieur
</t>
  </si>
  <si>
    <t>2.2.3.5</t>
  </si>
  <si>
    <t>Enrobé</t>
  </si>
  <si>
    <t>2.2.3.5.1</t>
  </si>
  <si>
    <t>Préparation sous enrobés</t>
  </si>
  <si>
    <t>Localisation : Zones enrobés</t>
  </si>
  <si>
    <t>2.2.3.5.2</t>
  </si>
  <si>
    <t>Enrobés</t>
  </si>
  <si>
    <t xml:space="preserve">Localisation : Parking et accès
</t>
  </si>
  <si>
    <t>2.2.3.6</t>
  </si>
  <si>
    <t>Marquages</t>
  </si>
  <si>
    <t>2.2.3.6.1</t>
  </si>
  <si>
    <t>Traçage des place PMR + Panneau</t>
  </si>
  <si>
    <t>Localisation : Place PMR crée</t>
  </si>
  <si>
    <t>2.2.3.6.2</t>
  </si>
  <si>
    <t>Bande de guidage</t>
  </si>
  <si>
    <t xml:space="preserve">Localisation : Entre la place PMR crée et la passerelle métallique
</t>
  </si>
  <si>
    <t>2.2.3.7</t>
  </si>
  <si>
    <t>Engazonnement</t>
  </si>
  <si>
    <t>2.2.3.7.1</t>
  </si>
  <si>
    <t>4.&amp;</t>
  </si>
  <si>
    <t>2.2.4</t>
  </si>
  <si>
    <t>PSE 1 (stationnement 24 places) (PSE 1)</t>
  </si>
  <si>
    <t xml:space="preserve"> PSE</t>
  </si>
  <si>
    <t>2.2.4.1</t>
  </si>
  <si>
    <t>Terrassement pleine masse y compris arrachage d'arbuste et évacuation</t>
  </si>
  <si>
    <t>2.2.4.1.1</t>
  </si>
  <si>
    <t>Localisation : Stationnement 24 places</t>
  </si>
  <si>
    <t>2.2.4.2</t>
  </si>
  <si>
    <t>2.2.4.2.1</t>
  </si>
  <si>
    <t>2.2.4.2.2</t>
  </si>
  <si>
    <t>Essais à la plaque</t>
  </si>
  <si>
    <t>2.2.4.2.3</t>
  </si>
  <si>
    <t xml:space="preserve">Localisation : En périphérie du stationnement 24 places
</t>
  </si>
  <si>
    <t>2.2.4.3</t>
  </si>
  <si>
    <t>Massif candélabre béton entraxe 200x200</t>
  </si>
  <si>
    <t>2.2.4.3.1</t>
  </si>
  <si>
    <t xml:space="preserve">Terrassement et préparation </t>
  </si>
  <si>
    <t>m3</t>
  </si>
  <si>
    <t>Localisation : Parking au droit des candélabres</t>
  </si>
  <si>
    <t>2.2.4.3.2</t>
  </si>
  <si>
    <t xml:space="preserve">Massif candélabre béton </t>
  </si>
  <si>
    <t>2.2.4.4</t>
  </si>
  <si>
    <t xml:space="preserve">Réseaux et regards béton </t>
  </si>
  <si>
    <t>2.2.4.4.1</t>
  </si>
  <si>
    <t xml:space="preserve">Tranchés et Fourreaux Diamètre 63 </t>
  </si>
  <si>
    <t>Localisation : Éclairage du parking</t>
  </si>
  <si>
    <t>2.2.4.4.2</t>
  </si>
  <si>
    <t>Regards de tirage + couvercle fonte</t>
  </si>
  <si>
    <t>2.2.4.4.3</t>
  </si>
  <si>
    <t xml:space="preserve">Caniveaux béton </t>
  </si>
  <si>
    <t>Localisation : Récupération de EPs du stationnement</t>
  </si>
  <si>
    <t>2.2.4.4.4</t>
  </si>
  <si>
    <t>Regards à grille en fonte</t>
  </si>
  <si>
    <t>2.2.4.5</t>
  </si>
  <si>
    <t>Enrobés y compris préparations</t>
  </si>
  <si>
    <t>2.2.4.5.1</t>
  </si>
  <si>
    <t>2.2.4.5.2</t>
  </si>
  <si>
    <t>Localisation : Parking et accès</t>
  </si>
  <si>
    <t>2.2.4.6</t>
  </si>
  <si>
    <t>2.2.4.6.1</t>
  </si>
  <si>
    <t>Traçage des places de parking</t>
  </si>
  <si>
    <t xml:space="preserve">Localisation : Parking </t>
  </si>
  <si>
    <t>2.2.4.6.2</t>
  </si>
  <si>
    <t>2.2.4.6.3</t>
  </si>
  <si>
    <t>2.2.4.7</t>
  </si>
  <si>
    <t>Rampe béton</t>
  </si>
  <si>
    <t>2.2.4.7.1</t>
  </si>
  <si>
    <t>Rampe béton y compris terrassement</t>
  </si>
  <si>
    <t xml:space="preserve">Localisation : Agrandissement du chemin d'accès vers bâtiment réhabilité
</t>
  </si>
  <si>
    <t>2.2.4.8</t>
  </si>
  <si>
    <t>Clôture</t>
  </si>
  <si>
    <t>2.2.4.8.1</t>
  </si>
  <si>
    <t>Clôture rigide 1.50 m de hauteur</t>
  </si>
  <si>
    <t>Localisation : Parking crée</t>
  </si>
  <si>
    <t>2.2.4.9</t>
  </si>
  <si>
    <t>Portail</t>
  </si>
  <si>
    <t>2.2.4.9.1</t>
  </si>
  <si>
    <t>Portail 5.00 x 1.50 m de hauteur y compris poteaux Métal de même finition que le portail</t>
  </si>
  <si>
    <t xml:space="preserve">Localisation : Parking crée </t>
  </si>
  <si>
    <t>2.2.4.10</t>
  </si>
  <si>
    <t>Portillon</t>
  </si>
  <si>
    <t>2.2.4.10.1</t>
  </si>
  <si>
    <t>Portillon 1.00 x 1.50 m hauteur y compris poteaux Métal de même finition que le portillon</t>
  </si>
  <si>
    <t>Localisation : Parking crée 27 places</t>
  </si>
  <si>
    <t>2.2.5</t>
  </si>
  <si>
    <t>PSE 2 (aménagement sous-sol en espace de stockage) (PSE 2)</t>
  </si>
  <si>
    <t>2.2.5.1</t>
  </si>
  <si>
    <t>Terrassement intérieur du sous sol</t>
  </si>
  <si>
    <t>2.2.5.1.1</t>
  </si>
  <si>
    <t>Localisation : Sous sol du Bâtiment</t>
  </si>
  <si>
    <t>2.2.5.2</t>
  </si>
  <si>
    <t>2.2.5.2.1</t>
  </si>
  <si>
    <t>Total H.T. :</t>
  </si>
  <si>
    <t>Total T.V.A. (20%) :</t>
  </si>
  <si>
    <t>Total T.T.C. :</t>
  </si>
  <si>
    <t>RECAPITULATIF
Lot n°2 TERRASSEMENT VRD</t>
  </si>
  <si>
    <t>RECAPITULATIF DES CHAPITRES</t>
  </si>
  <si>
    <t>2.2 - TERRASSEMENT/VRD</t>
  </si>
  <si>
    <t>- 2.2.3 - TERRASSEMENT</t>
  </si>
  <si>
    <t>- 2.2.4 - PSE 1 (stationnement 24 places)</t>
  </si>
  <si>
    <t>- 2.2.5 - PSE 2 (aménagement sous-sol en espace de stockage)</t>
  </si>
  <si>
    <t>Total du lot TERRASSEMENT VRD</t>
  </si>
  <si>
    <t xml:space="preserve">Soit en toutes lettres TTC : </t>
  </si>
  <si>
    <t>RECAPITULATIF PSE</t>
  </si>
  <si>
    <t xml:space="preserve"> PSE 1</t>
  </si>
  <si>
    <t xml:space="preserve"> 	 PSE 1 (stationnement 24 places)</t>
  </si>
  <si>
    <t>Sous-total PSE 1</t>
  </si>
  <si>
    <t>H.T.</t>
  </si>
  <si>
    <t>T.V.A.</t>
  </si>
  <si>
    <t>T.T.C.</t>
  </si>
  <si>
    <t xml:space="preserve"> PSE 2</t>
  </si>
  <si>
    <t xml:space="preserve"> 	 PSE 2 (aménagement sous-sol en espace de stockage)</t>
  </si>
  <si>
    <t>Sous-total PSE 2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</si>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</sst>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164" fontId="9" fillId="0" borderId="12" xfId="0" applyNumberFormat="1" applyFont="1" applyBorder="1" applyAlignment="1" applyProtection="1">
      <alignment horizontal="right" vertical="top" wrapText="1"/>
      <protection locked="0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0" fillId="0" borderId="0" xfId="0"/>
    <xf numFmtId="0" fontId="7" fillId="0" borderId="2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7" fillId="0" borderId="0" xfId="0" applyNumberFormat="1" applyFont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vertical="top" wrapText="1"/>
    </xf>
    <xf numFmtId="165" fontId="7" fillId="0" borderId="7" xfId="0" applyNumberFormat="1" applyFont="1" applyBorder="1" applyAlignment="1">
      <alignment horizontal="right" vertical="top" wrapText="1"/>
    </xf>
    <xf numFmtId="165" fontId="7" fillId="0" borderId="8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5" fontId="13" fillId="0" borderId="0" xfId="0" applyNumberFormat="1" applyFont="1" applyAlignment="1">
      <alignment horizontal="right" vertical="top" wrapText="1" inden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7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7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165" fontId="9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4f7ff1e3-b450-481d-9b81-abf5ffc8c0e5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98f46ac7-e0eb-4ef5-aaa1-2e0ab74d0967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b6df3bf0-ff1e-4f66-b7e6-fc6a81e6d576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3"/>
      <c r="F2" s="53"/>
      <c r="G2" s="53"/>
      <c r="H2" s="53"/>
      <c r="I2" s="8"/>
    </row>
    <row r="3" spans="2:9" ht="9" customHeight="1" x14ac:dyDescent="0.25">
      <c r="B3" s="5"/>
      <c r="C3" s="6"/>
      <c r="D3" s="7"/>
      <c r="E3" s="53"/>
      <c r="F3" s="53"/>
      <c r="G3" s="53"/>
      <c r="H3" s="53"/>
      <c r="I3" s="8"/>
    </row>
    <row r="4" spans="2:9" ht="9" customHeight="1" x14ac:dyDescent="0.25">
      <c r="B4" s="5"/>
      <c r="C4" s="6"/>
      <c r="D4" s="7"/>
      <c r="E4" s="53"/>
      <c r="F4" s="53"/>
      <c r="G4" s="53"/>
      <c r="H4" s="53"/>
      <c r="I4" s="8"/>
    </row>
    <row r="5" spans="2:9" ht="9" customHeight="1" x14ac:dyDescent="0.25">
      <c r="B5" s="5"/>
      <c r="C5" s="6"/>
      <c r="D5" s="7"/>
      <c r="E5" s="53"/>
      <c r="F5" s="53"/>
      <c r="G5" s="53"/>
      <c r="H5" s="53"/>
      <c r="I5" s="8"/>
    </row>
    <row r="6" spans="2:9" ht="9" customHeight="1" x14ac:dyDescent="0.25">
      <c r="B6" s="5"/>
      <c r="C6" s="6"/>
      <c r="D6" s="7"/>
      <c r="E6" s="53"/>
      <c r="F6" s="53"/>
      <c r="G6" s="53"/>
      <c r="H6" s="53"/>
      <c r="I6" s="8"/>
    </row>
    <row r="7" spans="2:9" ht="9" customHeight="1" x14ac:dyDescent="0.25">
      <c r="B7" s="5"/>
      <c r="C7" s="6"/>
      <c r="D7" s="7"/>
      <c r="E7" s="53"/>
      <c r="F7" s="53"/>
      <c r="G7" s="53"/>
      <c r="H7" s="53"/>
      <c r="I7" s="8"/>
    </row>
    <row r="8" spans="2:9" ht="9" customHeight="1" x14ac:dyDescent="0.25">
      <c r="B8" s="5"/>
      <c r="C8" s="6"/>
      <c r="D8" s="7"/>
      <c r="E8" s="53"/>
      <c r="F8" s="53"/>
      <c r="G8" s="53"/>
      <c r="H8" s="53"/>
      <c r="I8" s="8"/>
    </row>
    <row r="9" spans="2:9" ht="9" customHeight="1" x14ac:dyDescent="0.25">
      <c r="B9" s="5"/>
      <c r="C9" s="6"/>
      <c r="D9" s="7"/>
      <c r="E9" s="53"/>
      <c r="F9" s="53"/>
      <c r="G9" s="53"/>
      <c r="H9" s="53"/>
      <c r="I9" s="8"/>
    </row>
    <row r="10" spans="2:9" ht="9" customHeight="1" x14ac:dyDescent="0.25">
      <c r="B10" s="5"/>
      <c r="C10" s="6"/>
      <c r="D10" s="7"/>
      <c r="E10" s="53"/>
      <c r="F10" s="53"/>
      <c r="G10" s="53"/>
      <c r="H10" s="53"/>
      <c r="I10" s="8"/>
    </row>
    <row r="11" spans="2:9" ht="9" customHeight="1" x14ac:dyDescent="0.25">
      <c r="B11" s="5"/>
      <c r="C11" s="6"/>
      <c r="D11" s="7"/>
      <c r="E11" s="54" t="str">
        <f>IF(Paramètres!C5&lt;&gt;"",Paramètres!C5,"")</f>
        <v xml:space="preserve">CFA MOULIN RABAUD 
BATIMENT B 
</v>
      </c>
      <c r="F11" s="54"/>
      <c r="G11" s="54"/>
      <c r="H11" s="54"/>
      <c r="I11" s="8"/>
    </row>
    <row r="12" spans="2:9" ht="9" customHeight="1" x14ac:dyDescent="0.25">
      <c r="B12" s="5"/>
      <c r="C12" s="6"/>
      <c r="D12" s="7"/>
      <c r="E12" s="54"/>
      <c r="F12" s="54"/>
      <c r="G12" s="54"/>
      <c r="H12" s="54"/>
      <c r="I12" s="8"/>
    </row>
    <row r="13" spans="2:9" ht="9" customHeight="1" x14ac:dyDescent="0.25">
      <c r="B13" s="5"/>
      <c r="C13" s="6"/>
      <c r="D13" s="7"/>
      <c r="E13" s="54"/>
      <c r="F13" s="54"/>
      <c r="G13" s="54"/>
      <c r="H13" s="54"/>
      <c r="I13" s="8"/>
    </row>
    <row r="14" spans="2:9" ht="9" customHeight="1" x14ac:dyDescent="0.25">
      <c r="B14" s="5"/>
      <c r="C14" s="6"/>
      <c r="D14" s="7"/>
      <c r="E14" s="54"/>
      <c r="F14" s="54"/>
      <c r="G14" s="54"/>
      <c r="H14" s="54"/>
      <c r="I14" s="8"/>
    </row>
    <row r="15" spans="2:9" ht="9" customHeight="1" x14ac:dyDescent="0.25">
      <c r="B15" s="5"/>
      <c r="C15" s="6"/>
      <c r="D15" s="7"/>
      <c r="E15" s="54"/>
      <c r="F15" s="54"/>
      <c r="G15" s="54"/>
      <c r="H15" s="54"/>
      <c r="I15" s="8"/>
    </row>
    <row r="16" spans="2:9" ht="9" customHeight="1" x14ac:dyDescent="0.25">
      <c r="B16" s="5"/>
      <c r="C16" s="6"/>
      <c r="D16" s="7"/>
      <c r="E16" s="54"/>
      <c r="F16" s="54"/>
      <c r="G16" s="54"/>
      <c r="H16" s="54"/>
      <c r="I16" s="8"/>
    </row>
    <row r="17" spans="2:9" ht="9" customHeight="1" x14ac:dyDescent="0.25">
      <c r="B17" s="5"/>
      <c r="C17" s="6"/>
      <c r="D17" s="7"/>
      <c r="E17" s="54"/>
      <c r="F17" s="54"/>
      <c r="G17" s="54"/>
      <c r="H17" s="54"/>
      <c r="I17" s="8"/>
    </row>
    <row r="18" spans="2:9" ht="9" customHeight="1" x14ac:dyDescent="0.25">
      <c r="B18" s="5"/>
      <c r="C18" s="6"/>
      <c r="D18" s="7"/>
      <c r="E18" s="54"/>
      <c r="F18" s="54"/>
      <c r="G18" s="54"/>
      <c r="H18" s="54"/>
      <c r="I18" s="8"/>
    </row>
    <row r="19" spans="2:9" ht="9" customHeight="1" x14ac:dyDescent="0.25">
      <c r="B19" s="5"/>
      <c r="C19" s="6"/>
      <c r="D19" s="7"/>
      <c r="E19" s="54"/>
      <c r="F19" s="54"/>
      <c r="G19" s="54"/>
      <c r="H19" s="54"/>
      <c r="I19" s="8"/>
    </row>
    <row r="20" spans="2:9" ht="9" customHeight="1" x14ac:dyDescent="0.25">
      <c r="B20" s="5"/>
      <c r="C20" s="6"/>
      <c r="D20" s="7"/>
      <c r="E20" s="5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4"/>
      <c r="G20" s="54"/>
      <c r="H20" s="54"/>
      <c r="I20" s="8"/>
    </row>
    <row r="21" spans="2:9" ht="9" customHeight="1" x14ac:dyDescent="0.25">
      <c r="B21" s="5"/>
      <c r="C21" s="6"/>
      <c r="D21" s="7"/>
      <c r="E21" s="54"/>
      <c r="F21" s="54"/>
      <c r="G21" s="54"/>
      <c r="H21" s="54"/>
      <c r="I21" s="8"/>
    </row>
    <row r="22" spans="2:9" ht="9" customHeight="1" x14ac:dyDescent="0.25">
      <c r="B22" s="5"/>
      <c r="C22" s="6"/>
      <c r="D22" s="7"/>
      <c r="E22" s="54"/>
      <c r="F22" s="54"/>
      <c r="G22" s="54"/>
      <c r="H22" s="54"/>
      <c r="I22" s="8"/>
    </row>
    <row r="23" spans="2:9" ht="9" customHeight="1" x14ac:dyDescent="0.25">
      <c r="B23" s="5"/>
      <c r="C23" s="6"/>
      <c r="D23" s="7"/>
      <c r="E23" s="54"/>
      <c r="F23" s="54"/>
      <c r="G23" s="54"/>
      <c r="H23" s="54"/>
      <c r="I23" s="8"/>
    </row>
    <row r="24" spans="2:9" ht="9" customHeight="1" x14ac:dyDescent="0.25">
      <c r="B24" s="5"/>
      <c r="C24" s="6"/>
      <c r="D24" s="7"/>
      <c r="E24" s="54"/>
      <c r="F24" s="54"/>
      <c r="G24" s="54"/>
      <c r="H24" s="54"/>
      <c r="I24" s="8"/>
    </row>
    <row r="25" spans="2:9" ht="9" customHeight="1" x14ac:dyDescent="0.25">
      <c r="B25" s="5"/>
      <c r="C25" s="6"/>
      <c r="D25" s="7"/>
      <c r="E25" s="54"/>
      <c r="F25" s="54"/>
      <c r="G25" s="54"/>
      <c r="H25" s="54"/>
      <c r="I25" s="8"/>
    </row>
    <row r="26" spans="2:9" ht="9" customHeight="1" x14ac:dyDescent="0.25">
      <c r="B26" s="5"/>
      <c r="C26" s="6"/>
      <c r="D26" s="7"/>
      <c r="E26" s="54"/>
      <c r="F26" s="54"/>
      <c r="G26" s="54"/>
      <c r="H26" s="54"/>
      <c r="I26" s="8"/>
    </row>
    <row r="27" spans="2:9" ht="9" customHeight="1" x14ac:dyDescent="0.25">
      <c r="B27" s="5"/>
      <c r="C27" s="6"/>
      <c r="D27" s="7"/>
      <c r="E27" s="54"/>
      <c r="F27" s="54"/>
      <c r="G27" s="54"/>
      <c r="H27" s="54"/>
      <c r="I27" s="8"/>
    </row>
    <row r="28" spans="2:9" ht="9" customHeight="1" x14ac:dyDescent="0.25">
      <c r="B28" s="5"/>
      <c r="C28" s="6"/>
      <c r="D28" s="7"/>
      <c r="E28" s="53"/>
      <c r="F28" s="53"/>
      <c r="G28" s="53"/>
      <c r="H28" s="53"/>
      <c r="I28" s="8"/>
    </row>
    <row r="29" spans="2:9" ht="9" customHeight="1" x14ac:dyDescent="0.25">
      <c r="B29" s="5"/>
      <c r="C29" s="6"/>
      <c r="D29" s="7"/>
      <c r="E29" s="53"/>
      <c r="F29" s="53"/>
      <c r="G29" s="53"/>
      <c r="H29" s="53"/>
      <c r="I29" s="8"/>
    </row>
    <row r="30" spans="2:9" ht="9" customHeight="1" x14ac:dyDescent="0.25">
      <c r="B30" s="5"/>
      <c r="C30" s="6"/>
      <c r="D30" s="7"/>
      <c r="E30" s="53"/>
      <c r="F30" s="53"/>
      <c r="G30" s="53"/>
      <c r="H30" s="53"/>
      <c r="I30" s="8"/>
    </row>
    <row r="31" spans="2:9" ht="9" customHeight="1" x14ac:dyDescent="0.25">
      <c r="B31" s="5"/>
      <c r="C31" s="6"/>
      <c r="D31" s="7"/>
      <c r="E31" s="53"/>
      <c r="F31" s="53"/>
      <c r="G31" s="53"/>
      <c r="H31" s="53"/>
      <c r="I31" s="8"/>
    </row>
    <row r="32" spans="2:9" ht="9" customHeight="1" x14ac:dyDescent="0.25">
      <c r="B32" s="5"/>
      <c r="C32" s="6"/>
      <c r="D32" s="7"/>
      <c r="E32" s="53"/>
      <c r="F32" s="53"/>
      <c r="G32" s="53"/>
      <c r="H32" s="53"/>
      <c r="I32" s="8"/>
    </row>
    <row r="33" spans="2:9" ht="9" customHeight="1" x14ac:dyDescent="0.25">
      <c r="B33" s="5"/>
      <c r="C33" s="6"/>
      <c r="D33" s="7"/>
      <c r="E33" s="53"/>
      <c r="F33" s="53"/>
      <c r="G33" s="53"/>
      <c r="H33" s="53"/>
      <c r="I33" s="8"/>
    </row>
    <row r="34" spans="2:9" ht="9" customHeight="1" x14ac:dyDescent="0.25">
      <c r="B34" s="5"/>
      <c r="C34" s="6"/>
      <c r="D34" s="7"/>
      <c r="E34" s="53"/>
      <c r="F34" s="53"/>
      <c r="G34" s="53"/>
      <c r="H34" s="53"/>
      <c r="I34" s="8"/>
    </row>
    <row r="35" spans="2:9" ht="9" customHeight="1" x14ac:dyDescent="0.25">
      <c r="B35" s="5"/>
      <c r="C35" s="6"/>
      <c r="D35" s="7"/>
      <c r="E35" s="53"/>
      <c r="F35" s="53"/>
      <c r="G35" s="53"/>
      <c r="H35" s="53"/>
      <c r="I35" s="8"/>
    </row>
    <row r="36" spans="2:9" ht="9" customHeight="1" x14ac:dyDescent="0.25">
      <c r="B36" s="5"/>
      <c r="C36" s="6"/>
      <c r="D36" s="7"/>
      <c r="E36" s="53"/>
      <c r="F36" s="53"/>
      <c r="G36" s="53"/>
      <c r="H36" s="53"/>
      <c r="I36" s="8"/>
    </row>
    <row r="37" spans="2:9" ht="9" customHeight="1" x14ac:dyDescent="0.25">
      <c r="B37" s="5"/>
      <c r="C37" s="6"/>
      <c r="D37" s="7"/>
      <c r="E37" s="53"/>
      <c r="F37" s="53"/>
      <c r="G37" s="53"/>
      <c r="H37" s="53"/>
      <c r="I37" s="8"/>
    </row>
    <row r="38" spans="2:9" ht="9" customHeight="1" x14ac:dyDescent="0.25">
      <c r="B38" s="5"/>
      <c r="C38" s="6"/>
      <c r="D38" s="7"/>
      <c r="E38" s="53"/>
      <c r="F38" s="53"/>
      <c r="G38" s="53"/>
      <c r="H38" s="53"/>
      <c r="I38" s="8"/>
    </row>
    <row r="39" spans="2:9" ht="9" customHeight="1" x14ac:dyDescent="0.25">
      <c r="B39" s="5"/>
      <c r="C39" s="6"/>
      <c r="D39" s="7"/>
      <c r="E39" s="53"/>
      <c r="F39" s="53"/>
      <c r="G39" s="53"/>
      <c r="H39" s="53"/>
      <c r="I39" s="8"/>
    </row>
    <row r="40" spans="2:9" ht="9" customHeight="1" x14ac:dyDescent="0.25">
      <c r="B40" s="5"/>
      <c r="C40" s="6"/>
      <c r="D40" s="7"/>
      <c r="E40" s="53"/>
      <c r="F40" s="53"/>
      <c r="G40" s="53"/>
      <c r="H40" s="53"/>
      <c r="I40" s="8"/>
    </row>
    <row r="41" spans="2:9" ht="9" customHeight="1" x14ac:dyDescent="0.25">
      <c r="B41" s="5"/>
      <c r="C41" s="6"/>
      <c r="D41" s="7"/>
      <c r="E41" s="53"/>
      <c r="F41" s="53"/>
      <c r="G41" s="53"/>
      <c r="H41" s="53"/>
      <c r="I41" s="8"/>
    </row>
    <row r="42" spans="2:9" ht="9" customHeight="1" x14ac:dyDescent="0.25">
      <c r="B42" s="5"/>
      <c r="C42" s="6"/>
      <c r="D42" s="7"/>
      <c r="E42" s="53"/>
      <c r="F42" s="53"/>
      <c r="G42" s="53"/>
      <c r="H42" s="53"/>
      <c r="I42" s="8"/>
    </row>
    <row r="43" spans="2:9" ht="9" customHeight="1" x14ac:dyDescent="0.25">
      <c r="B43" s="5"/>
      <c r="C43" s="6"/>
      <c r="D43" s="7"/>
      <c r="E43" s="53"/>
      <c r="F43" s="53"/>
      <c r="G43" s="53"/>
      <c r="H43" s="53"/>
      <c r="I43" s="8"/>
    </row>
    <row r="44" spans="2:9" ht="9" customHeight="1" x14ac:dyDescent="0.25">
      <c r="B44" s="5"/>
      <c r="C44" s="6"/>
      <c r="D44" s="7"/>
      <c r="E44" s="53"/>
      <c r="F44" s="53"/>
      <c r="G44" s="53"/>
      <c r="H44" s="53"/>
      <c r="I44" s="8"/>
    </row>
    <row r="45" spans="2:9" ht="9" customHeight="1" x14ac:dyDescent="0.25">
      <c r="B45" s="5"/>
      <c r="C45" s="6"/>
      <c r="D45" s="7"/>
      <c r="E45" s="53"/>
      <c r="F45" s="53"/>
      <c r="G45" s="53"/>
      <c r="H45" s="53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3"/>
      <c r="F47" s="53"/>
      <c r="G47" s="53"/>
      <c r="H47" s="53"/>
      <c r="I47" s="8"/>
    </row>
    <row r="48" spans="2:9" ht="9" customHeight="1" x14ac:dyDescent="0.25">
      <c r="B48" s="5"/>
      <c r="C48" s="6"/>
      <c r="D48" s="7"/>
      <c r="E48" s="53"/>
      <c r="F48" s="53"/>
      <c r="G48" s="53"/>
      <c r="H48" s="53"/>
      <c r="I48" s="8"/>
    </row>
    <row r="49" spans="2:9" ht="9" customHeight="1" x14ac:dyDescent="0.25">
      <c r="B49" s="5"/>
      <c r="C49" s="6"/>
      <c r="D49" s="7"/>
      <c r="E49" s="53"/>
      <c r="F49" s="53"/>
      <c r="G49" s="53"/>
      <c r="H49" s="53"/>
      <c r="I49" s="8"/>
    </row>
    <row r="50" spans="2:9" ht="9" customHeight="1" x14ac:dyDescent="0.25">
      <c r="B50" s="5"/>
      <c r="C50" s="6"/>
      <c r="D50" s="7"/>
      <c r="E50" s="53"/>
      <c r="F50" s="53"/>
      <c r="G50" s="53"/>
      <c r="H50" s="53"/>
      <c r="I50" s="8"/>
    </row>
    <row r="51" spans="2:9" ht="9" customHeight="1" x14ac:dyDescent="0.25">
      <c r="B51" s="5"/>
      <c r="C51" s="6"/>
      <c r="D51" s="7"/>
      <c r="E51" s="53"/>
      <c r="F51" s="53"/>
      <c r="G51" s="53"/>
      <c r="H51" s="53"/>
      <c r="I51" s="8"/>
    </row>
    <row r="52" spans="2:9" ht="9" customHeight="1" x14ac:dyDescent="0.25">
      <c r="B52" s="5"/>
      <c r="C52" s="6"/>
      <c r="D52" s="7"/>
      <c r="E52" s="53"/>
      <c r="F52" s="53"/>
      <c r="G52" s="53"/>
      <c r="H52" s="53"/>
      <c r="I52" s="8"/>
    </row>
    <row r="53" spans="2:9" ht="9" customHeight="1" x14ac:dyDescent="0.25">
      <c r="B53" s="5"/>
      <c r="C53" s="6"/>
      <c r="D53" s="7"/>
      <c r="E53" s="53"/>
      <c r="F53" s="53"/>
      <c r="G53" s="53"/>
      <c r="H53" s="53"/>
      <c r="I53" s="8"/>
    </row>
    <row r="54" spans="2:9" ht="9" customHeight="1" x14ac:dyDescent="0.25">
      <c r="B54" s="5"/>
      <c r="C54" s="6"/>
      <c r="D54" s="7"/>
      <c r="E54" s="53"/>
      <c r="F54" s="53"/>
      <c r="G54" s="53"/>
      <c r="H54" s="53"/>
      <c r="I54" s="8"/>
    </row>
    <row r="55" spans="2:9" ht="9" customHeight="1" x14ac:dyDescent="0.25">
      <c r="B55" s="5"/>
      <c r="C55" s="6"/>
      <c r="D55" s="7"/>
      <c r="E55" s="53"/>
      <c r="F55" s="53"/>
      <c r="G55" s="53"/>
      <c r="H55" s="53"/>
      <c r="I55" s="8"/>
    </row>
    <row r="56" spans="2:9" ht="9" customHeight="1" x14ac:dyDescent="0.25">
      <c r="B56" s="5"/>
      <c r="C56" s="6"/>
      <c r="D56" s="7"/>
      <c r="E56" s="53"/>
      <c r="F56" s="53"/>
      <c r="G56" s="53"/>
      <c r="H56" s="53"/>
      <c r="I56" s="8"/>
    </row>
    <row r="57" spans="2:9" ht="9" customHeight="1" x14ac:dyDescent="0.25">
      <c r="B57" s="5"/>
      <c r="C57" s="6"/>
      <c r="D57" s="7"/>
      <c r="E57" s="53"/>
      <c r="F57" s="53"/>
      <c r="G57" s="53"/>
      <c r="H57" s="53"/>
      <c r="I57" s="8"/>
    </row>
    <row r="58" spans="2:9" ht="9" customHeight="1" x14ac:dyDescent="0.25">
      <c r="B58" s="5"/>
      <c r="C58" s="6"/>
      <c r="D58" s="7"/>
      <c r="E58" s="53"/>
      <c r="F58" s="53"/>
      <c r="G58" s="53"/>
      <c r="H58" s="53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5" t="str">
        <f>IF(Paramètres!C9&lt;&gt;"",Paramètres!C9,"")</f>
        <v>Lot n°2</v>
      </c>
      <c r="F60" s="55"/>
      <c r="G60" s="55"/>
      <c r="H60" s="55"/>
      <c r="I60" s="8"/>
    </row>
    <row r="61" spans="2:9" ht="9" customHeight="1" x14ac:dyDescent="0.25">
      <c r="B61" s="5"/>
      <c r="C61" s="6"/>
      <c r="D61" s="7"/>
      <c r="E61" s="55"/>
      <c r="F61" s="55"/>
      <c r="G61" s="55"/>
      <c r="H61" s="55"/>
      <c r="I61" s="8"/>
    </row>
    <row r="62" spans="2:9" ht="9" customHeight="1" x14ac:dyDescent="0.25">
      <c r="B62" s="5"/>
      <c r="C62" s="6"/>
      <c r="D62" s="7"/>
      <c r="E62" s="55"/>
      <c r="F62" s="55"/>
      <c r="G62" s="55"/>
      <c r="H62" s="55"/>
      <c r="I62" s="8"/>
    </row>
    <row r="63" spans="2:9" ht="9" customHeight="1" x14ac:dyDescent="0.25">
      <c r="B63" s="5"/>
      <c r="C63" s="6"/>
      <c r="D63" s="7"/>
      <c r="E63" s="55" t="str">
        <f>IF(Paramètres!C11&lt;&gt;"",Paramètres!C11,"")</f>
        <v>TERRASSEMENT VRD</v>
      </c>
      <c r="F63" s="55"/>
      <c r="G63" s="55"/>
      <c r="H63" s="55"/>
      <c r="I63" s="8"/>
    </row>
    <row r="64" spans="2:9" ht="9" customHeight="1" x14ac:dyDescent="0.25">
      <c r="B64" s="67"/>
      <c r="C64" s="65" t="s">
        <v>6</v>
      </c>
      <c r="D64" s="7"/>
      <c r="E64" s="55"/>
      <c r="F64" s="55"/>
      <c r="G64" s="55"/>
      <c r="H64" s="55"/>
      <c r="I64" s="8"/>
    </row>
    <row r="65" spans="2:9" ht="9" customHeight="1" x14ac:dyDescent="0.25">
      <c r="B65" s="67"/>
      <c r="C65" s="66"/>
      <c r="D65" s="7"/>
      <c r="E65" s="55"/>
      <c r="F65" s="55"/>
      <c r="G65" s="55"/>
      <c r="H65" s="55"/>
      <c r="I65" s="8"/>
    </row>
    <row r="66" spans="2:9" ht="9" customHeight="1" x14ac:dyDescent="0.25">
      <c r="B66" s="67"/>
      <c r="C66" s="66"/>
      <c r="D66" s="7"/>
      <c r="E66" s="55"/>
      <c r="F66" s="55"/>
      <c r="G66" s="55"/>
      <c r="H66" s="55"/>
      <c r="I66" s="8"/>
    </row>
    <row r="67" spans="2:9" ht="9" customHeight="1" x14ac:dyDescent="0.25">
      <c r="B67" s="67"/>
      <c r="C67" s="66"/>
      <c r="D67" s="7"/>
      <c r="E67" s="55"/>
      <c r="F67" s="55"/>
      <c r="G67" s="55"/>
      <c r="H67" s="55"/>
      <c r="I67" s="8"/>
    </row>
    <row r="68" spans="2:9" ht="9" customHeight="1" x14ac:dyDescent="0.25">
      <c r="B68" s="67"/>
      <c r="C68" s="66"/>
      <c r="D68" s="7"/>
      <c r="E68" s="55"/>
      <c r="F68" s="55"/>
      <c r="G68" s="55"/>
      <c r="H68" s="55"/>
      <c r="I68" s="8"/>
    </row>
    <row r="69" spans="2:9" ht="9" customHeight="1" x14ac:dyDescent="0.25">
      <c r="B69" s="67"/>
      <c r="C69" s="66"/>
      <c r="D69" s="7"/>
      <c r="E69" s="55"/>
      <c r="F69" s="55"/>
      <c r="G69" s="55"/>
      <c r="H69" s="55"/>
      <c r="I69" s="8"/>
    </row>
    <row r="70" spans="2:9" ht="9" customHeight="1" x14ac:dyDescent="0.25">
      <c r="B70" s="67"/>
      <c r="C70" s="66"/>
      <c r="D70" s="7"/>
      <c r="E70" s="56" t="str">
        <f>IF(Paramètres!C3&lt;&gt;"",Paramètres!C3,"")</f>
        <v>DPGF</v>
      </c>
      <c r="F70" s="57"/>
      <c r="G70" s="57"/>
      <c r="H70" s="58"/>
      <c r="I70" s="8"/>
    </row>
    <row r="71" spans="2:9" ht="9" customHeight="1" x14ac:dyDescent="0.25">
      <c r="B71" s="67"/>
      <c r="C71" s="65" t="s">
        <v>5</v>
      </c>
      <c r="D71" s="7"/>
      <c r="E71" s="59"/>
      <c r="F71" s="54"/>
      <c r="G71" s="54"/>
      <c r="H71" s="60"/>
      <c r="I71" s="8"/>
    </row>
    <row r="72" spans="2:9" ht="9" customHeight="1" x14ac:dyDescent="0.25">
      <c r="B72" s="67"/>
      <c r="C72" s="66"/>
      <c r="D72" s="7"/>
      <c r="E72" s="59"/>
      <c r="F72" s="54"/>
      <c r="G72" s="54"/>
      <c r="H72" s="60"/>
      <c r="I72" s="8"/>
    </row>
    <row r="73" spans="2:9" ht="9" customHeight="1" x14ac:dyDescent="0.25">
      <c r="B73" s="67"/>
      <c r="C73" s="66"/>
      <c r="D73" s="7"/>
      <c r="E73" s="59"/>
      <c r="F73" s="54"/>
      <c r="G73" s="54"/>
      <c r="H73" s="60"/>
      <c r="I73" s="8"/>
    </row>
    <row r="74" spans="2:9" ht="9" customHeight="1" x14ac:dyDescent="0.25">
      <c r="B74" s="67"/>
      <c r="C74" s="66"/>
      <c r="D74" s="7"/>
      <c r="E74" s="59"/>
      <c r="F74" s="54"/>
      <c r="G74" s="54"/>
      <c r="H74" s="60"/>
      <c r="I74" s="8"/>
    </row>
    <row r="75" spans="2:9" ht="9" customHeight="1" x14ac:dyDescent="0.25">
      <c r="B75" s="67"/>
      <c r="C75" s="66"/>
      <c r="D75" s="7"/>
      <c r="E75" s="59"/>
      <c r="F75" s="54"/>
      <c r="G75" s="54"/>
      <c r="H75" s="60"/>
      <c r="I75" s="8"/>
    </row>
    <row r="76" spans="2:9" ht="9" customHeight="1" x14ac:dyDescent="0.25">
      <c r="B76" s="67"/>
      <c r="C76" s="66"/>
      <c r="D76" s="7"/>
      <c r="E76" s="61"/>
      <c r="F76" s="62"/>
      <c r="G76" s="62"/>
      <c r="H76" s="63"/>
      <c r="I76" s="8"/>
    </row>
    <row r="77" spans="2:9" ht="9" customHeight="1" x14ac:dyDescent="0.25">
      <c r="B77" s="67"/>
      <c r="C77" s="66"/>
      <c r="D77" s="7"/>
      <c r="E77" s="7"/>
      <c r="F77" s="7"/>
      <c r="G77" s="7"/>
      <c r="H77" s="7"/>
      <c r="I77" s="8"/>
    </row>
    <row r="78" spans="2:9" ht="9" customHeight="1" x14ac:dyDescent="0.25">
      <c r="B78" s="67"/>
      <c r="C78" s="65" t="s">
        <v>4</v>
      </c>
      <c r="D78" s="7"/>
      <c r="E78" s="7"/>
      <c r="F78" s="64" t="s">
        <v>0</v>
      </c>
      <c r="G78" s="64" t="str">
        <f>IF(Paramètres!C7&lt;&gt;"",Paramètres!C7,"")</f>
        <v/>
      </c>
      <c r="H78" s="7"/>
      <c r="I78" s="8"/>
    </row>
    <row r="79" spans="2:9" ht="9" customHeight="1" x14ac:dyDescent="0.25">
      <c r="B79" s="67"/>
      <c r="C79" s="66"/>
      <c r="D79" s="7"/>
      <c r="E79" s="7"/>
      <c r="F79" s="64"/>
      <c r="G79" s="64"/>
      <c r="H79" s="7"/>
      <c r="I79" s="8"/>
    </row>
    <row r="80" spans="2:9" ht="9" customHeight="1" x14ac:dyDescent="0.25">
      <c r="B80" s="67"/>
      <c r="C80" s="66"/>
      <c r="D80" s="7"/>
      <c r="E80" s="7"/>
      <c r="F80" s="64" t="s">
        <v>1</v>
      </c>
      <c r="G80" s="64" t="str">
        <f>IF(Paramètres!C13&lt;&gt;"",Paramètres!C13,"")</f>
        <v>14/11/2024</v>
      </c>
      <c r="H80" s="7"/>
      <c r="I80" s="8"/>
    </row>
    <row r="81" spans="2:9" ht="9" customHeight="1" x14ac:dyDescent="0.25">
      <c r="B81" s="67"/>
      <c r="C81" s="66"/>
      <c r="D81" s="7"/>
      <c r="E81" s="7"/>
      <c r="F81" s="64"/>
      <c r="G81" s="64"/>
      <c r="H81" s="7"/>
      <c r="I81" s="8"/>
    </row>
    <row r="82" spans="2:9" ht="9" customHeight="1" x14ac:dyDescent="0.25">
      <c r="B82" s="67"/>
      <c r="C82" s="66"/>
      <c r="D82" s="7"/>
      <c r="E82" s="7"/>
      <c r="F82" s="64" t="s">
        <v>2</v>
      </c>
      <c r="G82" s="64" t="str">
        <f>IF(Paramètres!C15&lt;&gt;"",Paramètres!C15,"")</f>
        <v>DCE</v>
      </c>
      <c r="H82" s="7"/>
      <c r="I82" s="8"/>
    </row>
    <row r="83" spans="2:9" ht="9" customHeight="1" x14ac:dyDescent="0.25">
      <c r="B83" s="67"/>
      <c r="C83" s="66"/>
      <c r="D83" s="7"/>
      <c r="E83" s="7"/>
      <c r="F83" s="64"/>
      <c r="G83" s="64"/>
      <c r="H83" s="7"/>
      <c r="I83" s="8"/>
    </row>
    <row r="84" spans="2:9" ht="9" customHeight="1" x14ac:dyDescent="0.25">
      <c r="B84" s="67"/>
      <c r="C84" s="66"/>
      <c r="D84" s="7"/>
      <c r="E84" s="7"/>
      <c r="F84" s="64" t="s">
        <v>3</v>
      </c>
      <c r="G84" s="64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4"/>
      <c r="G85" s="64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25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8" t="s">
        <v>25</v>
      </c>
      <c r="D3" s="68"/>
      <c r="E3" s="68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9" t="s">
        <v>38</v>
      </c>
      <c r="D4" s="69"/>
      <c r="E4" s="69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18.600000000000001" customHeight="1" x14ac:dyDescent="0.25">
      <c r="A7" s="7">
        <v>3</v>
      </c>
      <c r="B7" s="16" t="s">
        <v>40</v>
      </c>
      <c r="C7" s="70" t="s">
        <v>41</v>
      </c>
      <c r="D7" s="70"/>
      <c r="E7" s="70"/>
      <c r="F7" s="17"/>
      <c r="G7" s="17"/>
      <c r="H7" s="17"/>
      <c r="I7" s="17"/>
      <c r="J7" s="18"/>
      <c r="K7" s="7"/>
    </row>
    <row r="8" spans="1:17" x14ac:dyDescent="0.25">
      <c r="A8" s="7">
        <v>5</v>
      </c>
      <c r="B8" s="16" t="s">
        <v>42</v>
      </c>
      <c r="C8" s="71" t="s">
        <v>43</v>
      </c>
      <c r="D8" s="71"/>
      <c r="E8" s="71"/>
      <c r="F8" s="19"/>
      <c r="G8" s="19"/>
      <c r="H8" s="19"/>
      <c r="I8" s="19"/>
      <c r="J8" s="20"/>
      <c r="K8" s="7"/>
    </row>
    <row r="9" spans="1:17" hidden="1" x14ac:dyDescent="0.25">
      <c r="A9" s="7" t="s">
        <v>44</v>
      </c>
    </row>
    <row r="10" spans="1:17" x14ac:dyDescent="0.25">
      <c r="A10" s="7">
        <v>9</v>
      </c>
      <c r="B10" s="21" t="s">
        <v>45</v>
      </c>
      <c r="C10" s="72" t="s">
        <v>43</v>
      </c>
      <c r="D10" s="73"/>
      <c r="E10" s="73"/>
      <c r="F10" s="23" t="s">
        <v>46</v>
      </c>
      <c r="G10" s="24">
        <v>1</v>
      </c>
      <c r="H10" s="25"/>
      <c r="I10" s="26"/>
      <c r="J10" s="27">
        <f>IF(AND(G10= "",H10= ""), 0, ROUND(ROUND(I10, 2) * ROUND(IF(H10="",G10,H10),  0), 2))</f>
        <v>0</v>
      </c>
      <c r="K10" s="7"/>
      <c r="M10" s="28">
        <v>0.2</v>
      </c>
      <c r="Q10" s="7">
        <v>1415</v>
      </c>
    </row>
    <row r="11" spans="1:17" hidden="1" x14ac:dyDescent="0.25">
      <c r="A11" s="7" t="s">
        <v>47</v>
      </c>
    </row>
    <row r="12" spans="1:17" hidden="1" x14ac:dyDescent="0.25">
      <c r="A12" s="7" t="s">
        <v>48</v>
      </c>
    </row>
    <row r="13" spans="1:17" x14ac:dyDescent="0.25">
      <c r="A13" s="7">
        <v>5</v>
      </c>
      <c r="B13" s="16" t="s">
        <v>49</v>
      </c>
      <c r="C13" s="71" t="s">
        <v>50</v>
      </c>
      <c r="D13" s="71"/>
      <c r="E13" s="71"/>
      <c r="F13" s="19"/>
      <c r="G13" s="19"/>
      <c r="H13" s="19"/>
      <c r="I13" s="19"/>
      <c r="J13" s="20"/>
      <c r="K13" s="7"/>
    </row>
    <row r="14" spans="1:17" hidden="1" x14ac:dyDescent="0.25">
      <c r="A14" s="7" t="s">
        <v>44</v>
      </c>
    </row>
    <row r="15" spans="1:17" x14ac:dyDescent="0.25">
      <c r="A15" s="7">
        <v>9</v>
      </c>
      <c r="B15" s="21" t="s">
        <v>51</v>
      </c>
      <c r="C15" s="72" t="s">
        <v>50</v>
      </c>
      <c r="D15" s="73"/>
      <c r="E15" s="73"/>
      <c r="F15" s="23" t="s">
        <v>52</v>
      </c>
      <c r="G15" s="29">
        <v>1</v>
      </c>
      <c r="H15" s="30"/>
      <c r="I15" s="26"/>
      <c r="J15" s="27">
        <f>IF(AND(G15= "",H15= ""), 0, ROUND(ROUND(I15, 2) * ROUND(IF(H15="",G15,H15),  3), 2))</f>
        <v>0</v>
      </c>
      <c r="K15" s="7"/>
      <c r="M15" s="28">
        <v>0.2</v>
      </c>
      <c r="Q15" s="7">
        <v>1415</v>
      </c>
    </row>
    <row r="16" spans="1:17" hidden="1" x14ac:dyDescent="0.25">
      <c r="A16" s="7" t="s">
        <v>47</v>
      </c>
    </row>
    <row r="17" spans="1:17" hidden="1" x14ac:dyDescent="0.25">
      <c r="A17" s="7" t="s">
        <v>48</v>
      </c>
    </row>
    <row r="18" spans="1:17" x14ac:dyDescent="0.25">
      <c r="A18" s="7">
        <v>4</v>
      </c>
      <c r="B18" s="16" t="s">
        <v>53</v>
      </c>
      <c r="C18" s="74" t="s">
        <v>54</v>
      </c>
      <c r="D18" s="74"/>
      <c r="E18" s="74"/>
      <c r="F18" s="31"/>
      <c r="G18" s="31"/>
      <c r="H18" s="31"/>
      <c r="I18" s="31"/>
      <c r="J18" s="32"/>
      <c r="K18" s="7"/>
    </row>
    <row r="19" spans="1:17" ht="16.899999999999999" customHeight="1" x14ac:dyDescent="0.25">
      <c r="A19" s="7">
        <v>5</v>
      </c>
      <c r="B19" s="16" t="s">
        <v>55</v>
      </c>
      <c r="C19" s="71" t="s">
        <v>56</v>
      </c>
      <c r="D19" s="71"/>
      <c r="E19" s="71"/>
      <c r="F19" s="19"/>
      <c r="G19" s="19"/>
      <c r="H19" s="19"/>
      <c r="I19" s="19"/>
      <c r="J19" s="20"/>
      <c r="K19" s="7"/>
    </row>
    <row r="20" spans="1:17" hidden="1" x14ac:dyDescent="0.25">
      <c r="A20" s="7" t="s">
        <v>44</v>
      </c>
    </row>
    <row r="21" spans="1:17" x14ac:dyDescent="0.25">
      <c r="A21" s="7">
        <v>9</v>
      </c>
      <c r="B21" s="21" t="s">
        <v>57</v>
      </c>
      <c r="C21" s="72" t="s">
        <v>56</v>
      </c>
      <c r="D21" s="73"/>
      <c r="E21" s="73"/>
      <c r="F21" s="23" t="s">
        <v>58</v>
      </c>
      <c r="G21" s="33">
        <v>30</v>
      </c>
      <c r="H21" s="34"/>
      <c r="I21" s="26"/>
      <c r="J21" s="27">
        <f>IF(AND(G21= "",H21= ""), 0, ROUND(ROUND(I21, 2) * ROUND(IF(H21="",G21,H21),  2), 2))</f>
        <v>0</v>
      </c>
      <c r="K21" s="7"/>
      <c r="M21" s="28">
        <v>0.2</v>
      </c>
      <c r="Q21" s="7">
        <v>1415</v>
      </c>
    </row>
    <row r="22" spans="1:17" ht="22.7" customHeight="1" x14ac:dyDescent="0.25">
      <c r="A22" s="7" t="s">
        <v>59</v>
      </c>
      <c r="B22" s="35"/>
      <c r="C22" s="75" t="s">
        <v>60</v>
      </c>
      <c r="D22" s="75"/>
      <c r="E22" s="75"/>
      <c r="F22" s="75"/>
      <c r="G22" s="75"/>
      <c r="H22" s="75"/>
      <c r="I22" s="75"/>
      <c r="J22" s="35"/>
    </row>
    <row r="23" spans="1:17" hidden="1" x14ac:dyDescent="0.25">
      <c r="A23" s="7" t="s">
        <v>47</v>
      </c>
    </row>
    <row r="24" spans="1:17" hidden="1" x14ac:dyDescent="0.25">
      <c r="A24" s="7" t="s">
        <v>48</v>
      </c>
    </row>
    <row r="25" spans="1:17" x14ac:dyDescent="0.25">
      <c r="A25" s="7">
        <v>5</v>
      </c>
      <c r="B25" s="16" t="s">
        <v>61</v>
      </c>
      <c r="C25" s="71" t="s">
        <v>62</v>
      </c>
      <c r="D25" s="71"/>
      <c r="E25" s="71"/>
      <c r="F25" s="19"/>
      <c r="G25" s="19"/>
      <c r="H25" s="19"/>
      <c r="I25" s="19"/>
      <c r="J25" s="20"/>
      <c r="K25" s="7"/>
    </row>
    <row r="26" spans="1:17" hidden="1" x14ac:dyDescent="0.25">
      <c r="A26" s="7" t="s">
        <v>44</v>
      </c>
    </row>
    <row r="27" spans="1:17" x14ac:dyDescent="0.25">
      <c r="A27" s="7">
        <v>9</v>
      </c>
      <c r="B27" s="21" t="s">
        <v>63</v>
      </c>
      <c r="C27" s="72" t="s">
        <v>64</v>
      </c>
      <c r="D27" s="73"/>
      <c r="E27" s="73"/>
      <c r="F27" s="23" t="s">
        <v>65</v>
      </c>
      <c r="G27" s="33">
        <v>100</v>
      </c>
      <c r="H27" s="34"/>
      <c r="I27" s="26"/>
      <c r="J27" s="27">
        <f>IF(AND(G27= "",H27= ""), 0, ROUND(ROUND(I27, 2) * ROUND(IF(H27="",G27,H27),  2), 2))</f>
        <v>0</v>
      </c>
      <c r="K27" s="7"/>
      <c r="M27" s="28">
        <v>0.2</v>
      </c>
      <c r="Q27" s="7">
        <v>1415</v>
      </c>
    </row>
    <row r="28" spans="1:17" x14ac:dyDescent="0.25">
      <c r="A28" s="7" t="s">
        <v>59</v>
      </c>
      <c r="B28" s="35"/>
      <c r="C28" s="75" t="s">
        <v>66</v>
      </c>
      <c r="D28" s="75"/>
      <c r="E28" s="75"/>
      <c r="F28" s="75"/>
      <c r="G28" s="75"/>
      <c r="H28" s="75"/>
      <c r="I28" s="75"/>
      <c r="J28" s="35"/>
    </row>
    <row r="29" spans="1:17" hidden="1" x14ac:dyDescent="0.25">
      <c r="A29" s="7" t="s">
        <v>47</v>
      </c>
    </row>
    <row r="30" spans="1:17" x14ac:dyDescent="0.25">
      <c r="A30" s="7">
        <v>9</v>
      </c>
      <c r="B30" s="21" t="s">
        <v>67</v>
      </c>
      <c r="C30" s="72" t="s">
        <v>68</v>
      </c>
      <c r="D30" s="73"/>
      <c r="E30" s="73"/>
      <c r="F30" s="23" t="s">
        <v>12</v>
      </c>
      <c r="G30" s="24">
        <v>5</v>
      </c>
      <c r="H30" s="25"/>
      <c r="I30" s="26"/>
      <c r="J30" s="27">
        <f>IF(AND(G30= "",H30= ""), 0, ROUND(ROUND(I30, 2) * ROUND(IF(H30="",G30,H30),  0), 2))</f>
        <v>0</v>
      </c>
      <c r="K30" s="7"/>
      <c r="M30" s="28">
        <v>0.2</v>
      </c>
      <c r="Q30" s="7">
        <v>1415</v>
      </c>
    </row>
    <row r="31" spans="1:17" ht="22.7" customHeight="1" x14ac:dyDescent="0.25">
      <c r="A31" s="7" t="s">
        <v>59</v>
      </c>
      <c r="B31" s="35"/>
      <c r="C31" s="75" t="s">
        <v>69</v>
      </c>
      <c r="D31" s="75"/>
      <c r="E31" s="75"/>
      <c r="F31" s="75"/>
      <c r="G31" s="75"/>
      <c r="H31" s="75"/>
      <c r="I31" s="75"/>
      <c r="J31" s="35"/>
    </row>
    <row r="32" spans="1:17" hidden="1" x14ac:dyDescent="0.25">
      <c r="A32" s="7" t="s">
        <v>47</v>
      </c>
    </row>
    <row r="33" spans="1:17" x14ac:dyDescent="0.25">
      <c r="A33" s="7">
        <v>9</v>
      </c>
      <c r="B33" s="21" t="s">
        <v>70</v>
      </c>
      <c r="C33" s="72" t="s">
        <v>71</v>
      </c>
      <c r="D33" s="73"/>
      <c r="E33" s="73"/>
      <c r="F33" s="23" t="s">
        <v>65</v>
      </c>
      <c r="G33" s="33">
        <v>70</v>
      </c>
      <c r="H33" s="34"/>
      <c r="I33" s="26"/>
      <c r="J33" s="27">
        <f>IF(AND(G33= "",H33= ""), 0, ROUND(ROUND(I33, 2) * ROUND(IF(H33="",G33,H33),  2), 2))</f>
        <v>0</v>
      </c>
      <c r="K33" s="7"/>
      <c r="M33" s="28">
        <v>0.2</v>
      </c>
      <c r="Q33" s="7">
        <v>1415</v>
      </c>
    </row>
    <row r="34" spans="1:17" x14ac:dyDescent="0.25">
      <c r="A34" s="7" t="s">
        <v>59</v>
      </c>
      <c r="B34" s="35"/>
      <c r="C34" s="75" t="s">
        <v>72</v>
      </c>
      <c r="D34" s="75"/>
      <c r="E34" s="75"/>
      <c r="F34" s="75"/>
      <c r="G34" s="75"/>
      <c r="H34" s="75"/>
      <c r="I34" s="75"/>
      <c r="J34" s="35"/>
    </row>
    <row r="35" spans="1:17" hidden="1" x14ac:dyDescent="0.25">
      <c r="A35" s="7" t="s">
        <v>47</v>
      </c>
    </row>
    <row r="36" spans="1:17" hidden="1" x14ac:dyDescent="0.25">
      <c r="A36" s="7" t="s">
        <v>48</v>
      </c>
    </row>
    <row r="37" spans="1:17" ht="16.899999999999999" customHeight="1" x14ac:dyDescent="0.25">
      <c r="A37" s="7">
        <v>5</v>
      </c>
      <c r="B37" s="16" t="s">
        <v>73</v>
      </c>
      <c r="C37" s="71" t="s">
        <v>74</v>
      </c>
      <c r="D37" s="71"/>
      <c r="E37" s="71"/>
      <c r="F37" s="19"/>
      <c r="G37" s="19"/>
      <c r="H37" s="19"/>
      <c r="I37" s="19"/>
      <c r="J37" s="20"/>
      <c r="K37" s="7"/>
    </row>
    <row r="38" spans="1:17" hidden="1" x14ac:dyDescent="0.25">
      <c r="A38" s="7" t="s">
        <v>44</v>
      </c>
    </row>
    <row r="39" spans="1:17" x14ac:dyDescent="0.25">
      <c r="A39" s="7">
        <v>9</v>
      </c>
      <c r="B39" s="21" t="s">
        <v>75</v>
      </c>
      <c r="C39" s="72" t="s">
        <v>74</v>
      </c>
      <c r="D39" s="73"/>
      <c r="E39" s="73"/>
      <c r="F39" s="23" t="s">
        <v>58</v>
      </c>
      <c r="G39" s="33">
        <v>20</v>
      </c>
      <c r="H39" s="34"/>
      <c r="I39" s="26"/>
      <c r="J39" s="27">
        <f>IF(AND(G39= "",H39= ""), 0, ROUND(ROUND(I39, 2) * ROUND(IF(H39="",G39,H39),  2), 2))</f>
        <v>0</v>
      </c>
      <c r="K39" s="7"/>
      <c r="M39" s="28">
        <v>0.2</v>
      </c>
      <c r="Q39" s="7">
        <v>1415</v>
      </c>
    </row>
    <row r="40" spans="1:17" x14ac:dyDescent="0.25">
      <c r="A40" s="7" t="s">
        <v>59</v>
      </c>
      <c r="B40" s="35"/>
      <c r="C40" s="75" t="s">
        <v>76</v>
      </c>
      <c r="D40" s="75"/>
      <c r="E40" s="75"/>
      <c r="F40" s="75"/>
      <c r="G40" s="75"/>
      <c r="H40" s="75"/>
      <c r="I40" s="75"/>
      <c r="J40" s="35"/>
    </row>
    <row r="41" spans="1:17" hidden="1" x14ac:dyDescent="0.25">
      <c r="A41" s="7" t="s">
        <v>47</v>
      </c>
    </row>
    <row r="42" spans="1:17" x14ac:dyDescent="0.25">
      <c r="A42" s="7">
        <v>9</v>
      </c>
      <c r="B42" s="21" t="s">
        <v>77</v>
      </c>
      <c r="C42" s="72" t="s">
        <v>78</v>
      </c>
      <c r="D42" s="73"/>
      <c r="E42" s="73"/>
      <c r="F42" s="23" t="s">
        <v>65</v>
      </c>
      <c r="G42" s="33">
        <v>20</v>
      </c>
      <c r="H42" s="34"/>
      <c r="I42" s="26"/>
      <c r="J42" s="27">
        <f>IF(AND(G42= "",H42= ""), 0, ROUND(ROUND(I42, 2) * ROUND(IF(H42="",G42,H42),  2), 2))</f>
        <v>0</v>
      </c>
      <c r="K42" s="7"/>
      <c r="M42" s="28">
        <v>0.2</v>
      </c>
      <c r="Q42" s="7">
        <v>1415</v>
      </c>
    </row>
    <row r="43" spans="1:17" ht="20.85" customHeight="1" x14ac:dyDescent="0.25">
      <c r="A43" s="7" t="s">
        <v>59</v>
      </c>
      <c r="B43" s="35"/>
      <c r="C43" s="75" t="s">
        <v>79</v>
      </c>
      <c r="D43" s="75"/>
      <c r="E43" s="75"/>
      <c r="F43" s="75"/>
      <c r="G43" s="75"/>
      <c r="H43" s="75"/>
      <c r="I43" s="75"/>
      <c r="J43" s="35"/>
    </row>
    <row r="44" spans="1:17" hidden="1" x14ac:dyDescent="0.25">
      <c r="A44" s="7" t="s">
        <v>47</v>
      </c>
    </row>
    <row r="45" spans="1:17" hidden="1" x14ac:dyDescent="0.25">
      <c r="A45" s="7" t="s">
        <v>48</v>
      </c>
    </row>
    <row r="46" spans="1:17" x14ac:dyDescent="0.25">
      <c r="A46" s="7">
        <v>5</v>
      </c>
      <c r="B46" s="16" t="s">
        <v>80</v>
      </c>
      <c r="C46" s="71" t="s">
        <v>81</v>
      </c>
      <c r="D46" s="71"/>
      <c r="E46" s="71"/>
      <c r="F46" s="19"/>
      <c r="G46" s="19"/>
      <c r="H46" s="19"/>
      <c r="I46" s="19"/>
      <c r="J46" s="20"/>
      <c r="K46" s="7"/>
    </row>
    <row r="47" spans="1:17" hidden="1" x14ac:dyDescent="0.25">
      <c r="A47" s="7" t="s">
        <v>44</v>
      </c>
    </row>
    <row r="48" spans="1:17" x14ac:dyDescent="0.25">
      <c r="A48" s="7">
        <v>9</v>
      </c>
      <c r="B48" s="21" t="s">
        <v>82</v>
      </c>
      <c r="C48" s="72" t="s">
        <v>83</v>
      </c>
      <c r="D48" s="73"/>
      <c r="E48" s="73"/>
      <c r="F48" s="23" t="s">
        <v>12</v>
      </c>
      <c r="G48" s="24">
        <v>1</v>
      </c>
      <c r="H48" s="25"/>
      <c r="I48" s="26"/>
      <c r="J48" s="27">
        <f>IF(AND(G48= "",H48= ""), 0, ROUND(ROUND(I48, 2) * ROUND(IF(H48="",G48,H48),  0), 2))</f>
        <v>0</v>
      </c>
      <c r="K48" s="7"/>
      <c r="M48" s="28">
        <v>0.2</v>
      </c>
      <c r="Q48" s="7">
        <v>1415</v>
      </c>
    </row>
    <row r="49" spans="1:17" x14ac:dyDescent="0.25">
      <c r="A49" s="7" t="s">
        <v>59</v>
      </c>
      <c r="B49" s="35"/>
      <c r="C49" s="75" t="s">
        <v>84</v>
      </c>
      <c r="D49" s="75"/>
      <c r="E49" s="75"/>
      <c r="F49" s="75"/>
      <c r="G49" s="75"/>
      <c r="H49" s="75"/>
      <c r="I49" s="75"/>
      <c r="J49" s="35"/>
    </row>
    <row r="50" spans="1:17" hidden="1" x14ac:dyDescent="0.25">
      <c r="A50" s="7" t="s">
        <v>47</v>
      </c>
    </row>
    <row r="51" spans="1:17" x14ac:dyDescent="0.25">
      <c r="A51" s="7">
        <v>9</v>
      </c>
      <c r="B51" s="21" t="s">
        <v>85</v>
      </c>
      <c r="C51" s="72" t="s">
        <v>86</v>
      </c>
      <c r="D51" s="73"/>
      <c r="E51" s="73"/>
      <c r="F51" s="23" t="s">
        <v>12</v>
      </c>
      <c r="G51" s="24">
        <v>1</v>
      </c>
      <c r="H51" s="25"/>
      <c r="I51" s="26"/>
      <c r="J51" s="27">
        <f>IF(AND(G51= "",H51= ""), 0, ROUND(ROUND(I51, 2) * ROUND(IF(H51="",G51,H51),  0), 2))</f>
        <v>0</v>
      </c>
      <c r="K51" s="7"/>
      <c r="M51" s="28">
        <v>0.2</v>
      </c>
      <c r="Q51" s="7">
        <v>1415</v>
      </c>
    </row>
    <row r="52" spans="1:17" ht="22.7" customHeight="1" x14ac:dyDescent="0.25">
      <c r="A52" s="7" t="s">
        <v>59</v>
      </c>
      <c r="B52" s="35"/>
      <c r="C52" s="75" t="s">
        <v>87</v>
      </c>
      <c r="D52" s="75"/>
      <c r="E52" s="75"/>
      <c r="F52" s="75"/>
      <c r="G52" s="75"/>
      <c r="H52" s="75"/>
      <c r="I52" s="75"/>
      <c r="J52" s="35"/>
    </row>
    <row r="53" spans="1:17" hidden="1" x14ac:dyDescent="0.25">
      <c r="A53" s="7" t="s">
        <v>47</v>
      </c>
    </row>
    <row r="54" spans="1:17" hidden="1" x14ac:dyDescent="0.25">
      <c r="A54" s="7" t="s">
        <v>48</v>
      </c>
    </row>
    <row r="55" spans="1:17" x14ac:dyDescent="0.25">
      <c r="A55" s="7">
        <v>5</v>
      </c>
      <c r="B55" s="16" t="s">
        <v>88</v>
      </c>
      <c r="C55" s="71" t="s">
        <v>89</v>
      </c>
      <c r="D55" s="71"/>
      <c r="E55" s="71"/>
      <c r="F55" s="19"/>
      <c r="G55" s="19"/>
      <c r="H55" s="19"/>
      <c r="I55" s="19"/>
      <c r="J55" s="20"/>
      <c r="K55" s="7"/>
    </row>
    <row r="56" spans="1:17" hidden="1" x14ac:dyDescent="0.25">
      <c r="A56" s="7" t="s">
        <v>44</v>
      </c>
    </row>
    <row r="57" spans="1:17" x14ac:dyDescent="0.25">
      <c r="A57" s="7">
        <v>9</v>
      </c>
      <c r="B57" s="21" t="s">
        <v>90</v>
      </c>
      <c r="C57" s="72" t="s">
        <v>91</v>
      </c>
      <c r="D57" s="73"/>
      <c r="E57" s="73"/>
      <c r="F57" s="23" t="s">
        <v>58</v>
      </c>
      <c r="G57" s="33">
        <v>20</v>
      </c>
      <c r="H57" s="34"/>
      <c r="I57" s="26"/>
      <c r="J57" s="27">
        <f>IF(AND(G57= "",H57= ""), 0, ROUND(ROUND(I57, 2) * ROUND(IF(H57="",G57,H57),  2), 2))</f>
        <v>0</v>
      </c>
      <c r="K57" s="7"/>
      <c r="M57" s="28">
        <v>0.2</v>
      </c>
      <c r="Q57" s="7">
        <v>1415</v>
      </c>
    </row>
    <row r="58" spans="1:17" x14ac:dyDescent="0.25">
      <c r="A58" s="7" t="s">
        <v>59</v>
      </c>
      <c r="B58" s="35"/>
      <c r="C58" s="75" t="s">
        <v>92</v>
      </c>
      <c r="D58" s="75"/>
      <c r="E58" s="75"/>
      <c r="F58" s="75"/>
      <c r="G58" s="75"/>
      <c r="H58" s="75"/>
      <c r="I58" s="75"/>
      <c r="J58" s="35"/>
    </row>
    <row r="59" spans="1:17" hidden="1" x14ac:dyDescent="0.25">
      <c r="A59" s="7" t="s">
        <v>47</v>
      </c>
    </row>
    <row r="60" spans="1:17" x14ac:dyDescent="0.25">
      <c r="A60" s="7">
        <v>9</v>
      </c>
      <c r="B60" s="21" t="s">
        <v>93</v>
      </c>
      <c r="C60" s="72" t="s">
        <v>94</v>
      </c>
      <c r="D60" s="73"/>
      <c r="E60" s="73"/>
      <c r="F60" s="23" t="s">
        <v>58</v>
      </c>
      <c r="G60" s="33">
        <v>20</v>
      </c>
      <c r="H60" s="34"/>
      <c r="I60" s="26"/>
      <c r="J60" s="27">
        <f>IF(AND(G60= "",H60= ""), 0, ROUND(ROUND(I60, 2) * ROUND(IF(H60="",G60,H60),  2), 2))</f>
        <v>0</v>
      </c>
      <c r="K60" s="7"/>
      <c r="M60" s="28">
        <v>0.2</v>
      </c>
      <c r="Q60" s="7">
        <v>1415</v>
      </c>
    </row>
    <row r="61" spans="1:17" ht="22.7" customHeight="1" x14ac:dyDescent="0.25">
      <c r="A61" s="7" t="s">
        <v>59</v>
      </c>
      <c r="B61" s="35"/>
      <c r="C61" s="75" t="s">
        <v>95</v>
      </c>
      <c r="D61" s="75"/>
      <c r="E61" s="75"/>
      <c r="F61" s="75"/>
      <c r="G61" s="75"/>
      <c r="H61" s="75"/>
      <c r="I61" s="75"/>
      <c r="J61" s="35"/>
    </row>
    <row r="62" spans="1:17" hidden="1" x14ac:dyDescent="0.25">
      <c r="A62" s="7" t="s">
        <v>47</v>
      </c>
    </row>
    <row r="63" spans="1:17" hidden="1" x14ac:dyDescent="0.25">
      <c r="A63" s="7" t="s">
        <v>48</v>
      </c>
    </row>
    <row r="64" spans="1:17" ht="16.899999999999999" customHeight="1" x14ac:dyDescent="0.25">
      <c r="A64" s="7">
        <v>5</v>
      </c>
      <c r="B64" s="16" t="s">
        <v>96</v>
      </c>
      <c r="C64" s="71" t="s">
        <v>97</v>
      </c>
      <c r="D64" s="71"/>
      <c r="E64" s="71"/>
      <c r="F64" s="19"/>
      <c r="G64" s="19"/>
      <c r="H64" s="19"/>
      <c r="I64" s="19"/>
      <c r="J64" s="20"/>
      <c r="K64" s="7"/>
    </row>
    <row r="65" spans="1:17" hidden="1" x14ac:dyDescent="0.25">
      <c r="A65" s="7" t="s">
        <v>44</v>
      </c>
    </row>
    <row r="66" spans="1:17" x14ac:dyDescent="0.25">
      <c r="A66" s="7">
        <v>9</v>
      </c>
      <c r="B66" s="21" t="s">
        <v>98</v>
      </c>
      <c r="C66" s="72" t="s">
        <v>99</v>
      </c>
      <c r="D66" s="73"/>
      <c r="E66" s="73"/>
      <c r="F66" s="23" t="s">
        <v>52</v>
      </c>
      <c r="G66" s="29">
        <v>1</v>
      </c>
      <c r="H66" s="30"/>
      <c r="I66" s="26"/>
      <c r="J66" s="27">
        <f>IF(AND(G66= "",H66= ""), 0, ROUND(ROUND(I66, 2) * ROUND(IF(H66="",G66,H66),  3), 2))</f>
        <v>0</v>
      </c>
      <c r="K66" s="7"/>
      <c r="M66" s="28">
        <v>0.2</v>
      </c>
      <c r="Q66" s="7">
        <v>1415</v>
      </c>
    </row>
    <row r="67" spans="1:17" x14ac:dyDescent="0.25">
      <c r="A67" s="7" t="s">
        <v>59</v>
      </c>
      <c r="B67" s="35"/>
      <c r="C67" s="75" t="s">
        <v>100</v>
      </c>
      <c r="D67" s="75"/>
      <c r="E67" s="75"/>
      <c r="F67" s="75"/>
      <c r="G67" s="75"/>
      <c r="H67" s="75"/>
      <c r="I67" s="75"/>
      <c r="J67" s="35"/>
    </row>
    <row r="68" spans="1:17" hidden="1" x14ac:dyDescent="0.25">
      <c r="A68" s="7" t="s">
        <v>47</v>
      </c>
    </row>
    <row r="69" spans="1:17" x14ac:dyDescent="0.25">
      <c r="A69" s="7">
        <v>9</v>
      </c>
      <c r="B69" s="21" t="s">
        <v>101</v>
      </c>
      <c r="C69" s="72" t="s">
        <v>102</v>
      </c>
      <c r="D69" s="73"/>
      <c r="E69" s="73"/>
      <c r="F69" s="23" t="s">
        <v>65</v>
      </c>
      <c r="G69" s="33">
        <v>5</v>
      </c>
      <c r="H69" s="34"/>
      <c r="I69" s="26"/>
      <c r="J69" s="27">
        <f>IF(AND(G69= "",H69= ""), 0, ROUND(ROUND(I69, 2) * ROUND(IF(H69="",G69,H69),  2), 2))</f>
        <v>0</v>
      </c>
      <c r="K69" s="7"/>
      <c r="M69" s="28">
        <v>0.2</v>
      </c>
      <c r="Q69" s="7">
        <v>1415</v>
      </c>
    </row>
    <row r="70" spans="1:17" ht="22.7" customHeight="1" x14ac:dyDescent="0.25">
      <c r="A70" s="7" t="s">
        <v>59</v>
      </c>
      <c r="B70" s="35"/>
      <c r="C70" s="75" t="s">
        <v>103</v>
      </c>
      <c r="D70" s="75"/>
      <c r="E70" s="75"/>
      <c r="F70" s="75"/>
      <c r="G70" s="75"/>
      <c r="H70" s="75"/>
      <c r="I70" s="75"/>
      <c r="J70" s="35"/>
    </row>
    <row r="71" spans="1:17" hidden="1" x14ac:dyDescent="0.25">
      <c r="A71" s="7" t="s">
        <v>47</v>
      </c>
    </row>
    <row r="72" spans="1:17" hidden="1" x14ac:dyDescent="0.25">
      <c r="A72" s="7" t="s">
        <v>48</v>
      </c>
    </row>
    <row r="73" spans="1:17" ht="16.899999999999999" customHeight="1" x14ac:dyDescent="0.25">
      <c r="A73" s="7">
        <v>5</v>
      </c>
      <c r="B73" s="16" t="s">
        <v>104</v>
      </c>
      <c r="C73" s="71" t="s">
        <v>105</v>
      </c>
      <c r="D73" s="71"/>
      <c r="E73" s="71"/>
      <c r="F73" s="19"/>
      <c r="G73" s="19"/>
      <c r="H73" s="19"/>
      <c r="I73" s="19"/>
      <c r="J73" s="20"/>
      <c r="K73" s="7"/>
    </row>
    <row r="74" spans="1:17" hidden="1" x14ac:dyDescent="0.25">
      <c r="A74" s="7" t="s">
        <v>44</v>
      </c>
    </row>
    <row r="75" spans="1:17" x14ac:dyDescent="0.25">
      <c r="A75" s="7">
        <v>9</v>
      </c>
      <c r="B75" s="21" t="s">
        <v>106</v>
      </c>
      <c r="C75" s="72" t="s">
        <v>105</v>
      </c>
      <c r="D75" s="73"/>
      <c r="E75" s="73"/>
      <c r="F75" s="23" t="s">
        <v>58</v>
      </c>
      <c r="G75" s="33">
        <v>50</v>
      </c>
      <c r="H75" s="34"/>
      <c r="I75" s="26"/>
      <c r="J75" s="27">
        <f>IF(AND(G75= "",H75= ""), 0, ROUND(ROUND(I75, 2) * ROUND(IF(H75="",G75,H75),  2), 2))</f>
        <v>0</v>
      </c>
      <c r="K75" s="7"/>
      <c r="M75" s="28">
        <v>0.2</v>
      </c>
      <c r="Q75" s="7">
        <v>1415</v>
      </c>
    </row>
    <row r="76" spans="1:17" ht="22.7" customHeight="1" x14ac:dyDescent="0.25">
      <c r="A76" s="7" t="s">
        <v>59</v>
      </c>
      <c r="B76" s="35"/>
      <c r="C76" s="75" t="s">
        <v>87</v>
      </c>
      <c r="D76" s="75"/>
      <c r="E76" s="75"/>
      <c r="F76" s="75"/>
      <c r="G76" s="75"/>
      <c r="H76" s="75"/>
      <c r="I76" s="75"/>
      <c r="J76" s="35"/>
    </row>
    <row r="77" spans="1:17" hidden="1" x14ac:dyDescent="0.25">
      <c r="A77" s="7" t="s">
        <v>47</v>
      </c>
    </row>
    <row r="78" spans="1:17" hidden="1" x14ac:dyDescent="0.25">
      <c r="A78" s="7" t="s">
        <v>48</v>
      </c>
    </row>
    <row r="79" spans="1:17" hidden="1" x14ac:dyDescent="0.25">
      <c r="A79" s="7" t="s">
        <v>107</v>
      </c>
    </row>
    <row r="80" spans="1:17" ht="36" customHeight="1" x14ac:dyDescent="0.25">
      <c r="A80" s="7">
        <v>4</v>
      </c>
      <c r="B80" s="16" t="s">
        <v>108</v>
      </c>
      <c r="C80" s="74" t="s">
        <v>109</v>
      </c>
      <c r="D80" s="74"/>
      <c r="E80" s="74"/>
      <c r="F80" s="31"/>
      <c r="G80" s="31"/>
      <c r="H80" s="31"/>
      <c r="I80" s="31"/>
      <c r="J80" s="32"/>
      <c r="K80" s="7" t="s">
        <v>110</v>
      </c>
    </row>
    <row r="81" spans="1:17" ht="33.75" customHeight="1" x14ac:dyDescent="0.25">
      <c r="A81" s="7">
        <v>5</v>
      </c>
      <c r="B81" s="16" t="s">
        <v>111</v>
      </c>
      <c r="C81" s="71" t="s">
        <v>112</v>
      </c>
      <c r="D81" s="71"/>
      <c r="E81" s="71"/>
      <c r="F81" s="19"/>
      <c r="G81" s="19"/>
      <c r="H81" s="19"/>
      <c r="I81" s="19"/>
      <c r="J81" s="20"/>
      <c r="K81" s="7" t="s">
        <v>110</v>
      </c>
    </row>
    <row r="82" spans="1:17" hidden="1" x14ac:dyDescent="0.25">
      <c r="A82" s="7" t="s">
        <v>44</v>
      </c>
    </row>
    <row r="83" spans="1:17" ht="27.2" customHeight="1" x14ac:dyDescent="0.25">
      <c r="A83" s="7">
        <v>9</v>
      </c>
      <c r="B83" s="21" t="s">
        <v>113</v>
      </c>
      <c r="C83" s="72" t="s">
        <v>112</v>
      </c>
      <c r="D83" s="73"/>
      <c r="E83" s="73"/>
      <c r="F83" s="23" t="s">
        <v>58</v>
      </c>
      <c r="G83" s="33">
        <v>683</v>
      </c>
      <c r="H83" s="34"/>
      <c r="I83" s="26"/>
      <c r="J83" s="27">
        <f>IF(AND(G83= "",H83= ""), 0, ROUND(ROUND(I83, 2) * ROUND(IF(H83="",G83,H83),  2), 2))</f>
        <v>0</v>
      </c>
      <c r="K83" s="7" t="s">
        <v>110</v>
      </c>
      <c r="L83" s="7">
        <v>146557</v>
      </c>
      <c r="M83" s="28">
        <v>0.2</v>
      </c>
      <c r="Q83" s="7">
        <v>1415</v>
      </c>
    </row>
    <row r="84" spans="1:17" x14ac:dyDescent="0.25">
      <c r="A84" s="7" t="s">
        <v>59</v>
      </c>
      <c r="B84" s="35"/>
      <c r="C84" s="75" t="s">
        <v>114</v>
      </c>
      <c r="D84" s="75"/>
      <c r="E84" s="75"/>
      <c r="F84" s="75"/>
      <c r="G84" s="75"/>
      <c r="H84" s="75"/>
      <c r="I84" s="75"/>
      <c r="J84" s="35"/>
    </row>
    <row r="85" spans="1:17" hidden="1" x14ac:dyDescent="0.25">
      <c r="A85" s="7" t="s">
        <v>47</v>
      </c>
    </row>
    <row r="86" spans="1:17" hidden="1" x14ac:dyDescent="0.25">
      <c r="A86" s="7" t="s">
        <v>48</v>
      </c>
    </row>
    <row r="87" spans="1:17" ht="16.899999999999999" customHeight="1" x14ac:dyDescent="0.25">
      <c r="A87" s="7">
        <v>5</v>
      </c>
      <c r="B87" s="16" t="s">
        <v>115</v>
      </c>
      <c r="C87" s="71" t="s">
        <v>74</v>
      </c>
      <c r="D87" s="71"/>
      <c r="E87" s="71"/>
      <c r="F87" s="19"/>
      <c r="G87" s="19"/>
      <c r="H87" s="19"/>
      <c r="I87" s="19"/>
      <c r="J87" s="20"/>
      <c r="K87" s="7" t="s">
        <v>110</v>
      </c>
    </row>
    <row r="88" spans="1:17" hidden="1" x14ac:dyDescent="0.25">
      <c r="A88" s="7" t="s">
        <v>44</v>
      </c>
    </row>
    <row r="89" spans="1:17" x14ac:dyDescent="0.25">
      <c r="A89" s="7">
        <v>9</v>
      </c>
      <c r="B89" s="21" t="s">
        <v>116</v>
      </c>
      <c r="C89" s="72" t="s">
        <v>74</v>
      </c>
      <c r="D89" s="73"/>
      <c r="E89" s="73"/>
      <c r="F89" s="23" t="s">
        <v>58</v>
      </c>
      <c r="G89" s="33">
        <v>683</v>
      </c>
      <c r="H89" s="34"/>
      <c r="I89" s="26"/>
      <c r="J89" s="27">
        <f>IF(AND(G89= "",H89= ""), 0, ROUND(ROUND(I89, 2) * ROUND(IF(H89="",G89,H89),  2), 2))</f>
        <v>0</v>
      </c>
      <c r="K89" s="7" t="s">
        <v>110</v>
      </c>
      <c r="L89" s="7">
        <v>146557</v>
      </c>
      <c r="M89" s="28">
        <v>0.2</v>
      </c>
      <c r="Q89" s="7">
        <v>1415</v>
      </c>
    </row>
    <row r="90" spans="1:17" x14ac:dyDescent="0.25">
      <c r="A90" s="7" t="s">
        <v>59</v>
      </c>
      <c r="B90" s="35"/>
      <c r="C90" s="75" t="s">
        <v>114</v>
      </c>
      <c r="D90" s="75"/>
      <c r="E90" s="75"/>
      <c r="F90" s="75"/>
      <c r="G90" s="75"/>
      <c r="H90" s="75"/>
      <c r="I90" s="75"/>
      <c r="J90" s="35"/>
    </row>
    <row r="91" spans="1:17" hidden="1" x14ac:dyDescent="0.25">
      <c r="A91" s="7" t="s">
        <v>47</v>
      </c>
    </row>
    <row r="92" spans="1:17" x14ac:dyDescent="0.25">
      <c r="A92" s="7">
        <v>9</v>
      </c>
      <c r="B92" s="21" t="s">
        <v>117</v>
      </c>
      <c r="C92" s="72" t="s">
        <v>118</v>
      </c>
      <c r="D92" s="73"/>
      <c r="E92" s="73"/>
      <c r="F92" s="23" t="s">
        <v>12</v>
      </c>
      <c r="G92" s="24">
        <v>4</v>
      </c>
      <c r="H92" s="25"/>
      <c r="I92" s="26"/>
      <c r="J92" s="27">
        <f>IF(AND(G92= "",H92= ""), 0, ROUND(ROUND(I92, 2) * ROUND(IF(H92="",G92,H92),  0), 2))</f>
        <v>0</v>
      </c>
      <c r="K92" s="7" t="s">
        <v>110</v>
      </c>
      <c r="L92" s="7">
        <v>146557</v>
      </c>
      <c r="M92" s="28">
        <v>0.2</v>
      </c>
      <c r="Q92" s="7">
        <v>1415</v>
      </c>
    </row>
    <row r="93" spans="1:17" x14ac:dyDescent="0.25">
      <c r="A93" s="7" t="s">
        <v>59</v>
      </c>
      <c r="B93" s="35"/>
      <c r="C93" s="75" t="s">
        <v>114</v>
      </c>
      <c r="D93" s="75"/>
      <c r="E93" s="75"/>
      <c r="F93" s="75"/>
      <c r="G93" s="75"/>
      <c r="H93" s="75"/>
      <c r="I93" s="75"/>
      <c r="J93" s="35"/>
    </row>
    <row r="94" spans="1:17" hidden="1" x14ac:dyDescent="0.25">
      <c r="A94" s="7" t="s">
        <v>47</v>
      </c>
    </row>
    <row r="95" spans="1:17" x14ac:dyDescent="0.25">
      <c r="A95" s="7">
        <v>9</v>
      </c>
      <c r="B95" s="21" t="s">
        <v>119</v>
      </c>
      <c r="C95" s="72" t="s">
        <v>78</v>
      </c>
      <c r="D95" s="73"/>
      <c r="E95" s="73"/>
      <c r="F95" s="23" t="s">
        <v>65</v>
      </c>
      <c r="G95" s="33">
        <v>130</v>
      </c>
      <c r="H95" s="34"/>
      <c r="I95" s="26"/>
      <c r="J95" s="27">
        <f>IF(AND(G95= "",H95= ""), 0, ROUND(ROUND(I95, 2) * ROUND(IF(H95="",G95,H95),  2), 2))</f>
        <v>0</v>
      </c>
      <c r="K95" s="7" t="s">
        <v>110</v>
      </c>
      <c r="L95" s="7">
        <v>146557</v>
      </c>
      <c r="M95" s="28">
        <v>0.2</v>
      </c>
      <c r="Q95" s="7">
        <v>1415</v>
      </c>
    </row>
    <row r="96" spans="1:17" ht="22.7" customHeight="1" x14ac:dyDescent="0.25">
      <c r="A96" s="7" t="s">
        <v>59</v>
      </c>
      <c r="B96" s="35"/>
      <c r="C96" s="75" t="s">
        <v>120</v>
      </c>
      <c r="D96" s="75"/>
      <c r="E96" s="75"/>
      <c r="F96" s="75"/>
      <c r="G96" s="75"/>
      <c r="H96" s="75"/>
      <c r="I96" s="75"/>
      <c r="J96" s="35"/>
    </row>
    <row r="97" spans="1:17" hidden="1" x14ac:dyDescent="0.25">
      <c r="A97" s="7" t="s">
        <v>47</v>
      </c>
    </row>
    <row r="98" spans="1:17" hidden="1" x14ac:dyDescent="0.25">
      <c r="A98" s="7" t="s">
        <v>48</v>
      </c>
    </row>
    <row r="99" spans="1:17" x14ac:dyDescent="0.25">
      <c r="A99" s="7">
        <v>5</v>
      </c>
      <c r="B99" s="16" t="s">
        <v>121</v>
      </c>
      <c r="C99" s="71" t="s">
        <v>122</v>
      </c>
      <c r="D99" s="71"/>
      <c r="E99" s="71"/>
      <c r="F99" s="19"/>
      <c r="G99" s="19"/>
      <c r="H99" s="19"/>
      <c r="I99" s="19"/>
      <c r="J99" s="20"/>
      <c r="K99" s="7" t="s">
        <v>110</v>
      </c>
    </row>
    <row r="100" spans="1:17" hidden="1" x14ac:dyDescent="0.25">
      <c r="A100" s="7" t="s">
        <v>44</v>
      </c>
    </row>
    <row r="101" spans="1:17" x14ac:dyDescent="0.25">
      <c r="A101" s="7">
        <v>9</v>
      </c>
      <c r="B101" s="21" t="s">
        <v>123</v>
      </c>
      <c r="C101" s="72" t="s">
        <v>124</v>
      </c>
      <c r="D101" s="73"/>
      <c r="E101" s="73"/>
      <c r="F101" s="23" t="s">
        <v>125</v>
      </c>
      <c r="G101" s="29">
        <v>11</v>
      </c>
      <c r="H101" s="30"/>
      <c r="I101" s="26"/>
      <c r="J101" s="27">
        <f>IF(AND(G101= "",H101= ""), 0, ROUND(ROUND(I101, 2) * ROUND(IF(H101="",G101,H101),  3), 2))</f>
        <v>0</v>
      </c>
      <c r="K101" s="7" t="s">
        <v>110</v>
      </c>
      <c r="L101" s="7">
        <v>146557</v>
      </c>
      <c r="M101" s="28">
        <v>0.2</v>
      </c>
      <c r="Q101" s="7">
        <v>1415</v>
      </c>
    </row>
    <row r="102" spans="1:17" x14ac:dyDescent="0.25">
      <c r="A102" s="7" t="s">
        <v>59</v>
      </c>
      <c r="B102" s="35"/>
      <c r="C102" s="75" t="s">
        <v>126</v>
      </c>
      <c r="D102" s="75"/>
      <c r="E102" s="75"/>
      <c r="F102" s="75"/>
      <c r="G102" s="75"/>
      <c r="H102" s="75"/>
      <c r="I102" s="75"/>
      <c r="J102" s="35"/>
    </row>
    <row r="103" spans="1:17" hidden="1" x14ac:dyDescent="0.25">
      <c r="A103" s="7" t="s">
        <v>47</v>
      </c>
    </row>
    <row r="104" spans="1:17" x14ac:dyDescent="0.25">
      <c r="A104" s="7">
        <v>9</v>
      </c>
      <c r="B104" s="21" t="s">
        <v>127</v>
      </c>
      <c r="C104" s="72" t="s">
        <v>128</v>
      </c>
      <c r="D104" s="73"/>
      <c r="E104" s="73"/>
      <c r="F104" s="23" t="s">
        <v>12</v>
      </c>
      <c r="G104" s="24">
        <v>11</v>
      </c>
      <c r="H104" s="25"/>
      <c r="I104" s="26"/>
      <c r="J104" s="27">
        <f>IF(AND(G104= "",H104= ""), 0, ROUND(ROUND(I104, 2) * ROUND(IF(H104="",G104,H104),  0), 2))</f>
        <v>0</v>
      </c>
      <c r="K104" s="7" t="s">
        <v>110</v>
      </c>
      <c r="L104" s="7">
        <v>146557</v>
      </c>
      <c r="M104" s="28">
        <v>0.2</v>
      </c>
      <c r="Q104" s="7">
        <v>1415</v>
      </c>
    </row>
    <row r="105" spans="1:17" x14ac:dyDescent="0.25">
      <c r="A105" s="7" t="s">
        <v>59</v>
      </c>
      <c r="B105" s="35"/>
      <c r="C105" s="75" t="s">
        <v>126</v>
      </c>
      <c r="D105" s="75"/>
      <c r="E105" s="75"/>
      <c r="F105" s="75"/>
      <c r="G105" s="75"/>
      <c r="H105" s="75"/>
      <c r="I105" s="75"/>
      <c r="J105" s="35"/>
    </row>
    <row r="106" spans="1:17" hidden="1" x14ac:dyDescent="0.25">
      <c r="A106" s="7" t="s">
        <v>47</v>
      </c>
    </row>
    <row r="107" spans="1:17" hidden="1" x14ac:dyDescent="0.25">
      <c r="A107" s="7" t="s">
        <v>48</v>
      </c>
    </row>
    <row r="108" spans="1:17" ht="16.899999999999999" customHeight="1" x14ac:dyDescent="0.25">
      <c r="A108" s="7">
        <v>5</v>
      </c>
      <c r="B108" s="16" t="s">
        <v>129</v>
      </c>
      <c r="C108" s="71" t="s">
        <v>130</v>
      </c>
      <c r="D108" s="71"/>
      <c r="E108" s="71"/>
      <c r="F108" s="19"/>
      <c r="G108" s="19"/>
      <c r="H108" s="19"/>
      <c r="I108" s="19"/>
      <c r="J108" s="20"/>
      <c r="K108" s="7" t="s">
        <v>110</v>
      </c>
    </row>
    <row r="109" spans="1:17" hidden="1" x14ac:dyDescent="0.25">
      <c r="A109" s="7" t="s">
        <v>44</v>
      </c>
    </row>
    <row r="110" spans="1:17" x14ac:dyDescent="0.25">
      <c r="A110" s="7">
        <v>9</v>
      </c>
      <c r="B110" s="21" t="s">
        <v>131</v>
      </c>
      <c r="C110" s="72" t="s">
        <v>132</v>
      </c>
      <c r="D110" s="73"/>
      <c r="E110" s="73"/>
      <c r="F110" s="23" t="s">
        <v>65</v>
      </c>
      <c r="G110" s="33">
        <v>100</v>
      </c>
      <c r="H110" s="34"/>
      <c r="I110" s="26"/>
      <c r="J110" s="27">
        <f>IF(AND(G110= "",H110= ""), 0, ROUND(ROUND(I110, 2) * ROUND(IF(H110="",G110,H110),  2), 2))</f>
        <v>0</v>
      </c>
      <c r="K110" s="7" t="s">
        <v>110</v>
      </c>
      <c r="L110" s="7">
        <v>146557</v>
      </c>
      <c r="M110" s="28">
        <v>0.2</v>
      </c>
      <c r="Q110" s="7">
        <v>1415</v>
      </c>
    </row>
    <row r="111" spans="1:17" x14ac:dyDescent="0.25">
      <c r="A111" s="7" t="s">
        <v>59</v>
      </c>
      <c r="B111" s="35"/>
      <c r="C111" s="75" t="s">
        <v>133</v>
      </c>
      <c r="D111" s="75"/>
      <c r="E111" s="75"/>
      <c r="F111" s="75"/>
      <c r="G111" s="75"/>
      <c r="H111" s="75"/>
      <c r="I111" s="75"/>
      <c r="J111" s="35"/>
    </row>
    <row r="112" spans="1:17" hidden="1" x14ac:dyDescent="0.25">
      <c r="A112" s="7" t="s">
        <v>47</v>
      </c>
    </row>
    <row r="113" spans="1:17" x14ac:dyDescent="0.25">
      <c r="A113" s="7">
        <v>9</v>
      </c>
      <c r="B113" s="21" t="s">
        <v>134</v>
      </c>
      <c r="C113" s="72" t="s">
        <v>135</v>
      </c>
      <c r="D113" s="73"/>
      <c r="E113" s="73"/>
      <c r="F113" s="23" t="s">
        <v>12</v>
      </c>
      <c r="G113" s="24">
        <v>10</v>
      </c>
      <c r="H113" s="25"/>
      <c r="I113" s="26"/>
      <c r="J113" s="27">
        <f>IF(AND(G113= "",H113= ""), 0, ROUND(ROUND(I113, 2) * ROUND(IF(H113="",G113,H113),  0), 2))</f>
        <v>0</v>
      </c>
      <c r="K113" s="7" t="s">
        <v>110</v>
      </c>
      <c r="L113" s="7">
        <v>146557</v>
      </c>
      <c r="M113" s="28">
        <v>0.2</v>
      </c>
      <c r="Q113" s="7">
        <v>1415</v>
      </c>
    </row>
    <row r="114" spans="1:17" x14ac:dyDescent="0.25">
      <c r="A114" s="7" t="s">
        <v>59</v>
      </c>
      <c r="B114" s="35"/>
      <c r="C114" s="75" t="s">
        <v>133</v>
      </c>
      <c r="D114" s="75"/>
      <c r="E114" s="75"/>
      <c r="F114" s="75"/>
      <c r="G114" s="75"/>
      <c r="H114" s="75"/>
      <c r="I114" s="75"/>
      <c r="J114" s="35"/>
    </row>
    <row r="115" spans="1:17" hidden="1" x14ac:dyDescent="0.25">
      <c r="A115" s="7" t="s">
        <v>47</v>
      </c>
    </row>
    <row r="116" spans="1:17" x14ac:dyDescent="0.25">
      <c r="A116" s="7">
        <v>9</v>
      </c>
      <c r="B116" s="21" t="s">
        <v>136</v>
      </c>
      <c r="C116" s="72" t="s">
        <v>137</v>
      </c>
      <c r="D116" s="73"/>
      <c r="E116" s="73"/>
      <c r="F116" s="23" t="s">
        <v>65</v>
      </c>
      <c r="G116" s="33">
        <v>41</v>
      </c>
      <c r="H116" s="34"/>
      <c r="I116" s="26"/>
      <c r="J116" s="27">
        <f>IF(AND(G116= "",H116= ""), 0, ROUND(ROUND(I116, 2) * ROUND(IF(H116="",G116,H116),  2), 2))</f>
        <v>0</v>
      </c>
      <c r="K116" s="7" t="s">
        <v>110</v>
      </c>
      <c r="L116" s="7">
        <v>146557</v>
      </c>
      <c r="M116" s="28">
        <v>0.2</v>
      </c>
      <c r="Q116" s="7">
        <v>1415</v>
      </c>
    </row>
    <row r="117" spans="1:17" x14ac:dyDescent="0.25">
      <c r="A117" s="7" t="s">
        <v>59</v>
      </c>
      <c r="B117" s="35"/>
      <c r="C117" s="75" t="s">
        <v>138</v>
      </c>
      <c r="D117" s="75"/>
      <c r="E117" s="75"/>
      <c r="F117" s="75"/>
      <c r="G117" s="75"/>
      <c r="H117" s="75"/>
      <c r="I117" s="75"/>
      <c r="J117" s="35"/>
    </row>
    <row r="118" spans="1:17" hidden="1" x14ac:dyDescent="0.25">
      <c r="A118" s="7" t="s">
        <v>47</v>
      </c>
    </row>
    <row r="119" spans="1:17" x14ac:dyDescent="0.25">
      <c r="A119" s="7">
        <v>9</v>
      </c>
      <c r="B119" s="21" t="s">
        <v>139</v>
      </c>
      <c r="C119" s="72" t="s">
        <v>140</v>
      </c>
      <c r="D119" s="73"/>
      <c r="E119" s="73"/>
      <c r="F119" s="23" t="s">
        <v>12</v>
      </c>
      <c r="G119" s="24">
        <v>5</v>
      </c>
      <c r="H119" s="25"/>
      <c r="I119" s="26"/>
      <c r="J119" s="27">
        <f>IF(AND(G119= "",H119= ""), 0, ROUND(ROUND(I119, 2) * ROUND(IF(H119="",G119,H119),  0), 2))</f>
        <v>0</v>
      </c>
      <c r="K119" s="7" t="s">
        <v>110</v>
      </c>
      <c r="L119" s="7">
        <v>146557</v>
      </c>
      <c r="M119" s="28">
        <v>0.2</v>
      </c>
      <c r="Q119" s="7">
        <v>1415</v>
      </c>
    </row>
    <row r="120" spans="1:17" x14ac:dyDescent="0.25">
      <c r="A120" s="7" t="s">
        <v>59</v>
      </c>
      <c r="B120" s="35"/>
      <c r="C120" s="75" t="s">
        <v>138</v>
      </c>
      <c r="D120" s="75"/>
      <c r="E120" s="75"/>
      <c r="F120" s="75"/>
      <c r="G120" s="75"/>
      <c r="H120" s="75"/>
      <c r="I120" s="75"/>
      <c r="J120" s="35"/>
    </row>
    <row r="121" spans="1:17" hidden="1" x14ac:dyDescent="0.25">
      <c r="A121" s="7" t="s">
        <v>47</v>
      </c>
    </row>
    <row r="122" spans="1:17" hidden="1" x14ac:dyDescent="0.25">
      <c r="A122" s="7" t="s">
        <v>48</v>
      </c>
    </row>
    <row r="123" spans="1:17" ht="16.899999999999999" customHeight="1" x14ac:dyDescent="0.25">
      <c r="A123" s="7">
        <v>5</v>
      </c>
      <c r="B123" s="16" t="s">
        <v>141</v>
      </c>
      <c r="C123" s="71" t="s">
        <v>142</v>
      </c>
      <c r="D123" s="71"/>
      <c r="E123" s="71"/>
      <c r="F123" s="19"/>
      <c r="G123" s="19"/>
      <c r="H123" s="19"/>
      <c r="I123" s="19"/>
      <c r="J123" s="20"/>
      <c r="K123" s="7" t="s">
        <v>110</v>
      </c>
    </row>
    <row r="124" spans="1:17" hidden="1" x14ac:dyDescent="0.25">
      <c r="A124" s="7" t="s">
        <v>44</v>
      </c>
    </row>
    <row r="125" spans="1:17" x14ac:dyDescent="0.25">
      <c r="A125" s="7">
        <v>9</v>
      </c>
      <c r="B125" s="21" t="s">
        <v>143</v>
      </c>
      <c r="C125" s="72" t="s">
        <v>91</v>
      </c>
      <c r="D125" s="73"/>
      <c r="E125" s="73"/>
      <c r="F125" s="23" t="s">
        <v>58</v>
      </c>
      <c r="G125" s="33">
        <v>683</v>
      </c>
      <c r="H125" s="34"/>
      <c r="I125" s="26"/>
      <c r="J125" s="27">
        <f>IF(AND(G125= "",H125= ""), 0, ROUND(ROUND(I125, 2) * ROUND(IF(H125="",G125,H125),  2), 2))</f>
        <v>0</v>
      </c>
      <c r="K125" s="7" t="s">
        <v>110</v>
      </c>
      <c r="L125" s="7">
        <v>146557</v>
      </c>
      <c r="M125" s="28">
        <v>0.2</v>
      </c>
      <c r="Q125" s="7">
        <v>1415</v>
      </c>
    </row>
    <row r="126" spans="1:17" x14ac:dyDescent="0.25">
      <c r="A126" s="7" t="s">
        <v>59</v>
      </c>
      <c r="B126" s="35"/>
      <c r="C126" s="75" t="s">
        <v>92</v>
      </c>
      <c r="D126" s="75"/>
      <c r="E126" s="75"/>
      <c r="F126" s="75"/>
      <c r="G126" s="75"/>
      <c r="H126" s="75"/>
      <c r="I126" s="75"/>
      <c r="J126" s="35"/>
    </row>
    <row r="127" spans="1:17" hidden="1" x14ac:dyDescent="0.25">
      <c r="A127" s="7" t="s">
        <v>47</v>
      </c>
    </row>
    <row r="128" spans="1:17" x14ac:dyDescent="0.25">
      <c r="A128" s="7">
        <v>9</v>
      </c>
      <c r="B128" s="21" t="s">
        <v>144</v>
      </c>
      <c r="C128" s="72" t="s">
        <v>94</v>
      </c>
      <c r="D128" s="73"/>
      <c r="E128" s="73"/>
      <c r="F128" s="23" t="s">
        <v>58</v>
      </c>
      <c r="G128" s="33">
        <v>400</v>
      </c>
      <c r="H128" s="34"/>
      <c r="I128" s="26"/>
      <c r="J128" s="27">
        <f>IF(AND(G128= "",H128= ""), 0, ROUND(ROUND(I128, 2) * ROUND(IF(H128="",G128,H128),  2), 2))</f>
        <v>0</v>
      </c>
      <c r="K128" s="7" t="s">
        <v>110</v>
      </c>
      <c r="L128" s="7">
        <v>146557</v>
      </c>
      <c r="M128" s="28">
        <v>0.2</v>
      </c>
      <c r="Q128" s="7">
        <v>1415</v>
      </c>
    </row>
    <row r="129" spans="1:17" x14ac:dyDescent="0.25">
      <c r="A129" s="7" t="s">
        <v>59</v>
      </c>
      <c r="B129" s="35"/>
      <c r="C129" s="75" t="s">
        <v>145</v>
      </c>
      <c r="D129" s="75"/>
      <c r="E129" s="75"/>
      <c r="F129" s="75"/>
      <c r="G129" s="75"/>
      <c r="H129" s="75"/>
      <c r="I129" s="75"/>
      <c r="J129" s="35"/>
    </row>
    <row r="130" spans="1:17" hidden="1" x14ac:dyDescent="0.25">
      <c r="A130" s="7" t="s">
        <v>47</v>
      </c>
    </row>
    <row r="131" spans="1:17" hidden="1" x14ac:dyDescent="0.25">
      <c r="A131" s="7" t="s">
        <v>48</v>
      </c>
    </row>
    <row r="132" spans="1:17" ht="16.899999999999999" customHeight="1" x14ac:dyDescent="0.25">
      <c r="A132" s="7">
        <v>5</v>
      </c>
      <c r="B132" s="16" t="s">
        <v>146</v>
      </c>
      <c r="C132" s="71" t="s">
        <v>97</v>
      </c>
      <c r="D132" s="71"/>
      <c r="E132" s="71"/>
      <c r="F132" s="19"/>
      <c r="G132" s="19"/>
      <c r="H132" s="19"/>
      <c r="I132" s="19"/>
      <c r="J132" s="20"/>
      <c r="K132" s="7" t="s">
        <v>110</v>
      </c>
    </row>
    <row r="133" spans="1:17" hidden="1" x14ac:dyDescent="0.25">
      <c r="A133" s="7" t="s">
        <v>44</v>
      </c>
    </row>
    <row r="134" spans="1:17" x14ac:dyDescent="0.25">
      <c r="A134" s="7">
        <v>9</v>
      </c>
      <c r="B134" s="21" t="s">
        <v>147</v>
      </c>
      <c r="C134" s="72" t="s">
        <v>148</v>
      </c>
      <c r="D134" s="73"/>
      <c r="E134" s="73"/>
      <c r="F134" s="23" t="s">
        <v>52</v>
      </c>
      <c r="G134" s="29">
        <v>25</v>
      </c>
      <c r="H134" s="30"/>
      <c r="I134" s="26"/>
      <c r="J134" s="27">
        <f>IF(AND(G134= "",H134= ""), 0, ROUND(ROUND(I134, 2) * ROUND(IF(H134="",G134,H134),  3), 2))</f>
        <v>0</v>
      </c>
      <c r="K134" s="7" t="s">
        <v>110</v>
      </c>
      <c r="L134" s="7">
        <v>146557</v>
      </c>
      <c r="M134" s="28">
        <v>0.2</v>
      </c>
      <c r="Q134" s="7">
        <v>1415</v>
      </c>
    </row>
    <row r="135" spans="1:17" x14ac:dyDescent="0.25">
      <c r="A135" s="7" t="s">
        <v>59</v>
      </c>
      <c r="B135" s="35"/>
      <c r="C135" s="75" t="s">
        <v>149</v>
      </c>
      <c r="D135" s="75"/>
      <c r="E135" s="75"/>
      <c r="F135" s="75"/>
      <c r="G135" s="75"/>
      <c r="H135" s="75"/>
      <c r="I135" s="75"/>
      <c r="J135" s="35"/>
    </row>
    <row r="136" spans="1:17" hidden="1" x14ac:dyDescent="0.25">
      <c r="A136" s="7" t="s">
        <v>47</v>
      </c>
    </row>
    <row r="137" spans="1:17" x14ac:dyDescent="0.25">
      <c r="A137" s="7">
        <v>9</v>
      </c>
      <c r="B137" s="21" t="s">
        <v>150</v>
      </c>
      <c r="C137" s="72" t="s">
        <v>99</v>
      </c>
      <c r="D137" s="73"/>
      <c r="E137" s="73"/>
      <c r="F137" s="23" t="s">
        <v>52</v>
      </c>
      <c r="G137" s="29">
        <v>2</v>
      </c>
      <c r="H137" s="30"/>
      <c r="I137" s="26"/>
      <c r="J137" s="27">
        <f>IF(AND(G137= "",H137= ""), 0, ROUND(ROUND(I137, 2) * ROUND(IF(H137="",G137,H137),  3), 2))</f>
        <v>0</v>
      </c>
      <c r="K137" s="7" t="s">
        <v>110</v>
      </c>
      <c r="L137" s="7">
        <v>146557</v>
      </c>
      <c r="M137" s="28">
        <v>0.2</v>
      </c>
      <c r="Q137" s="7">
        <v>1415</v>
      </c>
    </row>
    <row r="138" spans="1:17" x14ac:dyDescent="0.25">
      <c r="A138" s="7" t="s">
        <v>59</v>
      </c>
      <c r="B138" s="35"/>
      <c r="C138" s="75" t="s">
        <v>149</v>
      </c>
      <c r="D138" s="75"/>
      <c r="E138" s="75"/>
      <c r="F138" s="75"/>
      <c r="G138" s="75"/>
      <c r="H138" s="75"/>
      <c r="I138" s="75"/>
      <c r="J138" s="35"/>
    </row>
    <row r="139" spans="1:17" hidden="1" x14ac:dyDescent="0.25">
      <c r="A139" s="7" t="s">
        <v>47</v>
      </c>
    </row>
    <row r="140" spans="1:17" x14ac:dyDescent="0.25">
      <c r="A140" s="7">
        <v>9</v>
      </c>
      <c r="B140" s="21" t="s">
        <v>151</v>
      </c>
      <c r="C140" s="72" t="s">
        <v>102</v>
      </c>
      <c r="D140" s="73"/>
      <c r="E140" s="73"/>
      <c r="F140" s="23" t="s">
        <v>65</v>
      </c>
      <c r="G140" s="33">
        <v>5</v>
      </c>
      <c r="H140" s="34"/>
      <c r="I140" s="26"/>
      <c r="J140" s="27">
        <f>IF(AND(G140= "",H140= ""), 0, ROUND(ROUND(I140, 2) * ROUND(IF(H140="",G140,H140),  2), 2))</f>
        <v>0</v>
      </c>
      <c r="K140" s="7" t="s">
        <v>110</v>
      </c>
      <c r="L140" s="7">
        <v>146557</v>
      </c>
      <c r="M140" s="28">
        <v>0.2</v>
      </c>
      <c r="Q140" s="7">
        <v>1415</v>
      </c>
    </row>
    <row r="141" spans="1:17" x14ac:dyDescent="0.25">
      <c r="A141" s="7" t="s">
        <v>59</v>
      </c>
      <c r="B141" s="35"/>
      <c r="C141" s="75" t="s">
        <v>149</v>
      </c>
      <c r="D141" s="75"/>
      <c r="E141" s="75"/>
      <c r="F141" s="75"/>
      <c r="G141" s="75"/>
      <c r="H141" s="75"/>
      <c r="I141" s="75"/>
      <c r="J141" s="35"/>
    </row>
    <row r="142" spans="1:17" hidden="1" x14ac:dyDescent="0.25">
      <c r="A142" s="7" t="s">
        <v>47</v>
      </c>
    </row>
    <row r="143" spans="1:17" hidden="1" x14ac:dyDescent="0.25">
      <c r="A143" s="7" t="s">
        <v>48</v>
      </c>
    </row>
    <row r="144" spans="1:17" ht="16.899999999999999" customHeight="1" x14ac:dyDescent="0.25">
      <c r="A144" s="7">
        <v>5</v>
      </c>
      <c r="B144" s="16" t="s">
        <v>152</v>
      </c>
      <c r="C144" s="71" t="s">
        <v>153</v>
      </c>
      <c r="D144" s="71"/>
      <c r="E144" s="71"/>
      <c r="F144" s="19"/>
      <c r="G144" s="19"/>
      <c r="H144" s="19"/>
      <c r="I144" s="19"/>
      <c r="J144" s="20"/>
      <c r="K144" s="7" t="s">
        <v>110</v>
      </c>
    </row>
    <row r="145" spans="1:17" hidden="1" x14ac:dyDescent="0.25">
      <c r="A145" s="7" t="s">
        <v>44</v>
      </c>
    </row>
    <row r="146" spans="1:17" x14ac:dyDescent="0.25">
      <c r="A146" s="7">
        <v>9</v>
      </c>
      <c r="B146" s="21" t="s">
        <v>154</v>
      </c>
      <c r="C146" s="72" t="s">
        <v>155</v>
      </c>
      <c r="D146" s="73"/>
      <c r="E146" s="73"/>
      <c r="F146" s="23" t="s">
        <v>65</v>
      </c>
      <c r="G146" s="33">
        <v>70</v>
      </c>
      <c r="H146" s="34"/>
      <c r="I146" s="26"/>
      <c r="J146" s="27">
        <f>IF(AND(G146= "",H146= ""), 0, ROUND(ROUND(I146, 2) * ROUND(IF(H146="",G146,H146),  2), 2))</f>
        <v>0</v>
      </c>
      <c r="K146" s="7" t="s">
        <v>110</v>
      </c>
      <c r="L146" s="7">
        <v>146557</v>
      </c>
      <c r="M146" s="28">
        <v>0.2</v>
      </c>
      <c r="Q146" s="7">
        <v>1415</v>
      </c>
    </row>
    <row r="147" spans="1:17" ht="22.7" customHeight="1" x14ac:dyDescent="0.25">
      <c r="A147" s="7" t="s">
        <v>59</v>
      </c>
      <c r="B147" s="35"/>
      <c r="C147" s="75" t="s">
        <v>156</v>
      </c>
      <c r="D147" s="75"/>
      <c r="E147" s="75"/>
      <c r="F147" s="75"/>
      <c r="G147" s="75"/>
      <c r="H147" s="75"/>
      <c r="I147" s="75"/>
      <c r="J147" s="35"/>
    </row>
    <row r="148" spans="1:17" hidden="1" x14ac:dyDescent="0.25">
      <c r="A148" s="7" t="s">
        <v>47</v>
      </c>
    </row>
    <row r="149" spans="1:17" hidden="1" x14ac:dyDescent="0.25">
      <c r="A149" s="7" t="s">
        <v>48</v>
      </c>
    </row>
    <row r="150" spans="1:17" x14ac:dyDescent="0.25">
      <c r="A150" s="7">
        <v>5</v>
      </c>
      <c r="B150" s="16" t="s">
        <v>157</v>
      </c>
      <c r="C150" s="71" t="s">
        <v>158</v>
      </c>
      <c r="D150" s="71"/>
      <c r="E150" s="71"/>
      <c r="F150" s="19"/>
      <c r="G150" s="19"/>
      <c r="H150" s="19"/>
      <c r="I150" s="19"/>
      <c r="J150" s="20"/>
      <c r="K150" s="7" t="s">
        <v>110</v>
      </c>
    </row>
    <row r="151" spans="1:17" hidden="1" x14ac:dyDescent="0.25">
      <c r="A151" s="7" t="s">
        <v>44</v>
      </c>
    </row>
    <row r="152" spans="1:17" x14ac:dyDescent="0.25">
      <c r="A152" s="7">
        <v>9</v>
      </c>
      <c r="B152" s="21" t="s">
        <v>159</v>
      </c>
      <c r="C152" s="72" t="s">
        <v>160</v>
      </c>
      <c r="D152" s="73"/>
      <c r="E152" s="73"/>
      <c r="F152" s="23" t="s">
        <v>65</v>
      </c>
      <c r="G152" s="33">
        <v>130</v>
      </c>
      <c r="H152" s="34"/>
      <c r="I152" s="26"/>
      <c r="J152" s="27">
        <f>IF(AND(G152= "",H152= ""), 0, ROUND(ROUND(I152, 2) * ROUND(IF(H152="",G152,H152),  2), 2))</f>
        <v>0</v>
      </c>
      <c r="K152" s="7" t="s">
        <v>110</v>
      </c>
      <c r="L152" s="7">
        <v>146557</v>
      </c>
      <c r="M152" s="28">
        <v>0.2</v>
      </c>
      <c r="Q152" s="7">
        <v>1415</v>
      </c>
    </row>
    <row r="153" spans="1:17" x14ac:dyDescent="0.25">
      <c r="A153" s="7" t="s">
        <v>59</v>
      </c>
      <c r="B153" s="35"/>
      <c r="C153" s="75" t="s">
        <v>161</v>
      </c>
      <c r="D153" s="75"/>
      <c r="E153" s="75"/>
      <c r="F153" s="75"/>
      <c r="G153" s="75"/>
      <c r="H153" s="75"/>
      <c r="I153" s="75"/>
      <c r="J153" s="35"/>
    </row>
    <row r="154" spans="1:17" hidden="1" x14ac:dyDescent="0.25">
      <c r="A154" s="7" t="s">
        <v>47</v>
      </c>
    </row>
    <row r="155" spans="1:17" hidden="1" x14ac:dyDescent="0.25">
      <c r="A155" s="7" t="s">
        <v>48</v>
      </c>
    </row>
    <row r="156" spans="1:17" x14ac:dyDescent="0.25">
      <c r="A156" s="7">
        <v>5</v>
      </c>
      <c r="B156" s="16" t="s">
        <v>162</v>
      </c>
      <c r="C156" s="71" t="s">
        <v>163</v>
      </c>
      <c r="D156" s="71"/>
      <c r="E156" s="71"/>
      <c r="F156" s="19"/>
      <c r="G156" s="19"/>
      <c r="H156" s="19"/>
      <c r="I156" s="19"/>
      <c r="J156" s="20"/>
      <c r="K156" s="7" t="s">
        <v>110</v>
      </c>
    </row>
    <row r="157" spans="1:17" hidden="1" x14ac:dyDescent="0.25">
      <c r="A157" s="7" t="s">
        <v>44</v>
      </c>
    </row>
    <row r="158" spans="1:17" ht="27.2" customHeight="1" x14ac:dyDescent="0.25">
      <c r="A158" s="7">
        <v>9</v>
      </c>
      <c r="B158" s="21" t="s">
        <v>164</v>
      </c>
      <c r="C158" s="72" t="s">
        <v>165</v>
      </c>
      <c r="D158" s="73"/>
      <c r="E158" s="73"/>
      <c r="F158" s="23" t="s">
        <v>12</v>
      </c>
      <c r="G158" s="24">
        <v>1</v>
      </c>
      <c r="H158" s="25"/>
      <c r="I158" s="26"/>
      <c r="J158" s="27">
        <f>IF(AND(G158= "",H158= ""), 0, ROUND(ROUND(I158, 2) * ROUND(IF(H158="",G158,H158),  0), 2))</f>
        <v>0</v>
      </c>
      <c r="K158" s="7" t="s">
        <v>110</v>
      </c>
      <c r="L158" s="7">
        <v>146557</v>
      </c>
      <c r="M158" s="28">
        <v>0.2</v>
      </c>
      <c r="Q158" s="7">
        <v>1415</v>
      </c>
    </row>
    <row r="159" spans="1:17" x14ac:dyDescent="0.25">
      <c r="A159" s="7" t="s">
        <v>59</v>
      </c>
      <c r="B159" s="35"/>
      <c r="C159" s="75" t="s">
        <v>166</v>
      </c>
      <c r="D159" s="75"/>
      <c r="E159" s="75"/>
      <c r="F159" s="75"/>
      <c r="G159" s="75"/>
      <c r="H159" s="75"/>
      <c r="I159" s="75"/>
      <c r="J159" s="35"/>
    </row>
    <row r="160" spans="1:17" hidden="1" x14ac:dyDescent="0.25">
      <c r="A160" s="7" t="s">
        <v>47</v>
      </c>
    </row>
    <row r="161" spans="1:17" hidden="1" x14ac:dyDescent="0.25">
      <c r="A161" s="7" t="s">
        <v>48</v>
      </c>
    </row>
    <row r="162" spans="1:17" x14ac:dyDescent="0.25">
      <c r="A162" s="7">
        <v>5</v>
      </c>
      <c r="B162" s="16" t="s">
        <v>167</v>
      </c>
      <c r="C162" s="71" t="s">
        <v>168</v>
      </c>
      <c r="D162" s="71"/>
      <c r="E162" s="71"/>
      <c r="F162" s="19"/>
      <c r="G162" s="19"/>
      <c r="H162" s="19"/>
      <c r="I162" s="19"/>
      <c r="J162" s="20"/>
      <c r="K162" s="7" t="s">
        <v>110</v>
      </c>
    </row>
    <row r="163" spans="1:17" hidden="1" x14ac:dyDescent="0.25">
      <c r="A163" s="7" t="s">
        <v>44</v>
      </c>
    </row>
    <row r="164" spans="1:17" ht="27.2" customHeight="1" x14ac:dyDescent="0.25">
      <c r="A164" s="7">
        <v>9</v>
      </c>
      <c r="B164" s="21" t="s">
        <v>169</v>
      </c>
      <c r="C164" s="72" t="s">
        <v>170</v>
      </c>
      <c r="D164" s="73"/>
      <c r="E164" s="73"/>
      <c r="F164" s="23" t="s">
        <v>12</v>
      </c>
      <c r="G164" s="24">
        <v>1</v>
      </c>
      <c r="H164" s="25"/>
      <c r="I164" s="26"/>
      <c r="J164" s="27">
        <f>IF(AND(G164= "",H164= ""), 0, ROUND(ROUND(I164, 2) * ROUND(IF(H164="",G164,H164),  0), 2))</f>
        <v>0</v>
      </c>
      <c r="K164" s="7" t="s">
        <v>110</v>
      </c>
      <c r="L164" s="7">
        <v>146557</v>
      </c>
      <c r="M164" s="28">
        <v>0.2</v>
      </c>
      <c r="Q164" s="7">
        <v>1415</v>
      </c>
    </row>
    <row r="165" spans="1:17" x14ac:dyDescent="0.25">
      <c r="A165" s="7" t="s">
        <v>59</v>
      </c>
      <c r="B165" s="35"/>
      <c r="C165" s="75" t="s">
        <v>171</v>
      </c>
      <c r="D165" s="75"/>
      <c r="E165" s="75"/>
      <c r="F165" s="75"/>
      <c r="G165" s="75"/>
      <c r="H165" s="75"/>
      <c r="I165" s="75"/>
      <c r="J165" s="35"/>
    </row>
    <row r="166" spans="1:17" hidden="1" x14ac:dyDescent="0.25">
      <c r="A166" s="7" t="s">
        <v>47</v>
      </c>
    </row>
    <row r="167" spans="1:17" hidden="1" x14ac:dyDescent="0.25">
      <c r="A167" s="7" t="s">
        <v>48</v>
      </c>
    </row>
    <row r="168" spans="1:17" hidden="1" x14ac:dyDescent="0.25">
      <c r="A168" s="7" t="s">
        <v>107</v>
      </c>
    </row>
    <row r="169" spans="1:17" ht="36" customHeight="1" x14ac:dyDescent="0.25">
      <c r="A169" s="7">
        <v>4</v>
      </c>
      <c r="B169" s="16" t="s">
        <v>172</v>
      </c>
      <c r="C169" s="74" t="s">
        <v>173</v>
      </c>
      <c r="D169" s="74"/>
      <c r="E169" s="74"/>
      <c r="F169" s="31"/>
      <c r="G169" s="31"/>
      <c r="H169" s="31"/>
      <c r="I169" s="31"/>
      <c r="J169" s="32"/>
      <c r="K169" s="7" t="s">
        <v>110</v>
      </c>
    </row>
    <row r="170" spans="1:17" x14ac:dyDescent="0.25">
      <c r="A170" s="7">
        <v>5</v>
      </c>
      <c r="B170" s="16" t="s">
        <v>174</v>
      </c>
      <c r="C170" s="71" t="s">
        <v>175</v>
      </c>
      <c r="D170" s="71"/>
      <c r="E170" s="71"/>
      <c r="F170" s="19"/>
      <c r="G170" s="19"/>
      <c r="H170" s="19"/>
      <c r="I170" s="19"/>
      <c r="J170" s="20"/>
      <c r="K170" s="7" t="s">
        <v>110</v>
      </c>
    </row>
    <row r="171" spans="1:17" hidden="1" x14ac:dyDescent="0.25">
      <c r="A171" s="7" t="s">
        <v>44</v>
      </c>
    </row>
    <row r="172" spans="1:17" x14ac:dyDescent="0.25">
      <c r="A172" s="7">
        <v>9</v>
      </c>
      <c r="B172" s="21" t="s">
        <v>176</v>
      </c>
      <c r="C172" s="72" t="s">
        <v>175</v>
      </c>
      <c r="D172" s="73"/>
      <c r="E172" s="73"/>
      <c r="F172" s="23" t="s">
        <v>58</v>
      </c>
      <c r="G172" s="33">
        <v>110</v>
      </c>
      <c r="H172" s="34"/>
      <c r="I172" s="26"/>
      <c r="J172" s="27">
        <f>IF(AND(G172= "",H172= ""), 0, ROUND(ROUND(I172, 2) * ROUND(IF(H172="",G172,H172),  2), 2))</f>
        <v>0</v>
      </c>
      <c r="K172" s="7" t="s">
        <v>110</v>
      </c>
      <c r="L172" s="7">
        <v>246934</v>
      </c>
      <c r="M172" s="28">
        <v>0.2</v>
      </c>
      <c r="Q172" s="7">
        <v>1415</v>
      </c>
    </row>
    <row r="173" spans="1:17" x14ac:dyDescent="0.25">
      <c r="A173" s="7" t="s">
        <v>59</v>
      </c>
      <c r="B173" s="35"/>
      <c r="C173" s="75" t="s">
        <v>177</v>
      </c>
      <c r="D173" s="75"/>
      <c r="E173" s="75"/>
      <c r="F173" s="75"/>
      <c r="G173" s="75"/>
      <c r="H173" s="75"/>
      <c r="I173" s="75"/>
      <c r="J173" s="35"/>
    </row>
    <row r="174" spans="1:17" hidden="1" x14ac:dyDescent="0.25">
      <c r="A174" s="7" t="s">
        <v>47</v>
      </c>
    </row>
    <row r="175" spans="1:17" hidden="1" x14ac:dyDescent="0.25">
      <c r="A175" s="7" t="s">
        <v>48</v>
      </c>
    </row>
    <row r="176" spans="1:17" ht="16.899999999999999" customHeight="1" x14ac:dyDescent="0.25">
      <c r="A176" s="7">
        <v>5</v>
      </c>
      <c r="B176" s="16" t="s">
        <v>178</v>
      </c>
      <c r="C176" s="71" t="s">
        <v>74</v>
      </c>
      <c r="D176" s="71"/>
      <c r="E176" s="71"/>
      <c r="F176" s="19"/>
      <c r="G176" s="19"/>
      <c r="H176" s="19"/>
      <c r="I176" s="19"/>
      <c r="J176" s="20"/>
      <c r="K176" s="7" t="s">
        <v>110</v>
      </c>
    </row>
    <row r="177" spans="1:17" hidden="1" x14ac:dyDescent="0.25">
      <c r="A177" s="7" t="s">
        <v>44</v>
      </c>
    </row>
    <row r="178" spans="1:17" x14ac:dyDescent="0.25">
      <c r="A178" s="7">
        <v>9</v>
      </c>
      <c r="B178" s="21" t="s">
        <v>179</v>
      </c>
      <c r="C178" s="72" t="s">
        <v>74</v>
      </c>
      <c r="D178" s="73"/>
      <c r="E178" s="73"/>
      <c r="F178" s="23" t="s">
        <v>58</v>
      </c>
      <c r="G178" s="33">
        <v>110</v>
      </c>
      <c r="H178" s="34"/>
      <c r="I178" s="26"/>
      <c r="J178" s="27">
        <f>IF(AND(G178= "",H178= ""), 0, ROUND(ROUND(I178, 2) * ROUND(IF(H178="",G178,H178),  2), 2))</f>
        <v>0</v>
      </c>
      <c r="K178" s="7" t="s">
        <v>110</v>
      </c>
      <c r="L178" s="7">
        <v>246934</v>
      </c>
      <c r="M178" s="28">
        <v>0.2</v>
      </c>
      <c r="Q178" s="7">
        <v>1415</v>
      </c>
    </row>
    <row r="179" spans="1:17" x14ac:dyDescent="0.25">
      <c r="A179" s="7" t="s">
        <v>59</v>
      </c>
      <c r="B179" s="35"/>
      <c r="C179" s="75" t="s">
        <v>177</v>
      </c>
      <c r="D179" s="75"/>
      <c r="E179" s="75"/>
      <c r="F179" s="75"/>
      <c r="G179" s="75"/>
      <c r="H179" s="75"/>
      <c r="I179" s="75"/>
      <c r="J179" s="35"/>
    </row>
    <row r="180" spans="1:17" hidden="1" x14ac:dyDescent="0.25">
      <c r="A180" s="7" t="s">
        <v>47</v>
      </c>
    </row>
    <row r="181" spans="1:17" hidden="1" x14ac:dyDescent="0.25">
      <c r="A181" s="7" t="s">
        <v>48</v>
      </c>
    </row>
    <row r="182" spans="1:17" hidden="1" x14ac:dyDescent="0.25">
      <c r="A182" s="7" t="s">
        <v>107</v>
      </c>
    </row>
    <row r="183" spans="1:17" x14ac:dyDescent="0.25">
      <c r="A183" s="7" t="s">
        <v>39</v>
      </c>
      <c r="B183" s="22"/>
      <c r="C183" s="76"/>
      <c r="D183" s="76"/>
      <c r="E183" s="76"/>
      <c r="J183" s="22"/>
    </row>
    <row r="184" spans="1:17" x14ac:dyDescent="0.25">
      <c r="B184" s="22"/>
      <c r="C184" s="79" t="s">
        <v>41</v>
      </c>
      <c r="D184" s="80"/>
      <c r="E184" s="80"/>
      <c r="F184" s="77"/>
      <c r="G184" s="77"/>
      <c r="H184" s="77"/>
      <c r="I184" s="77"/>
      <c r="J184" s="78"/>
    </row>
    <row r="185" spans="1:17" x14ac:dyDescent="0.25">
      <c r="B185" s="22"/>
      <c r="C185" s="82"/>
      <c r="D185" s="53"/>
      <c r="E185" s="53"/>
      <c r="F185" s="53"/>
      <c r="G185" s="53"/>
      <c r="H185" s="53"/>
      <c r="I185" s="53"/>
      <c r="J185" s="81"/>
    </row>
    <row r="186" spans="1:17" x14ac:dyDescent="0.25">
      <c r="B186" s="22"/>
      <c r="C186" s="85" t="s">
        <v>180</v>
      </c>
      <c r="D186" s="71"/>
      <c r="E186" s="71"/>
      <c r="F186" s="83">
        <f>SUMIF(K8:K183, IF(K7="","",K7), J8:J183)</f>
        <v>0</v>
      </c>
      <c r="G186" s="83"/>
      <c r="H186" s="83"/>
      <c r="I186" s="83"/>
      <c r="J186" s="84"/>
    </row>
    <row r="187" spans="1:17" ht="16.899999999999999" customHeight="1" x14ac:dyDescent="0.25">
      <c r="B187" s="22"/>
      <c r="C187" s="85" t="s">
        <v>181</v>
      </c>
      <c r="D187" s="71"/>
      <c r="E187" s="71"/>
      <c r="F187" s="83">
        <f>ROUND(SUMIF(K8:K183, IF(K7="","",K7), J8:J183) * 0.2, 2)</f>
        <v>0</v>
      </c>
      <c r="G187" s="83"/>
      <c r="H187" s="83"/>
      <c r="I187" s="83"/>
      <c r="J187" s="84"/>
    </row>
    <row r="188" spans="1:17" x14ac:dyDescent="0.25">
      <c r="B188" s="22"/>
      <c r="C188" s="88" t="s">
        <v>182</v>
      </c>
      <c r="D188" s="89"/>
      <c r="E188" s="89"/>
      <c r="F188" s="86">
        <f>SUM(F186:F187)</f>
        <v>0</v>
      </c>
      <c r="G188" s="86"/>
      <c r="H188" s="86"/>
      <c r="I188" s="86"/>
      <c r="J188" s="87"/>
    </row>
    <row r="189" spans="1:17" ht="37.15" customHeight="1" x14ac:dyDescent="0.25">
      <c r="B189" s="3"/>
      <c r="C189" s="90" t="s">
        <v>183</v>
      </c>
      <c r="D189" s="90"/>
      <c r="E189" s="90"/>
      <c r="F189" s="90"/>
      <c r="G189" s="90"/>
      <c r="H189" s="90"/>
      <c r="I189" s="90"/>
      <c r="J189" s="90"/>
    </row>
    <row r="191" spans="1:17" ht="15.75" x14ac:dyDescent="0.25">
      <c r="C191" s="91" t="s">
        <v>184</v>
      </c>
      <c r="D191" s="91"/>
      <c r="E191" s="91"/>
      <c r="F191" s="91"/>
      <c r="G191" s="91"/>
      <c r="H191" s="91"/>
      <c r="I191" s="91"/>
      <c r="J191" s="91"/>
    </row>
    <row r="192" spans="1:17" ht="16.899999999999999" customHeight="1" x14ac:dyDescent="0.25">
      <c r="C192" s="93" t="s">
        <v>185</v>
      </c>
      <c r="D192" s="94"/>
      <c r="E192" s="94"/>
      <c r="F192" s="92">
        <f>SUMIF(K10:K178, "", J10:J178)</f>
        <v>0</v>
      </c>
      <c r="G192" s="92"/>
      <c r="H192" s="92"/>
      <c r="I192" s="92"/>
      <c r="J192" s="92"/>
    </row>
    <row r="193" spans="1:12" x14ac:dyDescent="0.25">
      <c r="C193" s="97" t="s">
        <v>186</v>
      </c>
      <c r="D193" s="98"/>
      <c r="E193" s="98"/>
      <c r="F193" s="95">
        <f>SUMIF(K21:K75, "", J21:J75)</f>
        <v>0</v>
      </c>
      <c r="G193" s="96"/>
      <c r="H193" s="96"/>
      <c r="I193" s="96"/>
      <c r="J193" s="96"/>
    </row>
    <row r="194" spans="1:12" ht="16.350000000000001" customHeight="1" x14ac:dyDescent="0.25">
      <c r="C194" s="97" t="s">
        <v>187</v>
      </c>
      <c r="D194" s="98"/>
      <c r="E194" s="98"/>
      <c r="F194" s="95" t="str">
        <f>"[Non totalisé] "&amp;(SUMIF(A83:A164, "9", J83:J164))&amp;IF(IF(ISNUMBER(FIND(MID(FIXED(1000+1/2),6,1),""&amp;(SUMIF(A83:A164, "9", J83:J164)))),FIND(MID(FIXED(1000+1/2),6,1),""&amp;(SUMIF(A83:A164, "9", J83:J164))),0)=0,MID(FIXED(1000+1/2),6,1),"")&amp;REPT("0",MAX(0,2-IF(ISNUMBER(FIND(MID(FIXED(1000+1/2),6,1),""&amp;(SUMIF(A83:A164, "9", J83:J164)))),LEN((SUMIF(A83:A164, "9", J83:J164)))-IF(ISNUMBER(FIND(MID(FIXED(1000+1/2),6,1),""&amp;(SUMIF(A83:A164, "9", J83:J164)))),FIND(MID(FIXED(1000+1/2),6,1),""&amp;(SUMIF(A83:A164, "9", J83:J164))),0),0)))&amp;" €"</f>
        <v>[Non totalisé] 0,00 €</v>
      </c>
      <c r="G194" s="96"/>
      <c r="H194" s="96"/>
      <c r="I194" s="96"/>
      <c r="J194" s="96"/>
    </row>
    <row r="195" spans="1:12" ht="32.85" customHeight="1" x14ac:dyDescent="0.25">
      <c r="C195" s="97" t="s">
        <v>188</v>
      </c>
      <c r="D195" s="98"/>
      <c r="E195" s="98"/>
      <c r="F195" s="95" t="str">
        <f>"[Non totalisé] "&amp;(SUMIF(A172:A178, "9", J172:J178))&amp;IF(IF(ISNUMBER(FIND(MID(FIXED(1000+1/2),6,1),""&amp;(SUMIF(A172:A178, "9", J172:J178)))),FIND(MID(FIXED(1000+1/2),6,1),""&amp;(SUMIF(A172:A178, "9", J172:J178))),0)=0,MID(FIXED(1000+1/2),6,1),"")&amp;REPT("0",MAX(0,2-IF(ISNUMBER(FIND(MID(FIXED(1000+1/2),6,1),""&amp;(SUMIF(A172:A178, "9", J172:J178)))),LEN((SUMIF(A172:A178, "9", J172:J178)))-IF(ISNUMBER(FIND(MID(FIXED(1000+1/2),6,1),""&amp;(SUMIF(A172:A178, "9", J172:J178)))),FIND(MID(FIXED(1000+1/2),6,1),""&amp;(SUMIF(A172:A178, "9", J172:J178))),0),0)))&amp;" €"</f>
        <v>[Non totalisé] 0,00 €</v>
      </c>
      <c r="G195" s="96"/>
      <c r="H195" s="96"/>
      <c r="I195" s="96"/>
      <c r="J195" s="96"/>
    </row>
    <row r="196" spans="1:12" x14ac:dyDescent="0.25">
      <c r="C196" s="99" t="s">
        <v>189</v>
      </c>
      <c r="D196" s="100"/>
      <c r="E196" s="100"/>
      <c r="F196" s="36"/>
      <c r="G196" s="36"/>
      <c r="H196" s="36"/>
      <c r="I196" s="36"/>
      <c r="J196" s="37"/>
    </row>
    <row r="197" spans="1:12" x14ac:dyDescent="0.25">
      <c r="C197" s="101"/>
      <c r="D197" s="102"/>
      <c r="E197" s="102"/>
      <c r="F197" s="102"/>
      <c r="G197" s="102"/>
      <c r="H197" s="102"/>
      <c r="I197" s="102"/>
      <c r="J197" s="103"/>
    </row>
    <row r="198" spans="1:12" x14ac:dyDescent="0.25">
      <c r="A198" s="38"/>
      <c r="C198" s="104" t="s">
        <v>180</v>
      </c>
      <c r="D198" s="53"/>
      <c r="E198" s="53"/>
      <c r="F198" s="105">
        <f>SUMIF(K5:K189, IF(K4="","",K4), J5:J189)</f>
        <v>0</v>
      </c>
      <c r="G198" s="106"/>
      <c r="H198" s="106"/>
      <c r="I198" s="106"/>
      <c r="J198" s="107"/>
    </row>
    <row r="199" spans="1:12" x14ac:dyDescent="0.25">
      <c r="A199" s="38"/>
      <c r="C199" s="104" t="s">
        <v>181</v>
      </c>
      <c r="D199" s="53"/>
      <c r="E199" s="53"/>
      <c r="F199" s="105">
        <f>ROUND(SUMIF(K5:K189, IF(K4="","",K4), J5:J189) * 0.2, 2)</f>
        <v>0</v>
      </c>
      <c r="G199" s="106"/>
      <c r="H199" s="106"/>
      <c r="I199" s="106"/>
      <c r="J199" s="107"/>
    </row>
    <row r="200" spans="1:12" x14ac:dyDescent="0.25">
      <c r="C200" s="108" t="s">
        <v>182</v>
      </c>
      <c r="D200" s="109"/>
      <c r="E200" s="109"/>
      <c r="F200" s="110">
        <f>SUM(F198:F199)</f>
        <v>0</v>
      </c>
      <c r="G200" s="111"/>
      <c r="H200" s="111"/>
      <c r="I200" s="111"/>
      <c r="J200" s="112"/>
    </row>
    <row r="201" spans="1:12" x14ac:dyDescent="0.25">
      <c r="C201" s="113"/>
      <c r="D201" s="76"/>
      <c r="E201" s="76"/>
      <c r="F201" s="76"/>
      <c r="G201" s="76"/>
      <c r="H201" s="76"/>
      <c r="I201" s="76"/>
      <c r="J201" s="76"/>
    </row>
    <row r="202" spans="1:12" x14ac:dyDescent="0.25">
      <c r="C202" s="114" t="s">
        <v>190</v>
      </c>
      <c r="D202" s="76"/>
      <c r="E202" s="76"/>
      <c r="F202" s="76"/>
      <c r="G202" s="76"/>
      <c r="H202" s="76"/>
      <c r="I202" s="76"/>
      <c r="J202" s="76"/>
    </row>
    <row r="203" spans="1:12" x14ac:dyDescent="0.25">
      <c r="C203" s="109" t="str">
        <f>IF(Paramètres!AA2&lt;&gt;"",Paramètres!AA2,"")</f>
        <v xml:space="preserve">Zéro euro </v>
      </c>
      <c r="D203" s="109"/>
      <c r="E203" s="109"/>
      <c r="F203" s="109"/>
      <c r="G203" s="109"/>
      <c r="H203" s="109"/>
      <c r="I203" s="109"/>
      <c r="J203" s="109"/>
    </row>
    <row r="204" spans="1:12" x14ac:dyDescent="0.25">
      <c r="C204" s="109"/>
      <c r="D204" s="109"/>
      <c r="E204" s="109"/>
      <c r="F204" s="109"/>
      <c r="G204" s="109"/>
      <c r="H204" s="109"/>
      <c r="I204" s="109"/>
      <c r="J204" s="109"/>
    </row>
    <row r="206" spans="1:12" ht="15.75" x14ac:dyDescent="0.25">
      <c r="C206" s="91" t="s">
        <v>191</v>
      </c>
      <c r="D206" s="91"/>
      <c r="E206" s="91"/>
      <c r="F206" s="91"/>
      <c r="G206" s="91"/>
      <c r="H206" s="91"/>
      <c r="I206" s="91"/>
      <c r="J206" s="91"/>
    </row>
    <row r="207" spans="1:12" x14ac:dyDescent="0.25">
      <c r="C207" s="71" t="s">
        <v>192</v>
      </c>
      <c r="D207" s="71"/>
      <c r="E207" s="71"/>
      <c r="L207" s="7">
        <v>1</v>
      </c>
    </row>
    <row r="208" spans="1:12" x14ac:dyDescent="0.25">
      <c r="C208" s="115" t="s">
        <v>193</v>
      </c>
      <c r="D208" s="115"/>
      <c r="E208" s="115"/>
      <c r="F208" s="116">
        <f>SUMIF(L5:L189,L208, J5:J189)</f>
        <v>0</v>
      </c>
      <c r="G208" s="116"/>
      <c r="H208" s="116"/>
      <c r="I208" s="116"/>
      <c r="J208" s="116"/>
      <c r="K208" s="7">
        <v>1</v>
      </c>
      <c r="L208" s="7">
        <v>146557</v>
      </c>
    </row>
    <row r="209" spans="1:13" hidden="1" x14ac:dyDescent="0.25">
      <c r="A209" s="7">
        <v>0.2</v>
      </c>
      <c r="C209" s="40" t="str">
        <f>"	- dont T.V.A. à 20% sur " &amp;ROUND((SUMPRODUCT((L5:L189=L208)*1, J5:J189,(M5:M189=A209)*1)), 2)&amp; "€ :"</f>
        <v xml:space="preserve">	- dont T.V.A. à 20% sur 0€ :</v>
      </c>
      <c r="D209" s="40"/>
      <c r="E209" s="40"/>
      <c r="F209" s="117"/>
      <c r="G209" s="117"/>
      <c r="H209" s="117"/>
      <c r="I209" s="117"/>
      <c r="J209" s="117"/>
      <c r="K209" s="7">
        <v>1</v>
      </c>
      <c r="M209" s="7">
        <f>ROUND((SUMPRODUCT((L5:L189=L208)*1, J5:J189,(M5:M189=A209)*1))*A209, 2)</f>
        <v>0</v>
      </c>
    </row>
    <row r="210" spans="1:13" x14ac:dyDescent="0.25">
      <c r="C210" s="115" t="s">
        <v>194</v>
      </c>
      <c r="D210" s="115"/>
      <c r="E210" s="115"/>
      <c r="F210" s="39"/>
      <c r="G210" s="39"/>
      <c r="H210" s="39"/>
      <c r="I210" s="39"/>
      <c r="J210" s="39"/>
    </row>
    <row r="211" spans="1:13" x14ac:dyDescent="0.25">
      <c r="C211" s="118" t="s">
        <v>195</v>
      </c>
      <c r="D211" s="118"/>
      <c r="E211" s="118"/>
      <c r="F211" s="116">
        <f>SUM(F208:F209)</f>
        <v>0</v>
      </c>
      <c r="G211" s="116"/>
      <c r="H211" s="116"/>
      <c r="I211" s="116"/>
      <c r="J211" s="116"/>
    </row>
    <row r="212" spans="1:13" x14ac:dyDescent="0.25">
      <c r="C212" s="118" t="s">
        <v>196</v>
      </c>
      <c r="D212" s="118"/>
      <c r="E212" s="118"/>
      <c r="F212" s="116">
        <f>SUM(M208:M209)</f>
        <v>0</v>
      </c>
      <c r="G212" s="116"/>
      <c r="H212" s="116"/>
      <c r="I212" s="116"/>
      <c r="J212" s="116"/>
    </row>
    <row r="213" spans="1:13" x14ac:dyDescent="0.25">
      <c r="C213" s="118" t="s">
        <v>197</v>
      </c>
      <c r="D213" s="118"/>
      <c r="E213" s="118"/>
      <c r="F213" s="116">
        <f>SUM(F211:F212)</f>
        <v>0</v>
      </c>
      <c r="G213" s="116"/>
      <c r="H213" s="116"/>
      <c r="I213" s="116"/>
      <c r="J213" s="116"/>
    </row>
    <row r="214" spans="1:13" x14ac:dyDescent="0.25">
      <c r="C214" s="71" t="s">
        <v>198</v>
      </c>
      <c r="D214" s="71"/>
      <c r="E214" s="71"/>
      <c r="L214" s="7">
        <v>2</v>
      </c>
    </row>
    <row r="215" spans="1:13" x14ac:dyDescent="0.25">
      <c r="C215" s="115" t="s">
        <v>199</v>
      </c>
      <c r="D215" s="115"/>
      <c r="E215" s="115"/>
      <c r="F215" s="116">
        <f>SUMIF(L5:L189,L215, J5:J189)</f>
        <v>0</v>
      </c>
      <c r="G215" s="116"/>
      <c r="H215" s="116"/>
      <c r="I215" s="116"/>
      <c r="J215" s="116"/>
      <c r="K215" s="7">
        <v>2</v>
      </c>
      <c r="L215" s="7">
        <v>246934</v>
      </c>
    </row>
    <row r="216" spans="1:13" hidden="1" x14ac:dyDescent="0.25">
      <c r="A216" s="7">
        <v>0.2</v>
      </c>
      <c r="C216" s="40" t="str">
        <f>"	- dont T.V.A. à 20% sur " &amp;ROUND((SUMPRODUCT((L5:L189=L215)*1, J5:J189,(M5:M189=A216)*1)), 2)&amp; "€ :"</f>
        <v xml:space="preserve">	- dont T.V.A. à 20% sur 0€ :</v>
      </c>
      <c r="D216" s="40"/>
      <c r="E216" s="40"/>
      <c r="F216" s="117"/>
      <c r="G216" s="117"/>
      <c r="H216" s="117"/>
      <c r="I216" s="117"/>
      <c r="J216" s="117"/>
      <c r="K216" s="7">
        <v>2</v>
      </c>
      <c r="M216" s="7">
        <f>ROUND((SUMPRODUCT((L5:L189=L215)*1, J5:J189,(M5:M189=A216)*1))*A216, 2)</f>
        <v>0</v>
      </c>
    </row>
    <row r="217" spans="1:13" x14ac:dyDescent="0.25">
      <c r="C217" s="115" t="s">
        <v>200</v>
      </c>
      <c r="D217" s="115"/>
      <c r="E217" s="115"/>
      <c r="F217" s="39"/>
      <c r="G217" s="39"/>
      <c r="H217" s="39"/>
      <c r="I217" s="39"/>
      <c r="J217" s="39"/>
    </row>
    <row r="218" spans="1:13" x14ac:dyDescent="0.25">
      <c r="C218" s="118" t="s">
        <v>195</v>
      </c>
      <c r="D218" s="118"/>
      <c r="E218" s="118"/>
      <c r="F218" s="116">
        <f>SUM(F215:F216)</f>
        <v>0</v>
      </c>
      <c r="G218" s="116"/>
      <c r="H218" s="116"/>
      <c r="I218" s="116"/>
      <c r="J218" s="116"/>
    </row>
    <row r="219" spans="1:13" x14ac:dyDescent="0.25">
      <c r="C219" s="118" t="s">
        <v>196</v>
      </c>
      <c r="D219" s="118"/>
      <c r="E219" s="118"/>
      <c r="F219" s="116">
        <f>SUM(M215:M216)</f>
        <v>0</v>
      </c>
      <c r="G219" s="116"/>
      <c r="H219" s="116"/>
      <c r="I219" s="116"/>
      <c r="J219" s="116"/>
    </row>
    <row r="220" spans="1:13" x14ac:dyDescent="0.25">
      <c r="C220" s="118" t="s">
        <v>197</v>
      </c>
      <c r="D220" s="118"/>
      <c r="E220" s="118"/>
      <c r="F220" s="116">
        <f>SUM(F218:F219)</f>
        <v>0</v>
      </c>
      <c r="G220" s="116"/>
      <c r="H220" s="116"/>
      <c r="I220" s="116"/>
      <c r="J220" s="116"/>
    </row>
    <row r="222" spans="1:13" ht="56.65" customHeight="1" x14ac:dyDescent="0.25">
      <c r="F222" s="115" t="s">
        <v>201</v>
      </c>
      <c r="G222" s="115"/>
      <c r="H222" s="115"/>
      <c r="I222" s="115"/>
      <c r="J222" s="115"/>
    </row>
    <row r="224" spans="1:13" ht="85.15" customHeight="1" x14ac:dyDescent="0.25">
      <c r="C224" s="119" t="s">
        <v>202</v>
      </c>
      <c r="D224" s="119"/>
      <c r="F224" s="119" t="s">
        <v>203</v>
      </c>
      <c r="G224" s="119"/>
      <c r="H224" s="119"/>
      <c r="I224" s="119"/>
      <c r="J224" s="119"/>
    </row>
    <row r="225" spans="3:10" x14ac:dyDescent="0.25">
      <c r="C225" s="120" t="s">
        <v>204</v>
      </c>
      <c r="D225" s="120"/>
      <c r="E225" s="120"/>
      <c r="F225" s="120"/>
      <c r="G225" s="120"/>
      <c r="H225" s="120"/>
      <c r="I225" s="120"/>
      <c r="J225" s="120"/>
    </row>
  </sheetData>
  <sheetProtection selectLockedCells="1"/>
  <mergeCells count="157">
    <mergeCell ref="C224:D224"/>
    <mergeCell ref="F224:J224"/>
    <mergeCell ref="C225:J225"/>
    <mergeCell ref="F216:J216"/>
    <mergeCell ref="C217:E217"/>
    <mergeCell ref="C218:E218"/>
    <mergeCell ref="F218:J218"/>
    <mergeCell ref="C219:E219"/>
    <mergeCell ref="F219:J219"/>
    <mergeCell ref="C220:E220"/>
    <mergeCell ref="F220:J220"/>
    <mergeCell ref="F222:J222"/>
    <mergeCell ref="C211:E211"/>
    <mergeCell ref="F211:J211"/>
    <mergeCell ref="C212:E212"/>
    <mergeCell ref="F212:J212"/>
    <mergeCell ref="C213:E213"/>
    <mergeCell ref="F213:J213"/>
    <mergeCell ref="C214:E214"/>
    <mergeCell ref="C215:E215"/>
    <mergeCell ref="F215:J215"/>
    <mergeCell ref="C202:J202"/>
    <mergeCell ref="C203:J203"/>
    <mergeCell ref="C204:J204"/>
    <mergeCell ref="C206:J206"/>
    <mergeCell ref="C207:E207"/>
    <mergeCell ref="C208:E208"/>
    <mergeCell ref="F208:J208"/>
    <mergeCell ref="F209:J209"/>
    <mergeCell ref="C210:E210"/>
    <mergeCell ref="C196:E196"/>
    <mergeCell ref="C197:J197"/>
    <mergeCell ref="C198:E198"/>
    <mergeCell ref="F198:J198"/>
    <mergeCell ref="C199:E199"/>
    <mergeCell ref="F199:J199"/>
    <mergeCell ref="C200:E200"/>
    <mergeCell ref="F200:J200"/>
    <mergeCell ref="C201:J201"/>
    <mergeCell ref="C191:J191"/>
    <mergeCell ref="F192:J192"/>
    <mergeCell ref="C192:E192"/>
    <mergeCell ref="F193:J193"/>
    <mergeCell ref="C193:E193"/>
    <mergeCell ref="F194:J194"/>
    <mergeCell ref="C194:E194"/>
    <mergeCell ref="F195:J195"/>
    <mergeCell ref="C195:E195"/>
    <mergeCell ref="F185:J185"/>
    <mergeCell ref="C185:E185"/>
    <mergeCell ref="F186:J186"/>
    <mergeCell ref="C186:E186"/>
    <mergeCell ref="F187:J187"/>
    <mergeCell ref="C187:E187"/>
    <mergeCell ref="F188:J188"/>
    <mergeCell ref="C188:E188"/>
    <mergeCell ref="C189:J189"/>
    <mergeCell ref="C169:E169"/>
    <mergeCell ref="C170:E170"/>
    <mergeCell ref="C172:E172"/>
    <mergeCell ref="C173:I173"/>
    <mergeCell ref="C176:E176"/>
    <mergeCell ref="C178:E178"/>
    <mergeCell ref="C179:I179"/>
    <mergeCell ref="C183:E183"/>
    <mergeCell ref="F184:J184"/>
    <mergeCell ref="C184:E184"/>
    <mergeCell ref="C150:E150"/>
    <mergeCell ref="C152:E152"/>
    <mergeCell ref="C153:I153"/>
    <mergeCell ref="C156:E156"/>
    <mergeCell ref="C158:E158"/>
    <mergeCell ref="C159:I159"/>
    <mergeCell ref="C162:E162"/>
    <mergeCell ref="C164:E164"/>
    <mergeCell ref="C165:I165"/>
    <mergeCell ref="C134:E134"/>
    <mergeCell ref="C135:I135"/>
    <mergeCell ref="C137:E137"/>
    <mergeCell ref="C138:I138"/>
    <mergeCell ref="C140:E140"/>
    <mergeCell ref="C141:I141"/>
    <mergeCell ref="C144:E144"/>
    <mergeCell ref="C146:E146"/>
    <mergeCell ref="C147:I147"/>
    <mergeCell ref="C117:I117"/>
    <mergeCell ref="C119:E119"/>
    <mergeCell ref="C120:I120"/>
    <mergeCell ref="C123:E123"/>
    <mergeCell ref="C125:E125"/>
    <mergeCell ref="C126:I126"/>
    <mergeCell ref="C128:E128"/>
    <mergeCell ref="C129:I129"/>
    <mergeCell ref="C132:E132"/>
    <mergeCell ref="C102:I102"/>
    <mergeCell ref="C104:E104"/>
    <mergeCell ref="C105:I105"/>
    <mergeCell ref="C108:E108"/>
    <mergeCell ref="C110:E110"/>
    <mergeCell ref="C111:I111"/>
    <mergeCell ref="C113:E113"/>
    <mergeCell ref="C114:I114"/>
    <mergeCell ref="C116:E116"/>
    <mergeCell ref="C87:E87"/>
    <mergeCell ref="C89:E89"/>
    <mergeCell ref="C90:I90"/>
    <mergeCell ref="C92:E92"/>
    <mergeCell ref="C93:I93"/>
    <mergeCell ref="C95:E95"/>
    <mergeCell ref="C96:I96"/>
    <mergeCell ref="C99:E99"/>
    <mergeCell ref="C101:E101"/>
    <mergeCell ref="C69:E69"/>
    <mergeCell ref="C70:I70"/>
    <mergeCell ref="C73:E73"/>
    <mergeCell ref="C75:E75"/>
    <mergeCell ref="C76:I76"/>
    <mergeCell ref="C80:E80"/>
    <mergeCell ref="C81:E81"/>
    <mergeCell ref="C83:E83"/>
    <mergeCell ref="C84:I84"/>
    <mergeCell ref="C52:I52"/>
    <mergeCell ref="C55:E55"/>
    <mergeCell ref="C57:E57"/>
    <mergeCell ref="C58:I58"/>
    <mergeCell ref="C60:E60"/>
    <mergeCell ref="C61:I61"/>
    <mergeCell ref="C64:E64"/>
    <mergeCell ref="C66:E66"/>
    <mergeCell ref="C67:I67"/>
    <mergeCell ref="C37:E37"/>
    <mergeCell ref="C39:E39"/>
    <mergeCell ref="C40:I40"/>
    <mergeCell ref="C42:E42"/>
    <mergeCell ref="C43:I43"/>
    <mergeCell ref="C46:E46"/>
    <mergeCell ref="C48:E48"/>
    <mergeCell ref="C49:I49"/>
    <mergeCell ref="C51:E51"/>
    <mergeCell ref="C21:E21"/>
    <mergeCell ref="C22:I22"/>
    <mergeCell ref="C25:E25"/>
    <mergeCell ref="C27:E27"/>
    <mergeCell ref="C28:I28"/>
    <mergeCell ref="C30:E30"/>
    <mergeCell ref="C31:I31"/>
    <mergeCell ref="C33:E33"/>
    <mergeCell ref="C34:I34"/>
    <mergeCell ref="C3:E3"/>
    <mergeCell ref="C4:E4"/>
    <mergeCell ref="C7:E7"/>
    <mergeCell ref="C8:E8"/>
    <mergeCell ref="C10:E10"/>
    <mergeCell ref="C13:E13"/>
    <mergeCell ref="C15:E15"/>
    <mergeCell ref="C18:E18"/>
    <mergeCell ref="C19:E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n°2 TERRASSEMENT VRD 
DCE - Edition du 14/11/2024</oddHeader>
    <oddFooter>&amp;CEdition du 14/11/2024&amp;RPage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9" t="s">
        <v>205</v>
      </c>
      <c r="AA1" s="7">
        <f>IF(DPGF!F200&lt;&gt;"",DPGF!F200,"0")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1" t="s">
        <v>206</v>
      </c>
      <c r="B3" s="39" t="s">
        <v>207</v>
      </c>
      <c r="C3" s="121" t="s">
        <v>232</v>
      </c>
      <c r="D3" s="121"/>
      <c r="E3" s="121"/>
      <c r="F3" s="121"/>
      <c r="G3" s="121"/>
      <c r="H3" s="121"/>
      <c r="I3" s="121"/>
      <c r="J3" s="121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1" t="s">
        <v>208</v>
      </c>
      <c r="B5" s="39" t="s">
        <v>209</v>
      </c>
      <c r="C5" s="121" t="s">
        <v>233</v>
      </c>
      <c r="D5" s="121"/>
      <c r="E5" s="121"/>
      <c r="F5" s="121"/>
      <c r="G5" s="121"/>
      <c r="H5" s="121"/>
      <c r="I5" s="121"/>
      <c r="J5" s="121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1" t="s">
        <v>218</v>
      </c>
      <c r="B7" s="39" t="s">
        <v>219</v>
      </c>
      <c r="C7" s="42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1" t="s">
        <v>220</v>
      </c>
      <c r="B9" s="39" t="s">
        <v>221</v>
      </c>
      <c r="C9" s="42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1" t="s">
        <v>210</v>
      </c>
      <c r="B11" s="39" t="s">
        <v>211</v>
      </c>
      <c r="C11" s="121" t="s">
        <v>38</v>
      </c>
      <c r="D11" s="121"/>
      <c r="E11" s="121"/>
      <c r="F11" s="121"/>
      <c r="G11" s="121"/>
      <c r="H11" s="121"/>
      <c r="I11" s="121"/>
      <c r="J11" s="121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1" t="s">
        <v>222</v>
      </c>
      <c r="B13" s="39" t="s">
        <v>223</v>
      </c>
      <c r="C13" s="42" t="s">
        <v>234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1" t="s">
        <v>224</v>
      </c>
      <c r="B15" s="39" t="s">
        <v>225</v>
      </c>
      <c r="C15" s="42" t="s">
        <v>235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1" t="s">
        <v>226</v>
      </c>
      <c r="B17" s="39" t="s">
        <v>227</v>
      </c>
      <c r="C17" s="42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3">
        <v>0.2</v>
      </c>
      <c r="E19" s="44" t="s">
        <v>228</v>
      </c>
      <c r="AA19" s="7">
        <f>INT((AA5-AA18*100)/10)</f>
        <v>0</v>
      </c>
    </row>
    <row r="20" spans="1:27" ht="12.75" customHeight="1" x14ac:dyDescent="0.25">
      <c r="C20" s="45">
        <v>5.5E-2</v>
      </c>
      <c r="E20" s="44" t="s">
        <v>229</v>
      </c>
      <c r="AA20" s="7">
        <f>AA5-AA18*100-AA19*10</f>
        <v>0</v>
      </c>
    </row>
    <row r="21" spans="1:27" ht="12.75" customHeight="1" x14ac:dyDescent="0.25">
      <c r="C21" s="45">
        <v>0</v>
      </c>
      <c r="E21" s="44" t="s">
        <v>230</v>
      </c>
      <c r="AA21" s="7">
        <f>INT(AA6/10)</f>
        <v>0</v>
      </c>
    </row>
    <row r="22" spans="1:27" ht="12.75" customHeight="1" x14ac:dyDescent="0.25">
      <c r="C22" s="46">
        <v>0</v>
      </c>
      <c r="E22" s="44" t="s">
        <v>231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1" t="s">
        <v>212</v>
      </c>
      <c r="B24" s="39" t="s">
        <v>213</v>
      </c>
      <c r="C24" s="121"/>
      <c r="D24" s="121"/>
      <c r="E24" s="121"/>
      <c r="F24" s="121"/>
      <c r="G24" s="121"/>
      <c r="H24" s="121"/>
      <c r="I24" s="121"/>
      <c r="J24" s="121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1" t="s">
        <v>214</v>
      </c>
      <c r="B26" s="39" t="s">
        <v>215</v>
      </c>
      <c r="C26" s="121"/>
      <c r="D26" s="121"/>
      <c r="E26" s="121"/>
      <c r="F26" s="121"/>
      <c r="G26" s="121"/>
      <c r="H26" s="121"/>
      <c r="I26" s="121"/>
      <c r="J26" s="121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1" t="s">
        <v>216</v>
      </c>
      <c r="B28" s="39" t="s">
        <v>217</v>
      </c>
      <c r="C28" s="121"/>
      <c r="D28" s="121"/>
      <c r="E28" s="121"/>
      <c r="F28" s="121"/>
      <c r="G28" s="121"/>
      <c r="H28" s="121"/>
      <c r="I28" s="121"/>
      <c r="J28" s="12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236</v>
      </c>
      <c r="B1" s="7" t="s">
        <v>237</v>
      </c>
    </row>
    <row r="2" spans="1:3" x14ac:dyDescent="0.25">
      <c r="A2" s="7" t="s">
        <v>238</v>
      </c>
      <c r="B2" s="7" t="s">
        <v>232</v>
      </c>
    </row>
    <row r="3" spans="1:3" x14ac:dyDescent="0.25">
      <c r="A3" s="7" t="s">
        <v>239</v>
      </c>
      <c r="B3" s="7">
        <v>1</v>
      </c>
    </row>
    <row r="4" spans="1:3" x14ac:dyDescent="0.25">
      <c r="A4" s="7" t="s">
        <v>240</v>
      </c>
      <c r="B4" s="7">
        <v>0</v>
      </c>
    </row>
    <row r="5" spans="1:3" x14ac:dyDescent="0.25">
      <c r="A5" s="7" t="s">
        <v>241</v>
      </c>
      <c r="B5" s="7">
        <v>0</v>
      </c>
    </row>
    <row r="6" spans="1:3" x14ac:dyDescent="0.25">
      <c r="A6" s="7" t="s">
        <v>242</v>
      </c>
      <c r="B6" s="7">
        <v>1</v>
      </c>
    </row>
    <row r="7" spans="1:3" x14ac:dyDescent="0.25">
      <c r="A7" s="7" t="s">
        <v>243</v>
      </c>
      <c r="B7" s="7">
        <v>1</v>
      </c>
    </row>
    <row r="8" spans="1:3" x14ac:dyDescent="0.25">
      <c r="A8" s="7" t="s">
        <v>244</v>
      </c>
      <c r="B8" s="7">
        <v>0</v>
      </c>
    </row>
    <row r="9" spans="1:3" x14ac:dyDescent="0.25">
      <c r="A9" s="7" t="s">
        <v>245</v>
      </c>
      <c r="B9" s="7">
        <v>0</v>
      </c>
    </row>
    <row r="10" spans="1:3" x14ac:dyDescent="0.25">
      <c r="A10" s="7" t="s">
        <v>246</v>
      </c>
      <c r="C10" s="7" t="s">
        <v>247</v>
      </c>
    </row>
    <row r="11" spans="1:3" x14ac:dyDescent="0.25">
      <c r="A11" s="7" t="s">
        <v>248</v>
      </c>
      <c r="B11" s="7">
        <v>0</v>
      </c>
    </row>
    <row r="12" spans="1:3" x14ac:dyDescent="0.25">
      <c r="A12" s="7" t="s">
        <v>249</v>
      </c>
      <c r="B12" s="7" t="s">
        <v>250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2" t="s">
        <v>251</v>
      </c>
      <c r="C2" s="122"/>
      <c r="D2" s="122"/>
      <c r="E2" s="122"/>
      <c r="F2" s="122"/>
      <c r="G2" s="122"/>
      <c r="H2" s="122"/>
      <c r="I2" s="122"/>
      <c r="J2" s="122"/>
    </row>
    <row r="4" spans="1:10" ht="12.75" customHeight="1" x14ac:dyDescent="0.25">
      <c r="A4" s="41" t="s">
        <v>206</v>
      </c>
      <c r="B4" s="39" t="s">
        <v>252</v>
      </c>
      <c r="C4" s="123"/>
      <c r="D4" s="123"/>
      <c r="E4" s="123"/>
      <c r="F4" s="123"/>
      <c r="G4" s="123"/>
      <c r="H4" s="123"/>
      <c r="I4" s="123"/>
      <c r="J4" s="123"/>
    </row>
    <row r="6" spans="1:10" ht="12.75" customHeight="1" x14ac:dyDescent="0.25">
      <c r="A6" s="41" t="s">
        <v>208</v>
      </c>
      <c r="B6" s="39" t="s">
        <v>253</v>
      </c>
      <c r="C6" s="123"/>
      <c r="D6" s="123"/>
      <c r="E6" s="123"/>
      <c r="F6" s="123"/>
      <c r="G6" s="123"/>
      <c r="H6" s="123"/>
      <c r="I6" s="123"/>
      <c r="J6" s="123"/>
    </row>
    <row r="8" spans="1:10" ht="12.75" customHeight="1" x14ac:dyDescent="0.25">
      <c r="A8" s="41" t="s">
        <v>218</v>
      </c>
      <c r="B8" s="39" t="s">
        <v>254</v>
      </c>
      <c r="C8" s="123"/>
      <c r="D8" s="123"/>
      <c r="E8" s="123"/>
      <c r="F8" s="123"/>
      <c r="G8" s="123"/>
      <c r="H8" s="123"/>
      <c r="I8" s="123"/>
      <c r="J8" s="123"/>
    </row>
    <row r="10" spans="1:10" ht="12.75" customHeight="1" x14ac:dyDescent="0.25">
      <c r="A10" s="41" t="s">
        <v>220</v>
      </c>
      <c r="B10" s="39" t="s">
        <v>255</v>
      </c>
      <c r="C10" s="124"/>
      <c r="D10" s="124"/>
      <c r="E10" s="124"/>
      <c r="F10" s="124"/>
      <c r="G10" s="124"/>
      <c r="H10" s="124"/>
      <c r="I10" s="124"/>
      <c r="J10" s="124"/>
    </row>
    <row r="12" spans="1:10" ht="12.75" customHeight="1" x14ac:dyDescent="0.25">
      <c r="A12" s="41" t="s">
        <v>210</v>
      </c>
      <c r="B12" s="39" t="s">
        <v>256</v>
      </c>
      <c r="C12" s="123"/>
      <c r="D12" s="123"/>
      <c r="E12" s="123"/>
      <c r="F12" s="123"/>
      <c r="G12" s="123"/>
      <c r="H12" s="123"/>
      <c r="I12" s="123"/>
      <c r="J12" s="123"/>
    </row>
    <row r="14" spans="1:10" ht="12.75" customHeight="1" x14ac:dyDescent="0.25">
      <c r="A14" s="41" t="s">
        <v>222</v>
      </c>
      <c r="B14" s="39" t="s">
        <v>257</v>
      </c>
      <c r="C14" s="123"/>
      <c r="D14" s="123"/>
      <c r="E14" s="123"/>
      <c r="F14" s="123"/>
      <c r="G14" s="123"/>
      <c r="H14" s="123"/>
      <c r="I14" s="123"/>
      <c r="J14" s="123"/>
    </row>
    <row r="16" spans="1:10" ht="12.75" customHeight="1" x14ac:dyDescent="0.25">
      <c r="A16" s="41" t="s">
        <v>224</v>
      </c>
      <c r="B16" s="39" t="s">
        <v>258</v>
      </c>
      <c r="C16" s="123"/>
      <c r="D16" s="123"/>
      <c r="E16" s="123"/>
      <c r="F16" s="123"/>
      <c r="G16" s="123"/>
      <c r="H16" s="123"/>
      <c r="I16" s="123"/>
      <c r="J16" s="123"/>
    </row>
    <row r="18" spans="1:10" ht="12.75" customHeight="1" x14ac:dyDescent="0.25">
      <c r="A18" s="41" t="s">
        <v>226</v>
      </c>
      <c r="B18" s="39" t="s">
        <v>259</v>
      </c>
      <c r="C18" s="125"/>
      <c r="D18" s="125"/>
      <c r="E18" s="125"/>
      <c r="F18" s="125"/>
      <c r="G18" s="125"/>
      <c r="H18" s="125"/>
      <c r="I18" s="125"/>
      <c r="J18" s="125"/>
    </row>
    <row r="20" spans="1:10" ht="12.75" customHeight="1" x14ac:dyDescent="0.25">
      <c r="A20" s="41" t="s">
        <v>260</v>
      </c>
      <c r="B20" s="39" t="s">
        <v>261</v>
      </c>
      <c r="C20" s="125"/>
      <c r="D20" s="125"/>
      <c r="E20" s="125"/>
      <c r="F20" s="125"/>
      <c r="G20" s="125"/>
      <c r="H20" s="125"/>
      <c r="I20" s="125"/>
      <c r="J20" s="125"/>
    </row>
    <row r="22" spans="1:10" ht="12.75" customHeight="1" x14ac:dyDescent="0.25">
      <c r="A22" s="41" t="s">
        <v>212</v>
      </c>
      <c r="B22" s="39" t="s">
        <v>262</v>
      </c>
      <c r="C22" s="125"/>
      <c r="D22" s="125"/>
      <c r="E22" s="125"/>
      <c r="F22" s="125"/>
      <c r="G22" s="125"/>
      <c r="H22" s="125"/>
      <c r="I22" s="125"/>
      <c r="J22" s="125"/>
    </row>
    <row r="24" spans="1:10" ht="12.75" customHeight="1" x14ac:dyDescent="0.25">
      <c r="A24" s="41" t="s">
        <v>214</v>
      </c>
      <c r="B24" s="39" t="s">
        <v>263</v>
      </c>
      <c r="C24" s="123"/>
      <c r="D24" s="123"/>
      <c r="E24" s="123"/>
      <c r="F24" s="123"/>
      <c r="G24" s="123"/>
      <c r="H24" s="123"/>
      <c r="I24" s="123"/>
      <c r="J24" s="123"/>
    </row>
    <row r="28" spans="1:10" ht="60" customHeight="1" x14ac:dyDescent="0.25">
      <c r="A28" s="41" t="s">
        <v>216</v>
      </c>
      <c r="B28" s="39" t="s">
        <v>264</v>
      </c>
      <c r="C28" s="123"/>
      <c r="D28" s="123"/>
      <c r="E28" s="123"/>
      <c r="F28" s="123"/>
      <c r="G28" s="123"/>
      <c r="H28" s="123"/>
      <c r="I28" s="123"/>
      <c r="J28" s="123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6" t="s">
        <v>265</v>
      </c>
      <c r="C2" s="126"/>
      <c r="D2" s="126"/>
      <c r="E2" s="126"/>
      <c r="F2" s="126"/>
    </row>
    <row r="4" spans="2:6" ht="12.75" customHeight="1" x14ac:dyDescent="0.25">
      <c r="B4" s="47" t="s">
        <v>266</v>
      </c>
      <c r="C4" s="47" t="s">
        <v>52</v>
      </c>
      <c r="D4" s="47" t="s">
        <v>267</v>
      </c>
      <c r="E4" s="47" t="s">
        <v>268</v>
      </c>
      <c r="F4" s="47" t="s">
        <v>269</v>
      </c>
    </row>
    <row r="6" spans="2:6" ht="12.75" customHeight="1" x14ac:dyDescent="0.25">
      <c r="B6" s="48"/>
      <c r="C6" s="49"/>
      <c r="D6" s="50"/>
      <c r="E6" s="51"/>
      <c r="F6" s="52" t="str">
        <f>IF(AND(E6= "",D6= ""), "", ROUND(ROUND(E6, 2) * ROUND(D6, 3), 2))</f>
        <v/>
      </c>
    </row>
    <row r="8" spans="2:6" ht="12.75" customHeight="1" x14ac:dyDescent="0.25">
      <c r="B8" s="48"/>
      <c r="C8" s="49"/>
      <c r="D8" s="50"/>
      <c r="E8" s="51"/>
      <c r="F8" s="52" t="str">
        <f>IF(AND(E8= "",D8= ""), "", ROUND(ROUND(E8, 2) * ROUND(D8, 3), 2))</f>
        <v/>
      </c>
    </row>
    <row r="10" spans="2:6" ht="12.75" customHeight="1" x14ac:dyDescent="0.25">
      <c r="B10" s="48"/>
      <c r="C10" s="49"/>
      <c r="D10" s="50"/>
      <c r="E10" s="51"/>
      <c r="F10" s="52" t="str">
        <f>IF(AND(E10= "",D10= ""), "", ROUND(ROUND(E10, 2) * ROUND(D10, 3), 2))</f>
        <v/>
      </c>
    </row>
    <row r="12" spans="2:6" ht="12.75" customHeight="1" x14ac:dyDescent="0.25">
      <c r="B12" s="48"/>
      <c r="C12" s="49"/>
      <c r="D12" s="50"/>
      <c r="E12" s="51"/>
      <c r="F12" s="52" t="str">
        <f>IF(AND(E12= "",D12= ""), "", ROUND(ROUND(E12, 2) * ROUND(D12, 3), 2))</f>
        <v/>
      </c>
    </row>
    <row r="14" spans="2:6" ht="12.75" customHeight="1" x14ac:dyDescent="0.25">
      <c r="B14" s="48"/>
      <c r="C14" s="49"/>
      <c r="D14" s="50"/>
      <c r="E14" s="51"/>
      <c r="F14" s="52" t="str">
        <f>IF(AND(E14= "",D14= ""), "", ROUND(ROUND(E14, 2) * ROUND(D14, 3), 2))</f>
        <v/>
      </c>
    </row>
    <row r="16" spans="2:6" ht="12.75" customHeight="1" x14ac:dyDescent="0.25">
      <c r="B16" s="48"/>
      <c r="C16" s="49"/>
      <c r="D16" s="50"/>
      <c r="E16" s="51"/>
      <c r="F16" s="52" t="str">
        <f>IF(AND(E16= "",D16= ""), "", ROUND(ROUND(E16, 2) * ROUND(D16, 3), 2))</f>
        <v/>
      </c>
    </row>
    <row r="18" spans="2:6" ht="12.75" customHeight="1" x14ac:dyDescent="0.25">
      <c r="B18" s="48"/>
      <c r="C18" s="49"/>
      <c r="D18" s="50"/>
      <c r="E18" s="51"/>
      <c r="F18" s="52" t="str">
        <f>IF(AND(E18= "",D18= ""), "", ROUND(ROUND(E18, 2) * ROUND(D18, 3), 2))</f>
        <v/>
      </c>
    </row>
    <row r="20" spans="2:6" ht="12.75" customHeight="1" x14ac:dyDescent="0.25">
      <c r="B20" s="48"/>
      <c r="C20" s="49"/>
      <c r="D20" s="50"/>
      <c r="E20" s="51"/>
      <c r="F20" s="52" t="str">
        <f>IF(AND(E20= "",D20= ""), "", ROUND(ROUND(E20, 2) * ROUND(D20, 3), 2))</f>
        <v/>
      </c>
    </row>
    <row r="22" spans="2:6" ht="12.75" customHeight="1" x14ac:dyDescent="0.25">
      <c r="B22" s="48"/>
      <c r="C22" s="49"/>
      <c r="D22" s="50"/>
      <c r="E22" s="51"/>
      <c r="F22" s="52" t="str">
        <f>IF(AND(E22= "",D22= ""), "", ROUND(ROUND(E22, 2) * ROUND(D22, 3), 2))</f>
        <v/>
      </c>
    </row>
    <row r="24" spans="2:6" ht="12.75" customHeight="1" x14ac:dyDescent="0.25">
      <c r="B24" s="48"/>
      <c r="C24" s="49"/>
      <c r="D24" s="50"/>
      <c r="E24" s="51"/>
      <c r="F24" s="52" t="str">
        <f>IF(AND(E24= "",D24= ""), "", ROUND(ROUND(E24, 2) * ROUND(D24, 3), 2))</f>
        <v/>
      </c>
    </row>
    <row r="26" spans="2:6" ht="12.75" customHeight="1" x14ac:dyDescent="0.25">
      <c r="B26" s="48"/>
      <c r="C26" s="49"/>
      <c r="D26" s="50"/>
      <c r="E26" s="51"/>
      <c r="F26" s="52" t="str">
        <f>IF(AND(E26= "",D26= ""), "", ROUND(ROUND(E26, 2) * ROUND(D26, 3), 2))</f>
        <v/>
      </c>
    </row>
    <row r="28" spans="2:6" ht="12.75" customHeight="1" x14ac:dyDescent="0.25">
      <c r="B28" s="48"/>
      <c r="C28" s="49"/>
      <c r="D28" s="50"/>
      <c r="E28" s="51"/>
      <c r="F28" s="52" t="str">
        <f>IF(AND(E28= "",D28= ""), "", ROUND(ROUND(E28, 2) * ROUND(D28, 3), 2))</f>
        <v/>
      </c>
    </row>
    <row r="30" spans="2:6" ht="12.75" customHeight="1" x14ac:dyDescent="0.25">
      <c r="B30" s="48"/>
      <c r="C30" s="49"/>
      <c r="D30" s="50"/>
      <c r="E30" s="51"/>
      <c r="F30" s="52" t="str">
        <f>IF(AND(E30= "",D30= ""), "", ROUND(ROUND(E30, 2) * ROUND(D30, 3), 2))</f>
        <v/>
      </c>
    </row>
    <row r="32" spans="2:6" ht="12.75" customHeight="1" x14ac:dyDescent="0.25">
      <c r="B32" s="48"/>
      <c r="C32" s="49"/>
      <c r="D32" s="50"/>
      <c r="E32" s="51"/>
      <c r="F32" s="52" t="str">
        <f>IF(AND(E32= "",D32= ""), "", ROUND(ROUND(E32, 2) * ROUND(D32, 3), 2))</f>
        <v/>
      </c>
    </row>
    <row r="34" spans="2:6" ht="12.75" customHeight="1" x14ac:dyDescent="0.25">
      <c r="B34" s="48"/>
      <c r="C34" s="49"/>
      <c r="D34" s="50"/>
      <c r="E34" s="51"/>
      <c r="F34" s="52" t="str">
        <f>IF(AND(E34= "",D34= ""), "", ROUND(ROUND(E34, 2) * ROUND(D34, 3), 2))</f>
        <v/>
      </c>
    </row>
    <row r="36" spans="2:6" ht="12.75" customHeight="1" x14ac:dyDescent="0.25">
      <c r="B36" s="48"/>
      <c r="C36" s="49"/>
      <c r="D36" s="50"/>
      <c r="E36" s="51"/>
      <c r="F36" s="52" t="str">
        <f>IF(AND(E36= "",D36= ""), "", ROUND(ROUND(E36, 2) * ROUND(D36, 3), 2))</f>
        <v/>
      </c>
    </row>
    <row r="38" spans="2:6" ht="12.75" customHeight="1" x14ac:dyDescent="0.25">
      <c r="B38" s="48"/>
      <c r="C38" s="49"/>
      <c r="D38" s="50"/>
      <c r="E38" s="51"/>
      <c r="F38" s="52" t="str">
        <f>IF(AND(E38= "",D38= ""), "", ROUND(ROUND(E38, 2) * ROUND(D38, 3), 2))</f>
        <v/>
      </c>
    </row>
    <row r="40" spans="2:6" ht="12.75" customHeight="1" x14ac:dyDescent="0.25">
      <c r="B40" s="48"/>
      <c r="C40" s="49"/>
      <c r="D40" s="50"/>
      <c r="E40" s="51"/>
      <c r="F40" s="52" t="str">
        <f>IF(AND(E40= "",D40= ""), "", ROUND(ROUND(E40, 2) * ROUND(D40, 3), 2))</f>
        <v/>
      </c>
    </row>
    <row r="42" spans="2:6" ht="12.75" customHeight="1" x14ac:dyDescent="0.25">
      <c r="B42" s="48"/>
      <c r="C42" s="49"/>
      <c r="D42" s="50"/>
      <c r="E42" s="51"/>
      <c r="F42" s="52" t="str">
        <f>IF(AND(E42= "",D42= ""), "", ROUND(ROUND(E42, 2) * ROUND(D42, 3), 2))</f>
        <v/>
      </c>
    </row>
    <row r="44" spans="2:6" ht="12.75" customHeight="1" x14ac:dyDescent="0.25">
      <c r="B44" s="48"/>
      <c r="C44" s="49"/>
      <c r="D44" s="50"/>
      <c r="E44" s="51"/>
      <c r="F44" s="52" t="str">
        <f>IF(AND(E44= "",D44= ""), "", ROUND(ROUND(E44, 2) * ROUND(D44, 3), 2))</f>
        <v/>
      </c>
    </row>
    <row r="46" spans="2:6" ht="12.75" customHeight="1" x14ac:dyDescent="0.25">
      <c r="B46" s="48"/>
      <c r="C46" s="49"/>
      <c r="D46" s="50"/>
      <c r="E46" s="51"/>
      <c r="F46" s="52" t="str">
        <f>IF(AND(E46= "",D46= ""), "", ROUND(ROUND(E46, 2) * ROUND(D46, 3), 2))</f>
        <v/>
      </c>
    </row>
    <row r="48" spans="2:6" ht="12.75" customHeight="1" x14ac:dyDescent="0.25">
      <c r="B48" s="48"/>
      <c r="C48" s="49"/>
      <c r="D48" s="50"/>
      <c r="E48" s="51"/>
      <c r="F48" s="52" t="str">
        <f>IF(AND(E48= "",D48= ""), "", ROUND(ROUND(E48, 2) * ROUND(D48, 3), 2))</f>
        <v/>
      </c>
    </row>
    <row r="50" spans="2:6" ht="12.75" customHeight="1" x14ac:dyDescent="0.25">
      <c r="B50" s="48"/>
      <c r="C50" s="49"/>
      <c r="D50" s="50"/>
      <c r="E50" s="51"/>
      <c r="F50" s="52" t="str">
        <f>IF(AND(E50= "",D50= ""), "", ROUND(ROUND(E50, 2) * ROUND(D50, 3), 2))</f>
        <v/>
      </c>
    </row>
    <row r="52" spans="2:6" ht="12.75" customHeight="1" x14ac:dyDescent="0.25">
      <c r="B52" s="48"/>
      <c r="C52" s="49"/>
      <c r="D52" s="50"/>
      <c r="E52" s="51"/>
      <c r="F52" s="52" t="str">
        <f>IF(AND(E52= "",D52= ""), "", ROUND(ROUND(E52, 2) * ROUND(D52, 3), 2))</f>
        <v/>
      </c>
    </row>
    <row r="54" spans="2:6" ht="12.75" customHeight="1" x14ac:dyDescent="0.25">
      <c r="B54" s="48"/>
      <c r="C54" s="49"/>
      <c r="D54" s="50"/>
      <c r="E54" s="51"/>
      <c r="F54" s="52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2024-11-14T15:18:20Z</dcterms:created>
  <dcterms:modified xsi:type="dcterms:W3CDTF">2024-11-14T15:18:32Z</dcterms:modified>
</cp:coreProperties>
</file>