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B5CF6CF4-8B39-4F82-ACD6-96AA51B9971B}" xr6:coauthVersionLast="47" xr6:coauthVersionMax="47" xr10:uidLastSave="{00000000-0000-0000-0000-000000000000}"/>
  <bookViews>
    <workbookView xWindow="-28920" yWindow="-6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486" i="2"/>
  <c r="F482" i="2"/>
  <c r="F481" i="2"/>
  <c r="F480" i="2"/>
  <c r="F479" i="2"/>
  <c r="F474" i="2"/>
  <c r="J451" i="2"/>
  <c r="J446" i="2"/>
  <c r="J444" i="2"/>
  <c r="J442" i="2"/>
  <c r="J440" i="2"/>
  <c r="J438" i="2"/>
  <c r="F459" i="2" s="1"/>
  <c r="J435" i="2"/>
  <c r="F495" i="2" s="1"/>
  <c r="F498" i="2" s="1"/>
  <c r="F425" i="2"/>
  <c r="J418" i="2"/>
  <c r="J411" i="2"/>
  <c r="F478" i="2" s="1"/>
  <c r="J395" i="2"/>
  <c r="J389" i="2"/>
  <c r="J383" i="2"/>
  <c r="J378" i="2"/>
  <c r="J376" i="2"/>
  <c r="J369" i="2"/>
  <c r="F477" i="2" s="1"/>
  <c r="J364" i="2"/>
  <c r="J353" i="2"/>
  <c r="J348" i="2"/>
  <c r="J346" i="2"/>
  <c r="F476" i="2" s="1"/>
  <c r="J344" i="2"/>
  <c r="J342" i="2"/>
  <c r="J336" i="2"/>
  <c r="J331" i="2"/>
  <c r="J326" i="2"/>
  <c r="J321" i="2"/>
  <c r="J309" i="2"/>
  <c r="J307" i="2"/>
  <c r="J305" i="2"/>
  <c r="J300" i="2"/>
  <c r="J295" i="2"/>
  <c r="J290" i="2"/>
  <c r="J288" i="2"/>
  <c r="F475" i="2" s="1"/>
  <c r="J279" i="2"/>
  <c r="J277" i="2"/>
  <c r="J275" i="2"/>
  <c r="J273" i="2"/>
  <c r="J271" i="2"/>
  <c r="J269" i="2"/>
  <c r="J267" i="2"/>
  <c r="J265" i="2"/>
  <c r="J263" i="2"/>
  <c r="J261" i="2"/>
  <c r="J247" i="2"/>
  <c r="J241" i="2"/>
  <c r="J236" i="2"/>
  <c r="J234" i="2"/>
  <c r="J232" i="2"/>
  <c r="J225" i="2"/>
  <c r="J223" i="2"/>
  <c r="J221" i="2"/>
  <c r="F473" i="2" s="1"/>
  <c r="J212" i="2"/>
  <c r="F472" i="2" s="1"/>
  <c r="J207" i="2"/>
  <c r="J205" i="2"/>
  <c r="J202" i="2"/>
  <c r="J191" i="2"/>
  <c r="J186" i="2"/>
  <c r="J181" i="2"/>
  <c r="J176" i="2"/>
  <c r="J171" i="2"/>
  <c r="F471" i="2" s="1"/>
  <c r="J160" i="2"/>
  <c r="J151" i="2"/>
  <c r="J144" i="2"/>
  <c r="J142" i="2"/>
  <c r="J137" i="2"/>
  <c r="J135" i="2"/>
  <c r="F470" i="2" s="1"/>
  <c r="J123" i="2"/>
  <c r="J121" i="2"/>
  <c r="J119" i="2"/>
  <c r="J115" i="2"/>
  <c r="J113" i="2"/>
  <c r="J111" i="2"/>
  <c r="F469" i="2" s="1"/>
  <c r="J102" i="2"/>
  <c r="J100" i="2"/>
  <c r="F468" i="2" s="1"/>
  <c r="J75" i="2"/>
  <c r="J70" i="2"/>
  <c r="F467" i="2" s="1"/>
  <c r="J68" i="2"/>
  <c r="J58" i="2"/>
  <c r="J53" i="2"/>
  <c r="J48" i="2"/>
  <c r="F465" i="2" s="1"/>
  <c r="J46" i="2"/>
  <c r="J44" i="2"/>
  <c r="J42" i="2"/>
  <c r="F406" i="2" s="1"/>
  <c r="J29" i="2"/>
  <c r="J26" i="2"/>
  <c r="F485" i="2" s="1"/>
  <c r="F487" i="2" s="1"/>
  <c r="AA1" i="3" s="1"/>
  <c r="G84" i="1"/>
  <c r="G82" i="1"/>
  <c r="G80" i="1"/>
  <c r="G78" i="1"/>
  <c r="E70" i="1"/>
  <c r="E63" i="1"/>
  <c r="E60" i="1"/>
  <c r="E20" i="1"/>
  <c r="E11" i="1"/>
  <c r="AA3" i="3" l="1"/>
  <c r="AA37" i="3"/>
  <c r="AA33" i="3"/>
  <c r="F458" i="2"/>
  <c r="F460" i="2" s="1"/>
  <c r="F424" i="2"/>
  <c r="F426" i="2" s="1"/>
  <c r="C496" i="2"/>
  <c r="M496" i="2"/>
  <c r="F499" i="2" s="1"/>
  <c r="F500" i="2" s="1"/>
  <c r="F464" i="2"/>
  <c r="F35" i="2"/>
  <c r="F466" i="2"/>
  <c r="F36" i="2"/>
  <c r="F405" i="2"/>
  <c r="F407" i="2" s="1"/>
  <c r="AA4" i="3" l="1"/>
  <c r="AA27" i="3"/>
  <c r="AA13" i="3"/>
  <c r="AA12" i="3"/>
  <c r="AA42" i="3"/>
  <c r="F37" i="2"/>
  <c r="AA24" i="3" l="1"/>
  <c r="AA23" i="3"/>
  <c r="AA14" i="3"/>
  <c r="AA73" i="3" s="1"/>
  <c r="AA15" i="3"/>
  <c r="AA9" i="3"/>
  <c r="AA32" i="3"/>
  <c r="AA7" i="3"/>
  <c r="AA93" i="3" s="1"/>
  <c r="AA89" i="3" s="1"/>
  <c r="AA25" i="3" s="1"/>
  <c r="AA5" i="3"/>
  <c r="AA6" i="3"/>
  <c r="AA38" i="3" l="1"/>
  <c r="AA11" i="3"/>
  <c r="AA21" i="3"/>
  <c r="AA22" i="3" s="1"/>
  <c r="AA41" i="3"/>
  <c r="AA65" i="3"/>
  <c r="AA57" i="3" s="1"/>
  <c r="AA45" i="3" s="1"/>
  <c r="AA26" i="3" s="1"/>
  <c r="AA47" i="3"/>
  <c r="AA19" i="3"/>
  <c r="AA18" i="3"/>
  <c r="AA20" i="3" s="1"/>
  <c r="AA46" i="3"/>
  <c r="AA29" i="3"/>
  <c r="AA28" i="3"/>
  <c r="AA85" i="3"/>
  <c r="AA80" i="3"/>
  <c r="AA72" i="3" s="1"/>
  <c r="AA64" i="3" s="1"/>
  <c r="AA56" i="3" s="1"/>
  <c r="AA44" i="3" s="1"/>
  <c r="AA43" i="3"/>
  <c r="AA16" i="3"/>
  <c r="AA17" i="3" s="1"/>
  <c r="AA69" i="3" l="1"/>
  <c r="AA77" i="3"/>
  <c r="AA50" i="3"/>
  <c r="AA34" i="3"/>
  <c r="AA96" i="3"/>
  <c r="AA71" i="3"/>
  <c r="AA63" i="3" s="1"/>
  <c r="AA55" i="3" s="1"/>
  <c r="AA40" i="3" s="1"/>
  <c r="AA92" i="3"/>
  <c r="AA39" i="3" s="1"/>
  <c r="AA79" i="3"/>
  <c r="AA75" i="3"/>
  <c r="AA67" i="3" s="1"/>
  <c r="AA59" i="3" s="1"/>
  <c r="AA49" i="3" s="1"/>
  <c r="AA31" i="3" s="1"/>
  <c r="AA94" i="3"/>
  <c r="AA90" i="3" s="1"/>
  <c r="AA82" i="3"/>
  <c r="AA10" i="3"/>
  <c r="AA95" i="3" s="1"/>
  <c r="AA91" i="3" s="1"/>
  <c r="AA35" i="3" s="1"/>
  <c r="AA86" i="3" l="1"/>
  <c r="AA81" i="3" s="1"/>
  <c r="AA74" i="3" s="1"/>
  <c r="AA66" i="3" s="1"/>
  <c r="AA58" i="3" s="1"/>
  <c r="AA48" i="3" s="1"/>
  <c r="AA30" i="3"/>
  <c r="AA88" i="3"/>
  <c r="AA84" i="3" s="1"/>
  <c r="AA78" i="3" s="1"/>
  <c r="AA70" i="3" s="1"/>
  <c r="AA62" i="3" s="1"/>
  <c r="AA54" i="3" s="1"/>
  <c r="AA87" i="3"/>
  <c r="AA51" i="3"/>
  <c r="AA61" i="3"/>
  <c r="AA83" i="3"/>
  <c r="AA53" i="3"/>
  <c r="AA36" i="3" s="1"/>
  <c r="AA76" i="3"/>
  <c r="AA68" i="3" s="1"/>
  <c r="AA60" i="3" s="1"/>
  <c r="AA52" i="3" s="1"/>
  <c r="AA98" i="3" l="1"/>
  <c r="AA2" i="3" s="1"/>
  <c r="C49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269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273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309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435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38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40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42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44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46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451" authorId="0" shapeId="0" xr:uid="{00000000-0006-0000-0100-00000A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<sst xmlns="http://schemas.openxmlformats.org/spreadsheetml/2006/main" count="844" uniqueCount="471">
  <si>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</si>
  <si>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</si>
  <si>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</si>
  <si>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</si>
  <si>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</si>
  <si>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</si>
  <si>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</si>
  <si>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</si>
  <si>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</si>
  <si>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</si>
  <si>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</si>
  <si>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</si>
  <si>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</si>
  <si>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</si>
  <si>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</si>
  <si>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</si>
  <si>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</si>
  <si>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</si>
  <si>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</si>
  <si>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</si>
  <si>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</si>
  <si>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</si>
  <si>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</si>
  <si>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</si>
  <si>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</si>
  <si>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</si>
  <si>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</si>
  <si>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</si>
  <si>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</si>
  <si>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</si>
  <si>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</si>
  <si>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</si>
  <si>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</si>
  <si>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</si>
  <si>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</si>
  <si>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</si>
  <si>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</si>
  <si>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n°12</t>
  </si>
  <si>
    <t>ELECTRICITE CFO - CFA - SSI</t>
  </si>
  <si>
    <t>3.&amp;</t>
  </si>
  <si>
    <t>12.11</t>
  </si>
  <si>
    <t>PREPARATION DE CHANTIER</t>
  </si>
  <si>
    <t>12.11.1</t>
  </si>
  <si>
    <t>BRANCHEMENT DE CHANTIER :</t>
  </si>
  <si>
    <t>ENS</t>
  </si>
  <si>
    <t>9.F</t>
  </si>
  <si>
    <t>9.&amp;</t>
  </si>
  <si>
    <t>12.11.2</t>
  </si>
  <si>
    <t>DEPOSE DE  L'INSTALLATION EXISTANTE</t>
  </si>
  <si>
    <t>Total H.T. :</t>
  </si>
  <si>
    <t>Total T.V.A. (20%) :</t>
  </si>
  <si>
    <t>Total T.T.C. :</t>
  </si>
  <si>
    <t>12.12</t>
  </si>
  <si>
    <t>DESCRIPTION DES OUVRAGES D'ELECTRICITE</t>
  </si>
  <si>
    <t>12.12.1</t>
  </si>
  <si>
    <t>Réseau de terre</t>
  </si>
  <si>
    <t>12.12.1.1</t>
  </si>
  <si>
    <t>Prise de terre</t>
  </si>
  <si>
    <t>5.T</t>
  </si>
  <si>
    <t>12.12.1.1.1</t>
  </si>
  <si>
    <t>Vérification prise de terre</t>
  </si>
  <si>
    <t>Ens</t>
  </si>
  <si>
    <t>12.12.1.1.2</t>
  </si>
  <si>
    <t>Câblette de cuivre nu 25 mm²</t>
  </si>
  <si>
    <t>12.12.1.1.3</t>
  </si>
  <si>
    <t>Piquet de terre acier galvanisé longueur 2 ml</t>
  </si>
  <si>
    <t>ens</t>
  </si>
  <si>
    <t>12.12.1.1.4</t>
  </si>
  <si>
    <t>Barrette de coupure démontable</t>
  </si>
  <si>
    <t>5.&amp;</t>
  </si>
  <si>
    <t>12.12.1.2</t>
  </si>
  <si>
    <t>Liaison équipotentielle principale</t>
  </si>
  <si>
    <t>12.12.1.2.1</t>
  </si>
  <si>
    <t>12.12.1.3</t>
  </si>
  <si>
    <t>Mise à la terre des masses du bâtiment</t>
  </si>
  <si>
    <t>12.12.1.3.1</t>
  </si>
  <si>
    <t>Mise à la terre des masses</t>
  </si>
  <si>
    <t>4.&amp;</t>
  </si>
  <si>
    <t>12.12.2</t>
  </si>
  <si>
    <t>Livraison en énergie électrique</t>
  </si>
  <si>
    <t>12.12.2.1</t>
  </si>
  <si>
    <t>Principe :</t>
  </si>
  <si>
    <t>6.T</t>
  </si>
  <si>
    <t>6.&amp;</t>
  </si>
  <si>
    <t>12.12.2.2</t>
  </si>
  <si>
    <t>Canalisations :</t>
  </si>
  <si>
    <t>12.12.2.2.1</t>
  </si>
  <si>
    <t>Alimentation TD01</t>
  </si>
  <si>
    <t>ml</t>
  </si>
  <si>
    <t>12.12.2.2.2</t>
  </si>
  <si>
    <t>Alimentation TD2</t>
  </si>
  <si>
    <t>12.12.2.3</t>
  </si>
  <si>
    <t>Goulotte PVC :</t>
  </si>
  <si>
    <t>12.12.2.3.1</t>
  </si>
  <si>
    <t>Goulotte PVC Blanche 1 compartiment - 200 x 80 mm</t>
  </si>
  <si>
    <t>12.12.3</t>
  </si>
  <si>
    <t>Tableau Général Basse Tension et armoires divisionnaires</t>
  </si>
  <si>
    <t>12.12.3.1</t>
  </si>
  <si>
    <t>Principe</t>
  </si>
  <si>
    <t>12.12.3.2</t>
  </si>
  <si>
    <t>Règles de construction</t>
  </si>
  <si>
    <t>12.12.3.10</t>
  </si>
  <si>
    <t>TD01</t>
  </si>
  <si>
    <t>u</t>
  </si>
  <si>
    <t>12.12.3.11</t>
  </si>
  <si>
    <t>TD02</t>
  </si>
  <si>
    <t>12.12.4</t>
  </si>
  <si>
    <t>Arrêts d'urgence</t>
  </si>
  <si>
    <t>12.12.4.2</t>
  </si>
  <si>
    <t>Coupure d'urgence générale</t>
  </si>
  <si>
    <t>12.12.4.3</t>
  </si>
  <si>
    <t>12.12.4.4</t>
  </si>
  <si>
    <t>Câble série RO2V - 5 G 1.5 mm²</t>
  </si>
  <si>
    <t>12.12.4.5</t>
  </si>
  <si>
    <t>Conduit ICT A de 20</t>
  </si>
  <si>
    <t>12.12.4.6</t>
  </si>
  <si>
    <t>Arrêts d'urgence ventilation</t>
  </si>
  <si>
    <t>12.12.4.6.1</t>
  </si>
  <si>
    <t xml:space="preserve">Arrêt d'urgence ventilation </t>
  </si>
  <si>
    <t>12.12.4.6.2</t>
  </si>
  <si>
    <t xml:space="preserve">Câble série RO2V - 5 G 1.5 mm² </t>
  </si>
  <si>
    <t>12.12.4.6.3</t>
  </si>
  <si>
    <t xml:space="preserve">Conduit ICT A de 20 </t>
  </si>
  <si>
    <t>12.12.5</t>
  </si>
  <si>
    <t>Appareillages</t>
  </si>
  <si>
    <t>12.12.5.2</t>
  </si>
  <si>
    <t>Appareillages encastrés</t>
  </si>
  <si>
    <t>12.12.5.2.1</t>
  </si>
  <si>
    <t>Type A : Appareillage modulaire composé d'un mécanisme, plaque et enjoliveur</t>
  </si>
  <si>
    <t>8.T</t>
  </si>
  <si>
    <t>8.&amp;</t>
  </si>
  <si>
    <t>12.12.5.3</t>
  </si>
  <si>
    <t>Interrupteur , compris boîte d'encastrement</t>
  </si>
  <si>
    <t>12.12.5.4</t>
  </si>
  <si>
    <t>Prise de courant 2P + T - 16A, compris boîte d'encastrement</t>
  </si>
  <si>
    <t>12.12.5.5</t>
  </si>
  <si>
    <t>Appareillages apparent</t>
  </si>
  <si>
    <t>12.12.5.5.1</t>
  </si>
  <si>
    <t>Type B : Appareillage étanche apparent</t>
  </si>
  <si>
    <t>12.12.5.5.1.1</t>
  </si>
  <si>
    <t>Interrupteur simple allumage</t>
  </si>
  <si>
    <t>12.12.5.5.1.2</t>
  </si>
  <si>
    <t>Prise de courant 2P + T - 16A</t>
  </si>
  <si>
    <t>12.12.5.6</t>
  </si>
  <si>
    <t>Points d'accès terminaux</t>
  </si>
  <si>
    <t>12.12.5.6.1</t>
  </si>
  <si>
    <t>Type 1 :</t>
  </si>
  <si>
    <t>12.12.5.6.1.1</t>
  </si>
  <si>
    <t>PT1</t>
  </si>
  <si>
    <t>12.12.5.7</t>
  </si>
  <si>
    <t>Détecteurs de mouvements et de présence</t>
  </si>
  <si>
    <t>12.12.5.7.1</t>
  </si>
  <si>
    <r>
      <rPr>
        <b/>
        <u/>
        <sz val="10"/>
        <color theme="1"/>
        <rFont val="Arial"/>
        <family val="2"/>
      </rPr>
      <t>Détecteurs de présence</t>
    </r>
    <r>
      <rPr>
        <u/>
        <sz val="10"/>
        <color theme="1"/>
        <rFont val="Arial"/>
        <family val="2"/>
      </rPr>
      <t xml:space="preserve"> </t>
    </r>
  </si>
  <si>
    <t>12.12.5.7.1.1</t>
  </si>
  <si>
    <t>Type A : Appareils pour locaux communs &amp; LT</t>
  </si>
  <si>
    <t>12.12.5.7.1.2</t>
  </si>
  <si>
    <t>Détecteur de présence</t>
  </si>
  <si>
    <t>12.12.6</t>
  </si>
  <si>
    <t>Appareils d'éclairage intérieur</t>
  </si>
  <si>
    <t>12.12.6.2</t>
  </si>
  <si>
    <t>Appareils d'éclairage</t>
  </si>
  <si>
    <t>12.12.6.2.1</t>
  </si>
  <si>
    <t>Luminaire type A</t>
  </si>
  <si>
    <t>6.U.DESCRIPTIF_IMAGE</t>
  </si>
  <si>
    <t>12.12.6.2.1.1</t>
  </si>
  <si>
    <t>Luminaire type A compris accessoires de fixation et de protection contre l'isolation</t>
  </si>
  <si>
    <t>12.12.6.2.2</t>
  </si>
  <si>
    <t>Luminaire type B</t>
  </si>
  <si>
    <t>12.12.6.2.2.1</t>
  </si>
  <si>
    <t>Luminaire type B compris accessoires de fixation et de protection contre l'isolation</t>
  </si>
  <si>
    <t>12.12.6.2.3</t>
  </si>
  <si>
    <t>Luminaire type C</t>
  </si>
  <si>
    <t>12.12.6.2.3.1</t>
  </si>
  <si>
    <t>Luminaire type C compris accessoires de fixation</t>
  </si>
  <si>
    <t>12.12.6.2.4</t>
  </si>
  <si>
    <t>Luminaire type D</t>
  </si>
  <si>
    <t>12.12.6.2.4.1</t>
  </si>
  <si>
    <t>Luminaire type D compris accessoires de fixation</t>
  </si>
  <si>
    <t>12.12.6.2.5</t>
  </si>
  <si>
    <t>Luminaire type E</t>
  </si>
  <si>
    <t>12.12.6.2.5.1</t>
  </si>
  <si>
    <t>Luminaire type E compris accessoires de fixation et de protection contre l'isolation</t>
  </si>
  <si>
    <t>12.12.7</t>
  </si>
  <si>
    <t>Appareils d'éclairage extérieur</t>
  </si>
  <si>
    <t>12.12.7.2</t>
  </si>
  <si>
    <t>12.12.7.2.1</t>
  </si>
  <si>
    <t>Luminaire type F</t>
  </si>
  <si>
    <t>12.12.7.2.1.1</t>
  </si>
  <si>
    <t>Luminaire type F compris accessoires de fixation</t>
  </si>
  <si>
    <t>12.12.7.2.2</t>
  </si>
  <si>
    <t>Câble série RO2V - 3 G 1.5 mm²</t>
  </si>
  <si>
    <t>12.12.7.2.3</t>
  </si>
  <si>
    <t>12.12.7.3</t>
  </si>
  <si>
    <t>Commande des appareils d'éclairage extérieur</t>
  </si>
  <si>
    <t>12.12.7.3.1</t>
  </si>
  <si>
    <t>Dispositif de commande des appareils d'éclairage extérieur</t>
  </si>
  <si>
    <t>12.12.8</t>
  </si>
  <si>
    <t>Distribution secondaire</t>
  </si>
  <si>
    <t>12.12.8.2</t>
  </si>
  <si>
    <t>Canalisations</t>
  </si>
  <si>
    <t>12.12.8.2.1</t>
  </si>
  <si>
    <t xml:space="preserve">Câble RO2V - 3 G 1.5 mm² </t>
  </si>
  <si>
    <t>12.12.8.2.2</t>
  </si>
  <si>
    <t xml:space="preserve">Câble RO2V - 5 G 1.5 mm² </t>
  </si>
  <si>
    <t>12.12.8.2.3</t>
  </si>
  <si>
    <t xml:space="preserve">Câble RO2V - 3 G 2.5 mm² </t>
  </si>
  <si>
    <t>12.12.8.3</t>
  </si>
  <si>
    <t>Conduits</t>
  </si>
  <si>
    <t>12.12.8.3.1</t>
  </si>
  <si>
    <t>ICTA : Isolant Cintrable Transversalement élastique Annelé</t>
  </si>
  <si>
    <t>12.12.8.3.1.1</t>
  </si>
  <si>
    <t>Conduit ICTA de 20</t>
  </si>
  <si>
    <t>12.12.8.3.1.2</t>
  </si>
  <si>
    <t>Conduit ICTA de 25</t>
  </si>
  <si>
    <t>12.12.8.3.1.3</t>
  </si>
  <si>
    <t>Conduit ICTA de 32</t>
  </si>
  <si>
    <t>12.12.8.3.2</t>
  </si>
  <si>
    <t>IRL : Isolant Rigide Lisse</t>
  </si>
  <si>
    <t>12.12.8.3.2.1</t>
  </si>
  <si>
    <t>Conduit IRL de 20</t>
  </si>
  <si>
    <t>12.12.8.4</t>
  </si>
  <si>
    <t>Chemins de câbles</t>
  </si>
  <si>
    <t>12.12.8.4.1</t>
  </si>
  <si>
    <t>Chemin de câbles dalles perforées - 200 x 30</t>
  </si>
  <si>
    <t>12.12.9</t>
  </si>
  <si>
    <t>Alimentations spécialisées</t>
  </si>
  <si>
    <t>12.12.9.2</t>
  </si>
  <si>
    <t>Spécifications</t>
  </si>
  <si>
    <t>12.12.9.2.1</t>
  </si>
  <si>
    <t>Origine TD01</t>
  </si>
  <si>
    <t>5.U.TABLEAU.15.7</t>
  </si>
  <si>
    <t>12.12.9.2.2</t>
  </si>
  <si>
    <t>Origine TD02</t>
  </si>
  <si>
    <t>6.U.TABLEAU.12.7</t>
  </si>
  <si>
    <t>12.12.9.2.3</t>
  </si>
  <si>
    <t>Câble RO2V - 3 G 1.5 mm²</t>
  </si>
  <si>
    <t>12.12.9.2.4</t>
  </si>
  <si>
    <t>Câble CR1 - 3 G 1.5 mm²</t>
  </si>
  <si>
    <t>12.12.9.2.5</t>
  </si>
  <si>
    <t>Câble RO2V - 3 G 2.5 mm²</t>
  </si>
  <si>
    <t>12.12.9.2.6</t>
  </si>
  <si>
    <t>Câble RO2V - 3 G 6 mm²</t>
  </si>
  <si>
    <t>12.12.9.2.7</t>
  </si>
  <si>
    <t>Câble RO2V - 3 G 16 mm²</t>
  </si>
  <si>
    <t>12.12.9.2.8</t>
  </si>
  <si>
    <t>Câble RO2V - 5 G 2.5 mm²</t>
  </si>
  <si>
    <t>12.12.9.2.9</t>
  </si>
  <si>
    <t>Câble RO2V - 5 G 6 mm²</t>
  </si>
  <si>
    <t>12.12.9.2.10</t>
  </si>
  <si>
    <t>12.12.9.2.11</t>
  </si>
  <si>
    <t>12.12.9.2.12</t>
  </si>
  <si>
    <t>12.12.10</t>
  </si>
  <si>
    <t>Éclairage de sécurité par blocs autonomes</t>
  </si>
  <si>
    <t>12.12.10.2</t>
  </si>
  <si>
    <t>Blocs autonomes d'évacuation BAES</t>
  </si>
  <si>
    <t>5.U.DESCRIPTIF_IMAGE</t>
  </si>
  <si>
    <t>12.12.10.2.1</t>
  </si>
  <si>
    <t>Bloc autonome 45 Lms BAES  , compris accessoires de pose</t>
  </si>
  <si>
    <t>12.12.10.2.2</t>
  </si>
  <si>
    <t>Bloc autonome 45 Lms BAES  étanche , compris accessoires de pose</t>
  </si>
  <si>
    <t>12.12.10.3</t>
  </si>
  <si>
    <t>Blocs autonomes Anti-panique</t>
  </si>
  <si>
    <t>12.12.10.3.1</t>
  </si>
  <si>
    <t>Bloc autonome anti-panique encastré 400 Lms, compris accessoires de pose</t>
  </si>
  <si>
    <t>12.12.10.4</t>
  </si>
  <si>
    <t>Télécommande</t>
  </si>
  <si>
    <t>12.12.10.4.1</t>
  </si>
  <si>
    <t>Télécommande BAES</t>
  </si>
  <si>
    <t>12.12.10.5</t>
  </si>
  <si>
    <t>Alimentation</t>
  </si>
  <si>
    <t>12.12.10.5.1</t>
  </si>
  <si>
    <t>12.12.10.5.2</t>
  </si>
  <si>
    <t>12.12.10.5.3</t>
  </si>
  <si>
    <t>12.12.11</t>
  </si>
  <si>
    <t>Équipement d'alarme de type 4</t>
  </si>
  <si>
    <t>12.12.11.3</t>
  </si>
  <si>
    <t>Description du matériel</t>
  </si>
  <si>
    <t>12.12.11.3.1</t>
  </si>
  <si>
    <t>Tableau de signalisation</t>
  </si>
  <si>
    <t>12.12.11.3.1.1</t>
  </si>
  <si>
    <t>Tableau de signalisation incendie de type 4, compris mise en service</t>
  </si>
  <si>
    <t>12.12.11.3.2</t>
  </si>
  <si>
    <t>Déclencheurs d'alarme manuelle</t>
  </si>
  <si>
    <t>12.12.11.3.2.1</t>
  </si>
  <si>
    <t>Déclencheur d'alarme manuelle, compris clapet de protection</t>
  </si>
  <si>
    <t>12.12.11.3.3</t>
  </si>
  <si>
    <t>Diffuseurs d'alarme sonore</t>
  </si>
  <si>
    <t>12.12.11.3.3.1</t>
  </si>
  <si>
    <t xml:space="preserve">Diffuseur non autonome d'alarme sonore, </t>
  </si>
  <si>
    <t>12.12.11.3.4</t>
  </si>
  <si>
    <t>Diffuseurs d'alarme visuelle</t>
  </si>
  <si>
    <t>12.12.11.3.4.1</t>
  </si>
  <si>
    <t xml:space="preserve">Diffuseur non autonome d'alarme visuelle, </t>
  </si>
  <si>
    <t>12.12.11.4</t>
  </si>
  <si>
    <t>Câblage</t>
  </si>
  <si>
    <t>12.12.11.4.1</t>
  </si>
  <si>
    <t>Câble série Filalarm - C2 - 1 paire 9/10° AE</t>
  </si>
  <si>
    <t>12.12.11.4.2</t>
  </si>
  <si>
    <t xml:space="preserve">Câble résistant au feu - CR1 - 2 x 1.5 mm² </t>
  </si>
  <si>
    <t>12.12.11.4.3</t>
  </si>
  <si>
    <t>12.12.11.4.4</t>
  </si>
  <si>
    <t>12.12.11.5</t>
  </si>
  <si>
    <t>Essais et réception de l'installation</t>
  </si>
  <si>
    <t>12.12.11.5.1</t>
  </si>
  <si>
    <t>Mise en service, essais, formation utilisateurs</t>
  </si>
  <si>
    <t>12.12.12</t>
  </si>
  <si>
    <t>Pré-câblage VDI</t>
  </si>
  <si>
    <t>12.12.12.2</t>
  </si>
  <si>
    <t>Équipement</t>
  </si>
  <si>
    <t>12.12.12.2.1</t>
  </si>
  <si>
    <t>Coffret de brassage</t>
  </si>
  <si>
    <t>12.12.12.2.1.1</t>
  </si>
  <si>
    <t>Baie  , compris accessoires</t>
  </si>
  <si>
    <t>12.12.12.2.2</t>
  </si>
  <si>
    <t>Connecteurs RJ 45</t>
  </si>
  <si>
    <t>12.12.12.2.2.1</t>
  </si>
  <si>
    <t>Connecteur RJ45 - Catégorie 6a, compris repérage</t>
  </si>
  <si>
    <t>12.12.12.3</t>
  </si>
  <si>
    <t>Distribution réseaux de communication</t>
  </si>
  <si>
    <t>12.12.12.3.1</t>
  </si>
  <si>
    <t>Câblage en paires torsadées</t>
  </si>
  <si>
    <t>12.12.12.3.1.1</t>
  </si>
  <si>
    <t>Câble catégorie 6a - S/FTP 6/10° - 2x4 paires</t>
  </si>
  <si>
    <t>12.12.12.3.1.2</t>
  </si>
  <si>
    <t>Conduit ICT A de 25</t>
  </si>
  <si>
    <t>12.12.12.3.2</t>
  </si>
  <si>
    <t>Prises RJ 45</t>
  </si>
  <si>
    <t>12.12.12.3.2.1</t>
  </si>
  <si>
    <t>Prises RJ45 banalisé, compris accessoires de pose et d'identification</t>
  </si>
  <si>
    <t>12.12.12.4</t>
  </si>
  <si>
    <t>12.12.12.4.1</t>
  </si>
  <si>
    <t>12.12.12.5</t>
  </si>
  <si>
    <t>Recette du câblage et documentation</t>
  </si>
  <si>
    <t>12.12.12.5.1</t>
  </si>
  <si>
    <t>Objectifs et méthodologie de la recette</t>
  </si>
  <si>
    <t>12.12.12.5.1.1</t>
  </si>
  <si>
    <t>Recette du câblage, compris carnet de câbles , dossier informatique des recettes</t>
  </si>
  <si>
    <t>12.13</t>
  </si>
  <si>
    <t>DIVERS</t>
  </si>
  <si>
    <t>12.13.1</t>
  </si>
  <si>
    <t>BUREAU DE CONTROLE</t>
  </si>
  <si>
    <t>4.T</t>
  </si>
  <si>
    <t>12.13.1.1</t>
  </si>
  <si>
    <t>Unité</t>
  </si>
  <si>
    <t>12.13.2</t>
  </si>
  <si>
    <t>DOE</t>
  </si>
  <si>
    <t>12.13.3</t>
  </si>
  <si>
    <t>Dossier des ouvrages exécutés</t>
  </si>
  <si>
    <t>12.13.3.1</t>
  </si>
  <si>
    <t>12.14</t>
  </si>
  <si>
    <t>OUVRAGES D'ELECTRICITE DU PARKING (PSE 1)</t>
  </si>
  <si>
    <t xml:space="preserve"> PSE</t>
  </si>
  <si>
    <t>12.14.1</t>
  </si>
  <si>
    <t>12.14.1.1</t>
  </si>
  <si>
    <t>Principe de fonctionnement</t>
  </si>
  <si>
    <t>12.14.1.2</t>
  </si>
  <si>
    <t>12.14.1.2.1</t>
  </si>
  <si>
    <t>Luminaire type G</t>
  </si>
  <si>
    <t>12.14.1.2.1.1</t>
  </si>
  <si>
    <t>Luminaire type G compris accessoires de fixation</t>
  </si>
  <si>
    <t>12.14.1.2.2</t>
  </si>
  <si>
    <t>12.14.1.2.3</t>
  </si>
  <si>
    <t>12.14.1.2.4</t>
  </si>
  <si>
    <t xml:space="preserve">Câble RO2V - 3 G 6 mm² </t>
  </si>
  <si>
    <t>12.14.1.2.5</t>
  </si>
  <si>
    <t xml:space="preserve">Câble RO2V - 5 G 6 mm² </t>
  </si>
  <si>
    <t>12.14.1.2.6</t>
  </si>
  <si>
    <t>12.14.1.3</t>
  </si>
  <si>
    <t>12.14.1.3.1</t>
  </si>
  <si>
    <t>OUVRAGES D'ELECTRICITE DU PARKING</t>
  </si>
  <si>
    <t>Non totalisé</t>
  </si>
  <si>
    <t>RECAPITULATIF
Lot n°12 ELECTRICITE CFO - CFA - SSI</t>
  </si>
  <si>
    <t>RECAPITULATIF DES CHAPITRES</t>
  </si>
  <si>
    <t>12.11 - PREPARATION DE CHANTIER</t>
  </si>
  <si>
    <t>12.12 - DESCRIPTION DES OUVRAGES D'ELECTRICITE</t>
  </si>
  <si>
    <t>- 12.12.1 - Réseau de terre</t>
  </si>
  <si>
    <t>- 12.12.2 - Livraison en énergie électrique</t>
  </si>
  <si>
    <t>- 12.12.3 - Tableau Général Basse Tension et armoires divisionnaires</t>
  </si>
  <si>
    <t>- 12.12.4 - Arrêts d'urgence</t>
  </si>
  <si>
    <t>- 12.12.5 - Appareillages</t>
  </si>
  <si>
    <t>- 12.12.6 - Appareils d'éclairage intérieur</t>
  </si>
  <si>
    <t>- 12.12.7 - Appareils d'éclairage extérieur</t>
  </si>
  <si>
    <t>- 12.12.8 - Distribution secondaire</t>
  </si>
  <si>
    <t>- 12.12.9 - Alimentations spécialisées</t>
  </si>
  <si>
    <t>- 12.12.10 - Éclairage de sécurité par blocs autonomes</t>
  </si>
  <si>
    <t>- 12.12.11 - Équipement d'alarme de type 4</t>
  </si>
  <si>
    <t>- 12.12.12 - Pré-câblage VDI</t>
  </si>
  <si>
    <t>12.13 - DIVERS</t>
  </si>
  <si>
    <t>- 12.13.1 - BUREAU DE CONTROLE</t>
  </si>
  <si>
    <t>- 12.13.2 - DOE</t>
  </si>
  <si>
    <t>12.14 - OUVRAGES D'ELECTRICITE DU PARKING</t>
  </si>
  <si>
    <t>- 12.14.1 - Appareils d'éclairage extérieur</t>
  </si>
  <si>
    <t>Total du lot ELECTRICITE CFO - CFA - SSI</t>
  </si>
  <si>
    <t xml:space="preserve">Soit en toutes lettres TTC : </t>
  </si>
  <si>
    <t>RECAPITULATIF PSE</t>
  </si>
  <si>
    <t xml:space="preserve"> PSE 1</t>
  </si>
  <si>
    <t xml:space="preserve"> 	 OUVRAGES D'ELECTRICITE DU PARKING</t>
  </si>
  <si>
    <t>Sous-total PSE 1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</si>
  <si>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</si>
  <si>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</si>
  <si>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</si>
  <si>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</si>
  <si>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</si>
  <si>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</si>
  <si>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</si>
  <si>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</si>
  <si>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</si>
  <si>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</si>
  <si>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</si>
  <si>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</si>
  <si>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</si>
  <si>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</si>
  <si>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</si>
  <si>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</si>
  <si>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</si>
  <si>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</si>
  <si>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</si>
  <si>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</si>
  <si>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</si>
  <si>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</si>
  <si>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</si>
  <si>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</si>
  <si>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</si>
  <si>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</si>
  <si>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</si>
  <si>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</si>
  <si>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</si>
  <si>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</si>
  <si>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</si>
  <si>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</si>
  <si>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</si>
  <si>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</si>
  <si>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</si>
  <si>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</si>
  <si>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</si>
  <si>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</si>
  <si>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A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</si>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</sst>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b/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9" xfId="0" applyFont="1" applyBorder="1" applyAlignment="1">
      <alignment horizontal="right" vertical="top" wrapText="1"/>
    </xf>
    <xf numFmtId="3" fontId="8" fillId="0" borderId="9" xfId="0" applyNumberFormat="1" applyFont="1" applyBorder="1" applyAlignment="1">
      <alignment horizontal="right" vertical="top" wrapText="1"/>
    </xf>
    <xf numFmtId="3" fontId="8" fillId="0" borderId="12" xfId="0" applyNumberFormat="1" applyFont="1" applyBorder="1" applyAlignment="1" applyProtection="1">
      <alignment horizontal="right" vertical="top" wrapText="1"/>
      <protection locked="0"/>
    </xf>
    <xf numFmtId="4" fontId="8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right" vertical="top" wrapText="1"/>
    </xf>
    <xf numFmtId="4" fontId="8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165" fontId="8" fillId="0" borderId="9" xfId="0" applyNumberFormat="1" applyFont="1" applyBorder="1" applyAlignment="1">
      <alignment horizontal="right" vertical="top" wrapText="1"/>
    </xf>
    <xf numFmtId="165" fontId="8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31ee6ada-33a7-4e5d-a207-82385bf6ffd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455e4286-4a1e-44a9-88ba-0617f7fc3cde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9e9d696b-231b-4a50-9973-04acdd1a173f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4"/>
      <c r="F2" s="54"/>
      <c r="G2" s="54"/>
      <c r="H2" s="54"/>
      <c r="I2" s="8"/>
    </row>
    <row r="3" spans="2:9" ht="9" customHeight="1" x14ac:dyDescent="0.25">
      <c r="B3" s="5"/>
      <c r="C3" s="6"/>
      <c r="D3" s="7"/>
      <c r="E3" s="54"/>
      <c r="F3" s="54"/>
      <c r="G3" s="54"/>
      <c r="H3" s="54"/>
      <c r="I3" s="8"/>
    </row>
    <row r="4" spans="2:9" ht="9" customHeight="1" x14ac:dyDescent="0.25">
      <c r="B4" s="5"/>
      <c r="C4" s="6"/>
      <c r="D4" s="7"/>
      <c r="E4" s="54"/>
      <c r="F4" s="54"/>
      <c r="G4" s="54"/>
      <c r="H4" s="54"/>
      <c r="I4" s="8"/>
    </row>
    <row r="5" spans="2:9" ht="9" customHeight="1" x14ac:dyDescent="0.25">
      <c r="B5" s="5"/>
      <c r="C5" s="6"/>
      <c r="D5" s="7"/>
      <c r="E5" s="54"/>
      <c r="F5" s="54"/>
      <c r="G5" s="54"/>
      <c r="H5" s="54"/>
      <c r="I5" s="8"/>
    </row>
    <row r="6" spans="2:9" ht="9" customHeight="1" x14ac:dyDescent="0.25">
      <c r="B6" s="5"/>
      <c r="C6" s="6"/>
      <c r="D6" s="7"/>
      <c r="E6" s="54"/>
      <c r="F6" s="54"/>
      <c r="G6" s="54"/>
      <c r="H6" s="54"/>
      <c r="I6" s="8"/>
    </row>
    <row r="7" spans="2:9" ht="9" customHeight="1" x14ac:dyDescent="0.25">
      <c r="B7" s="5"/>
      <c r="C7" s="6"/>
      <c r="D7" s="7"/>
      <c r="E7" s="54"/>
      <c r="F7" s="54"/>
      <c r="G7" s="54"/>
      <c r="H7" s="54"/>
      <c r="I7" s="8"/>
    </row>
    <row r="8" spans="2:9" ht="9" customHeight="1" x14ac:dyDescent="0.25">
      <c r="B8" s="5"/>
      <c r="C8" s="6"/>
      <c r="D8" s="7"/>
      <c r="E8" s="54"/>
      <c r="F8" s="54"/>
      <c r="G8" s="54"/>
      <c r="H8" s="54"/>
      <c r="I8" s="8"/>
    </row>
    <row r="9" spans="2:9" ht="9" customHeight="1" x14ac:dyDescent="0.25">
      <c r="B9" s="5"/>
      <c r="C9" s="6"/>
      <c r="D9" s="7"/>
      <c r="E9" s="54"/>
      <c r="F9" s="54"/>
      <c r="G9" s="54"/>
      <c r="H9" s="54"/>
      <c r="I9" s="8"/>
    </row>
    <row r="10" spans="2:9" ht="9" customHeight="1" x14ac:dyDescent="0.25">
      <c r="B10" s="5"/>
      <c r="C10" s="6"/>
      <c r="D10" s="7"/>
      <c r="E10" s="54"/>
      <c r="F10" s="54"/>
      <c r="G10" s="54"/>
      <c r="H10" s="54"/>
      <c r="I10" s="8"/>
    </row>
    <row r="11" spans="2:9" ht="9" customHeight="1" x14ac:dyDescent="0.25">
      <c r="B11" s="5"/>
      <c r="C11" s="6"/>
      <c r="D11" s="7"/>
      <c r="E11" s="55" t="str">
        <f>IF(Paramètres!C5&lt;&gt;"",Paramètres!C5,"")</f>
        <v xml:space="preserve">CFA MOULIN RABAUD 
BATIMENT B 
</v>
      </c>
      <c r="F11" s="55"/>
      <c r="G11" s="55"/>
      <c r="H11" s="55"/>
      <c r="I11" s="8"/>
    </row>
    <row r="12" spans="2:9" ht="9" customHeight="1" x14ac:dyDescent="0.25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25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25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25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25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25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25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25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25">
      <c r="B20" s="5"/>
      <c r="C20" s="6"/>
      <c r="D20" s="7"/>
      <c r="E20" s="55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5"/>
      <c r="G20" s="55"/>
      <c r="H20" s="55"/>
      <c r="I20" s="8"/>
    </row>
    <row r="21" spans="2:9" ht="9" customHeight="1" x14ac:dyDescent="0.25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25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25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25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25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25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25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25">
      <c r="B28" s="5"/>
      <c r="C28" s="6"/>
      <c r="D28" s="7"/>
      <c r="E28" s="54"/>
      <c r="F28" s="54"/>
      <c r="G28" s="54"/>
      <c r="H28" s="54"/>
      <c r="I28" s="8"/>
    </row>
    <row r="29" spans="2:9" ht="9" customHeight="1" x14ac:dyDescent="0.25">
      <c r="B29" s="5"/>
      <c r="C29" s="6"/>
      <c r="D29" s="7"/>
      <c r="E29" s="54"/>
      <c r="F29" s="54"/>
      <c r="G29" s="54"/>
      <c r="H29" s="54"/>
      <c r="I29" s="8"/>
    </row>
    <row r="30" spans="2:9" ht="9" customHeight="1" x14ac:dyDescent="0.25">
      <c r="B30" s="5"/>
      <c r="C30" s="6"/>
      <c r="D30" s="7"/>
      <c r="E30" s="54"/>
      <c r="F30" s="54"/>
      <c r="G30" s="54"/>
      <c r="H30" s="54"/>
      <c r="I30" s="8"/>
    </row>
    <row r="31" spans="2:9" ht="9" customHeight="1" x14ac:dyDescent="0.25">
      <c r="B31" s="5"/>
      <c r="C31" s="6"/>
      <c r="D31" s="7"/>
      <c r="E31" s="54"/>
      <c r="F31" s="54"/>
      <c r="G31" s="54"/>
      <c r="H31" s="54"/>
      <c r="I31" s="8"/>
    </row>
    <row r="32" spans="2:9" ht="9" customHeight="1" x14ac:dyDescent="0.25">
      <c r="B32" s="5"/>
      <c r="C32" s="6"/>
      <c r="D32" s="7"/>
      <c r="E32" s="54"/>
      <c r="F32" s="54"/>
      <c r="G32" s="54"/>
      <c r="H32" s="54"/>
      <c r="I32" s="8"/>
    </row>
    <row r="33" spans="2:9" ht="9" customHeight="1" x14ac:dyDescent="0.25">
      <c r="B33" s="5"/>
      <c r="C33" s="6"/>
      <c r="D33" s="7"/>
      <c r="E33" s="54"/>
      <c r="F33" s="54"/>
      <c r="G33" s="54"/>
      <c r="H33" s="54"/>
      <c r="I33" s="8"/>
    </row>
    <row r="34" spans="2:9" ht="9" customHeight="1" x14ac:dyDescent="0.25">
      <c r="B34" s="5"/>
      <c r="C34" s="6"/>
      <c r="D34" s="7"/>
      <c r="E34" s="54"/>
      <c r="F34" s="54"/>
      <c r="G34" s="54"/>
      <c r="H34" s="54"/>
      <c r="I34" s="8"/>
    </row>
    <row r="35" spans="2:9" ht="9" customHeight="1" x14ac:dyDescent="0.25">
      <c r="B35" s="5"/>
      <c r="C35" s="6"/>
      <c r="D35" s="7"/>
      <c r="E35" s="54"/>
      <c r="F35" s="54"/>
      <c r="G35" s="54"/>
      <c r="H35" s="54"/>
      <c r="I35" s="8"/>
    </row>
    <row r="36" spans="2:9" ht="9" customHeight="1" x14ac:dyDescent="0.25">
      <c r="B36" s="5"/>
      <c r="C36" s="6"/>
      <c r="D36" s="7"/>
      <c r="E36" s="54"/>
      <c r="F36" s="54"/>
      <c r="G36" s="54"/>
      <c r="H36" s="54"/>
      <c r="I36" s="8"/>
    </row>
    <row r="37" spans="2:9" ht="9" customHeight="1" x14ac:dyDescent="0.25">
      <c r="B37" s="5"/>
      <c r="C37" s="6"/>
      <c r="D37" s="7"/>
      <c r="E37" s="54"/>
      <c r="F37" s="54"/>
      <c r="G37" s="54"/>
      <c r="H37" s="54"/>
      <c r="I37" s="8"/>
    </row>
    <row r="38" spans="2:9" ht="9" customHeight="1" x14ac:dyDescent="0.25">
      <c r="B38" s="5"/>
      <c r="C38" s="6"/>
      <c r="D38" s="7"/>
      <c r="E38" s="54"/>
      <c r="F38" s="54"/>
      <c r="G38" s="54"/>
      <c r="H38" s="54"/>
      <c r="I38" s="8"/>
    </row>
    <row r="39" spans="2:9" ht="9" customHeight="1" x14ac:dyDescent="0.25">
      <c r="B39" s="5"/>
      <c r="C39" s="6"/>
      <c r="D39" s="7"/>
      <c r="E39" s="54"/>
      <c r="F39" s="54"/>
      <c r="G39" s="54"/>
      <c r="H39" s="54"/>
      <c r="I39" s="8"/>
    </row>
    <row r="40" spans="2:9" ht="9" customHeight="1" x14ac:dyDescent="0.25">
      <c r="B40" s="5"/>
      <c r="C40" s="6"/>
      <c r="D40" s="7"/>
      <c r="E40" s="54"/>
      <c r="F40" s="54"/>
      <c r="G40" s="54"/>
      <c r="H40" s="54"/>
      <c r="I40" s="8"/>
    </row>
    <row r="41" spans="2:9" ht="9" customHeight="1" x14ac:dyDescent="0.25">
      <c r="B41" s="5"/>
      <c r="C41" s="6"/>
      <c r="D41" s="7"/>
      <c r="E41" s="54"/>
      <c r="F41" s="54"/>
      <c r="G41" s="54"/>
      <c r="H41" s="54"/>
      <c r="I41" s="8"/>
    </row>
    <row r="42" spans="2:9" ht="9" customHeight="1" x14ac:dyDescent="0.25">
      <c r="B42" s="5"/>
      <c r="C42" s="6"/>
      <c r="D42" s="7"/>
      <c r="E42" s="54"/>
      <c r="F42" s="54"/>
      <c r="G42" s="54"/>
      <c r="H42" s="54"/>
      <c r="I42" s="8"/>
    </row>
    <row r="43" spans="2:9" ht="9" customHeight="1" x14ac:dyDescent="0.25">
      <c r="B43" s="5"/>
      <c r="C43" s="6"/>
      <c r="D43" s="7"/>
      <c r="E43" s="54"/>
      <c r="F43" s="54"/>
      <c r="G43" s="54"/>
      <c r="H43" s="54"/>
      <c r="I43" s="8"/>
    </row>
    <row r="44" spans="2:9" ht="9" customHeight="1" x14ac:dyDescent="0.25">
      <c r="B44" s="5"/>
      <c r="C44" s="6"/>
      <c r="D44" s="7"/>
      <c r="E44" s="54"/>
      <c r="F44" s="54"/>
      <c r="G44" s="54"/>
      <c r="H44" s="54"/>
      <c r="I44" s="8"/>
    </row>
    <row r="45" spans="2:9" ht="9" customHeight="1" x14ac:dyDescent="0.25">
      <c r="B45" s="5"/>
      <c r="C45" s="6"/>
      <c r="D45" s="7"/>
      <c r="E45" s="54"/>
      <c r="F45" s="54"/>
      <c r="G45" s="54"/>
      <c r="H45" s="54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4"/>
      <c r="F47" s="54"/>
      <c r="G47" s="54"/>
      <c r="H47" s="54"/>
      <c r="I47" s="8"/>
    </row>
    <row r="48" spans="2:9" ht="9" customHeight="1" x14ac:dyDescent="0.25">
      <c r="B48" s="5"/>
      <c r="C48" s="6"/>
      <c r="D48" s="7"/>
      <c r="E48" s="54"/>
      <c r="F48" s="54"/>
      <c r="G48" s="54"/>
      <c r="H48" s="54"/>
      <c r="I48" s="8"/>
    </row>
    <row r="49" spans="2:9" ht="9" customHeight="1" x14ac:dyDescent="0.25">
      <c r="B49" s="5"/>
      <c r="C49" s="6"/>
      <c r="D49" s="7"/>
      <c r="E49" s="54"/>
      <c r="F49" s="54"/>
      <c r="G49" s="54"/>
      <c r="H49" s="54"/>
      <c r="I49" s="8"/>
    </row>
    <row r="50" spans="2:9" ht="9" customHeight="1" x14ac:dyDescent="0.25">
      <c r="B50" s="5"/>
      <c r="C50" s="6"/>
      <c r="D50" s="7"/>
      <c r="E50" s="54"/>
      <c r="F50" s="54"/>
      <c r="G50" s="54"/>
      <c r="H50" s="54"/>
      <c r="I50" s="8"/>
    </row>
    <row r="51" spans="2:9" ht="9" customHeight="1" x14ac:dyDescent="0.25">
      <c r="B51" s="5"/>
      <c r="C51" s="6"/>
      <c r="D51" s="7"/>
      <c r="E51" s="54"/>
      <c r="F51" s="54"/>
      <c r="G51" s="54"/>
      <c r="H51" s="54"/>
      <c r="I51" s="8"/>
    </row>
    <row r="52" spans="2:9" ht="9" customHeight="1" x14ac:dyDescent="0.25">
      <c r="B52" s="5"/>
      <c r="C52" s="6"/>
      <c r="D52" s="7"/>
      <c r="E52" s="54"/>
      <c r="F52" s="54"/>
      <c r="G52" s="54"/>
      <c r="H52" s="54"/>
      <c r="I52" s="8"/>
    </row>
    <row r="53" spans="2:9" ht="9" customHeight="1" x14ac:dyDescent="0.25">
      <c r="B53" s="5"/>
      <c r="C53" s="6"/>
      <c r="D53" s="7"/>
      <c r="E53" s="54"/>
      <c r="F53" s="54"/>
      <c r="G53" s="54"/>
      <c r="H53" s="54"/>
      <c r="I53" s="8"/>
    </row>
    <row r="54" spans="2:9" ht="9" customHeight="1" x14ac:dyDescent="0.25">
      <c r="B54" s="5"/>
      <c r="C54" s="6"/>
      <c r="D54" s="7"/>
      <c r="E54" s="54"/>
      <c r="F54" s="54"/>
      <c r="G54" s="54"/>
      <c r="H54" s="54"/>
      <c r="I54" s="8"/>
    </row>
    <row r="55" spans="2:9" ht="9" customHeight="1" x14ac:dyDescent="0.25">
      <c r="B55" s="5"/>
      <c r="C55" s="6"/>
      <c r="D55" s="7"/>
      <c r="E55" s="54"/>
      <c r="F55" s="54"/>
      <c r="G55" s="54"/>
      <c r="H55" s="54"/>
      <c r="I55" s="8"/>
    </row>
    <row r="56" spans="2:9" ht="9" customHeight="1" x14ac:dyDescent="0.25">
      <c r="B56" s="5"/>
      <c r="C56" s="6"/>
      <c r="D56" s="7"/>
      <c r="E56" s="54"/>
      <c r="F56" s="54"/>
      <c r="G56" s="54"/>
      <c r="H56" s="54"/>
      <c r="I56" s="8"/>
    </row>
    <row r="57" spans="2:9" ht="9" customHeight="1" x14ac:dyDescent="0.25">
      <c r="B57" s="5"/>
      <c r="C57" s="6"/>
      <c r="D57" s="7"/>
      <c r="E57" s="54"/>
      <c r="F57" s="54"/>
      <c r="G57" s="54"/>
      <c r="H57" s="54"/>
      <c r="I57" s="8"/>
    </row>
    <row r="58" spans="2:9" ht="9" customHeight="1" x14ac:dyDescent="0.25">
      <c r="B58" s="5"/>
      <c r="C58" s="6"/>
      <c r="D58" s="7"/>
      <c r="E58" s="54"/>
      <c r="F58" s="54"/>
      <c r="G58" s="54"/>
      <c r="H58" s="54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6" t="str">
        <f>IF(Paramètres!C9&lt;&gt;"",Paramètres!C9,"")</f>
        <v>Lot n°12</v>
      </c>
      <c r="F60" s="56"/>
      <c r="G60" s="56"/>
      <c r="H60" s="56"/>
      <c r="I60" s="8"/>
    </row>
    <row r="61" spans="2:9" ht="9" customHeight="1" x14ac:dyDescent="0.25">
      <c r="B61" s="5"/>
      <c r="C61" s="6"/>
      <c r="D61" s="7"/>
      <c r="E61" s="56"/>
      <c r="F61" s="56"/>
      <c r="G61" s="56"/>
      <c r="H61" s="56"/>
      <c r="I61" s="8"/>
    </row>
    <row r="62" spans="2:9" ht="9" customHeight="1" x14ac:dyDescent="0.25">
      <c r="B62" s="5"/>
      <c r="C62" s="6"/>
      <c r="D62" s="7"/>
      <c r="E62" s="56"/>
      <c r="F62" s="56"/>
      <c r="G62" s="56"/>
      <c r="H62" s="56"/>
      <c r="I62" s="8"/>
    </row>
    <row r="63" spans="2:9" ht="9" customHeight="1" x14ac:dyDescent="0.25">
      <c r="B63" s="5"/>
      <c r="C63" s="6"/>
      <c r="D63" s="7"/>
      <c r="E63" s="56" t="str">
        <f>IF(Paramètres!C11&lt;&gt;"",Paramètres!C11,"")</f>
        <v>ELECTRICITE CFO - CFA - SSI</v>
      </c>
      <c r="F63" s="56"/>
      <c r="G63" s="56"/>
      <c r="H63" s="56"/>
      <c r="I63" s="8"/>
    </row>
    <row r="64" spans="2:9" ht="9" customHeight="1" x14ac:dyDescent="0.25">
      <c r="B64" s="68"/>
      <c r="C64" s="66" t="s">
        <v>6</v>
      </c>
      <c r="D64" s="7"/>
      <c r="E64" s="56"/>
      <c r="F64" s="56"/>
      <c r="G64" s="56"/>
      <c r="H64" s="56"/>
      <c r="I64" s="8"/>
    </row>
    <row r="65" spans="2:9" ht="9" customHeight="1" x14ac:dyDescent="0.25">
      <c r="B65" s="68"/>
      <c r="C65" s="67"/>
      <c r="D65" s="7"/>
      <c r="E65" s="56"/>
      <c r="F65" s="56"/>
      <c r="G65" s="56"/>
      <c r="H65" s="56"/>
      <c r="I65" s="8"/>
    </row>
    <row r="66" spans="2:9" ht="9" customHeight="1" x14ac:dyDescent="0.25">
      <c r="B66" s="68"/>
      <c r="C66" s="67"/>
      <c r="D66" s="7"/>
      <c r="E66" s="56"/>
      <c r="F66" s="56"/>
      <c r="G66" s="56"/>
      <c r="H66" s="56"/>
      <c r="I66" s="8"/>
    </row>
    <row r="67" spans="2:9" ht="9" customHeight="1" x14ac:dyDescent="0.25">
      <c r="B67" s="68"/>
      <c r="C67" s="67"/>
      <c r="D67" s="7"/>
      <c r="E67" s="56"/>
      <c r="F67" s="56"/>
      <c r="G67" s="56"/>
      <c r="H67" s="56"/>
      <c r="I67" s="8"/>
    </row>
    <row r="68" spans="2:9" ht="9" customHeight="1" x14ac:dyDescent="0.25">
      <c r="B68" s="68"/>
      <c r="C68" s="67"/>
      <c r="D68" s="7"/>
      <c r="E68" s="56"/>
      <c r="F68" s="56"/>
      <c r="G68" s="56"/>
      <c r="H68" s="56"/>
      <c r="I68" s="8"/>
    </row>
    <row r="69" spans="2:9" ht="9" customHeight="1" x14ac:dyDescent="0.25">
      <c r="B69" s="68"/>
      <c r="C69" s="67"/>
      <c r="D69" s="7"/>
      <c r="E69" s="56"/>
      <c r="F69" s="56"/>
      <c r="G69" s="56"/>
      <c r="H69" s="56"/>
      <c r="I69" s="8"/>
    </row>
    <row r="70" spans="2:9" ht="9" customHeight="1" x14ac:dyDescent="0.25">
      <c r="B70" s="68"/>
      <c r="C70" s="67"/>
      <c r="D70" s="7"/>
      <c r="E70" s="57" t="str">
        <f>IF(Paramètres!C3&lt;&gt;"",Paramètres!C3,"")</f>
        <v>DPGF</v>
      </c>
      <c r="F70" s="58"/>
      <c r="G70" s="58"/>
      <c r="H70" s="59"/>
      <c r="I70" s="8"/>
    </row>
    <row r="71" spans="2:9" ht="9" customHeight="1" x14ac:dyDescent="0.25">
      <c r="B71" s="68"/>
      <c r="C71" s="66" t="s">
        <v>5</v>
      </c>
      <c r="D71" s="7"/>
      <c r="E71" s="60"/>
      <c r="F71" s="55"/>
      <c r="G71" s="55"/>
      <c r="H71" s="61"/>
      <c r="I71" s="8"/>
    </row>
    <row r="72" spans="2:9" ht="9" customHeight="1" x14ac:dyDescent="0.25">
      <c r="B72" s="68"/>
      <c r="C72" s="67"/>
      <c r="D72" s="7"/>
      <c r="E72" s="60"/>
      <c r="F72" s="55"/>
      <c r="G72" s="55"/>
      <c r="H72" s="61"/>
      <c r="I72" s="8"/>
    </row>
    <row r="73" spans="2:9" ht="9" customHeight="1" x14ac:dyDescent="0.25">
      <c r="B73" s="68"/>
      <c r="C73" s="67"/>
      <c r="D73" s="7"/>
      <c r="E73" s="60"/>
      <c r="F73" s="55"/>
      <c r="G73" s="55"/>
      <c r="H73" s="61"/>
      <c r="I73" s="8"/>
    </row>
    <row r="74" spans="2:9" ht="9" customHeight="1" x14ac:dyDescent="0.25">
      <c r="B74" s="68"/>
      <c r="C74" s="67"/>
      <c r="D74" s="7"/>
      <c r="E74" s="60"/>
      <c r="F74" s="55"/>
      <c r="G74" s="55"/>
      <c r="H74" s="61"/>
      <c r="I74" s="8"/>
    </row>
    <row r="75" spans="2:9" ht="9" customHeight="1" x14ac:dyDescent="0.25">
      <c r="B75" s="68"/>
      <c r="C75" s="67"/>
      <c r="D75" s="7"/>
      <c r="E75" s="60"/>
      <c r="F75" s="55"/>
      <c r="G75" s="55"/>
      <c r="H75" s="61"/>
      <c r="I75" s="8"/>
    </row>
    <row r="76" spans="2:9" ht="9" customHeight="1" x14ac:dyDescent="0.25">
      <c r="B76" s="68"/>
      <c r="C76" s="67"/>
      <c r="D76" s="7"/>
      <c r="E76" s="62"/>
      <c r="F76" s="63"/>
      <c r="G76" s="63"/>
      <c r="H76" s="64"/>
      <c r="I76" s="8"/>
    </row>
    <row r="77" spans="2:9" ht="9" customHeight="1" x14ac:dyDescent="0.25">
      <c r="B77" s="68"/>
      <c r="C77" s="67"/>
      <c r="D77" s="7"/>
      <c r="E77" s="7"/>
      <c r="F77" s="7"/>
      <c r="G77" s="7"/>
      <c r="H77" s="7"/>
      <c r="I77" s="8"/>
    </row>
    <row r="78" spans="2:9" ht="9" customHeight="1" x14ac:dyDescent="0.25">
      <c r="B78" s="68"/>
      <c r="C78" s="66" t="s">
        <v>4</v>
      </c>
      <c r="D78" s="7"/>
      <c r="E78" s="7"/>
      <c r="F78" s="65" t="s">
        <v>0</v>
      </c>
      <c r="G78" s="65" t="str">
        <f>IF(Paramètres!C7&lt;&gt;"",Paramètres!C7,"")</f>
        <v/>
      </c>
      <c r="H78" s="7"/>
      <c r="I78" s="8"/>
    </row>
    <row r="79" spans="2:9" ht="9" customHeight="1" x14ac:dyDescent="0.25">
      <c r="B79" s="68"/>
      <c r="C79" s="67"/>
      <c r="D79" s="7"/>
      <c r="E79" s="7"/>
      <c r="F79" s="65"/>
      <c r="G79" s="65"/>
      <c r="H79" s="7"/>
      <c r="I79" s="8"/>
    </row>
    <row r="80" spans="2:9" ht="9" customHeight="1" x14ac:dyDescent="0.25">
      <c r="B80" s="68"/>
      <c r="C80" s="67"/>
      <c r="D80" s="7"/>
      <c r="E80" s="7"/>
      <c r="F80" s="65" t="s">
        <v>1</v>
      </c>
      <c r="G80" s="65" t="str">
        <f>IF(Paramètres!C13&lt;&gt;"",Paramètres!C13,"")</f>
        <v>14/11/2024</v>
      </c>
      <c r="H80" s="7"/>
      <c r="I80" s="8"/>
    </row>
    <row r="81" spans="2:9" ht="9" customHeight="1" x14ac:dyDescent="0.25">
      <c r="B81" s="68"/>
      <c r="C81" s="67"/>
      <c r="D81" s="7"/>
      <c r="E81" s="7"/>
      <c r="F81" s="65"/>
      <c r="G81" s="65"/>
      <c r="H81" s="7"/>
      <c r="I81" s="8"/>
    </row>
    <row r="82" spans="2:9" ht="9" customHeight="1" x14ac:dyDescent="0.25">
      <c r="B82" s="68"/>
      <c r="C82" s="67"/>
      <c r="D82" s="7"/>
      <c r="E82" s="7"/>
      <c r="F82" s="65" t="s">
        <v>2</v>
      </c>
      <c r="G82" s="65" t="str">
        <f>IF(Paramètres!C15&lt;&gt;"",Paramètres!C15,"")</f>
        <v>DCE</v>
      </c>
      <c r="H82" s="7"/>
      <c r="I82" s="8"/>
    </row>
    <row r="83" spans="2:9" ht="9" customHeight="1" x14ac:dyDescent="0.25">
      <c r="B83" s="68"/>
      <c r="C83" s="67"/>
      <c r="D83" s="7"/>
      <c r="E83" s="7"/>
      <c r="F83" s="65"/>
      <c r="G83" s="65"/>
      <c r="H83" s="7"/>
      <c r="I83" s="8"/>
    </row>
    <row r="84" spans="2:9" ht="9" customHeight="1" x14ac:dyDescent="0.25">
      <c r="B84" s="68"/>
      <c r="C84" s="67"/>
      <c r="D84" s="7"/>
      <c r="E84" s="7"/>
      <c r="F84" s="65" t="s">
        <v>3</v>
      </c>
      <c r="G84" s="65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65"/>
      <c r="G85" s="65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505"/>
  <sheetViews>
    <sheetView showGridLines="0" tabSelected="1" workbookViewId="0">
      <pane ySplit="3" topLeftCell="A4" activePane="bottomLeft" state="frozen"/>
      <selection pane="bottomLeft" activeCell="H26" sqref="H26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9" t="s">
        <v>25</v>
      </c>
      <c r="D3" s="69"/>
      <c r="E3" s="69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70" t="s">
        <v>38</v>
      </c>
      <c r="D4" s="70"/>
      <c r="E4" s="70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idden="1" x14ac:dyDescent="0.25">
      <c r="A7" s="7">
        <v>3</v>
      </c>
    </row>
    <row r="8" spans="1:17" hidden="1" x14ac:dyDescent="0.25">
      <c r="A8" s="7" t="s">
        <v>39</v>
      </c>
    </row>
    <row r="9" spans="1:17" hidden="1" x14ac:dyDescent="0.25">
      <c r="A9" s="7">
        <v>3</v>
      </c>
    </row>
    <row r="10" spans="1:17" hidden="1" x14ac:dyDescent="0.25">
      <c r="A10" s="7" t="s">
        <v>39</v>
      </c>
    </row>
    <row r="11" spans="1:17" hidden="1" x14ac:dyDescent="0.25">
      <c r="A11" s="7">
        <v>3</v>
      </c>
    </row>
    <row r="12" spans="1:17" hidden="1" x14ac:dyDescent="0.25">
      <c r="A12" s="7" t="s">
        <v>39</v>
      </c>
    </row>
    <row r="13" spans="1:17" hidden="1" x14ac:dyDescent="0.25">
      <c r="A13" s="7">
        <v>3</v>
      </c>
    </row>
    <row r="14" spans="1:17" hidden="1" x14ac:dyDescent="0.25">
      <c r="A14" s="7" t="s">
        <v>39</v>
      </c>
    </row>
    <row r="15" spans="1:17" hidden="1" x14ac:dyDescent="0.25">
      <c r="A15" s="7">
        <v>3</v>
      </c>
    </row>
    <row r="16" spans="1:17" hidden="1" x14ac:dyDescent="0.25">
      <c r="A16" s="7" t="s">
        <v>39</v>
      </c>
    </row>
    <row r="17" spans="1:17" hidden="1" x14ac:dyDescent="0.25">
      <c r="A17" s="7">
        <v>3</v>
      </c>
    </row>
    <row r="18" spans="1:17" hidden="1" x14ac:dyDescent="0.25">
      <c r="A18" s="7" t="s">
        <v>39</v>
      </c>
    </row>
    <row r="19" spans="1:17" hidden="1" x14ac:dyDescent="0.25">
      <c r="A19" s="7">
        <v>3</v>
      </c>
    </row>
    <row r="20" spans="1:17" hidden="1" x14ac:dyDescent="0.25">
      <c r="A20" s="7" t="s">
        <v>39</v>
      </c>
    </row>
    <row r="21" spans="1:17" hidden="1" x14ac:dyDescent="0.25">
      <c r="A21" s="7">
        <v>3</v>
      </c>
    </row>
    <row r="22" spans="1:17" hidden="1" x14ac:dyDescent="0.25">
      <c r="A22" s="7" t="s">
        <v>39</v>
      </c>
    </row>
    <row r="23" spans="1:17" hidden="1" x14ac:dyDescent="0.25">
      <c r="A23" s="7">
        <v>3</v>
      </c>
    </row>
    <row r="24" spans="1:17" hidden="1" x14ac:dyDescent="0.25">
      <c r="A24" s="7" t="s">
        <v>39</v>
      </c>
    </row>
    <row r="25" spans="1:17" ht="18.600000000000001" customHeight="1" x14ac:dyDescent="0.25">
      <c r="A25" s="7">
        <v>3</v>
      </c>
      <c r="B25" s="16" t="s">
        <v>40</v>
      </c>
      <c r="C25" s="71" t="s">
        <v>41</v>
      </c>
      <c r="D25" s="71"/>
      <c r="E25" s="71"/>
      <c r="F25" s="17"/>
      <c r="G25" s="17"/>
      <c r="H25" s="17"/>
      <c r="I25" s="17"/>
      <c r="J25" s="18"/>
      <c r="K25" s="7"/>
    </row>
    <row r="26" spans="1:17" x14ac:dyDescent="0.25">
      <c r="A26" s="7">
        <v>9</v>
      </c>
      <c r="B26" s="19" t="s">
        <v>42</v>
      </c>
      <c r="C26" s="72" t="s">
        <v>43</v>
      </c>
      <c r="D26" s="73"/>
      <c r="E26" s="73"/>
      <c r="F26" s="21" t="s">
        <v>44</v>
      </c>
      <c r="G26" s="22">
        <v>1</v>
      </c>
      <c r="H26" s="23"/>
      <c r="I26" s="24"/>
      <c r="J26" s="25">
        <f>IF(AND(G26= "",H26= ""), 0, ROUND(ROUND(I26, 2) * ROUND(IF(H26="",G26,H26),  0), 2))</f>
        <v>0</v>
      </c>
      <c r="K26" s="7"/>
      <c r="M26" s="26">
        <v>0.2</v>
      </c>
      <c r="Q26" s="7">
        <v>1415</v>
      </c>
    </row>
    <row r="27" spans="1:17" hidden="1" x14ac:dyDescent="0.25">
      <c r="A27" s="7" t="s">
        <v>45</v>
      </c>
    </row>
    <row r="28" spans="1:17" hidden="1" x14ac:dyDescent="0.25">
      <c r="A28" s="7" t="s">
        <v>46</v>
      </c>
    </row>
    <row r="29" spans="1:17" x14ac:dyDescent="0.25">
      <c r="A29" s="7">
        <v>9</v>
      </c>
      <c r="B29" s="19" t="s">
        <v>47</v>
      </c>
      <c r="C29" s="72" t="s">
        <v>48</v>
      </c>
      <c r="D29" s="73"/>
      <c r="E29" s="73"/>
      <c r="F29" s="21" t="s">
        <v>44</v>
      </c>
      <c r="G29" s="22">
        <v>1</v>
      </c>
      <c r="H29" s="23"/>
      <c r="I29" s="24"/>
      <c r="J29" s="25">
        <f>IF(AND(G29= "",H29= ""), 0, ROUND(ROUND(I29, 2) * ROUND(IF(H29="",G29,H29),  0), 2))</f>
        <v>0</v>
      </c>
      <c r="K29" s="7"/>
      <c r="M29" s="26">
        <v>0.2</v>
      </c>
      <c r="Q29" s="7">
        <v>1415</v>
      </c>
    </row>
    <row r="30" spans="1:17" hidden="1" x14ac:dyDescent="0.25">
      <c r="A30" s="7" t="s">
        <v>45</v>
      </c>
    </row>
    <row r="31" spans="1:17" hidden="1" x14ac:dyDescent="0.25">
      <c r="A31" s="7" t="s">
        <v>46</v>
      </c>
    </row>
    <row r="32" spans="1:17" x14ac:dyDescent="0.25">
      <c r="A32" s="7" t="s">
        <v>39</v>
      </c>
      <c r="B32" s="20"/>
      <c r="C32" s="74"/>
      <c r="D32" s="74"/>
      <c r="E32" s="74"/>
      <c r="J32" s="20"/>
    </row>
    <row r="33" spans="1:17" x14ac:dyDescent="0.25">
      <c r="B33" s="20"/>
      <c r="C33" s="77" t="s">
        <v>41</v>
      </c>
      <c r="D33" s="78"/>
      <c r="E33" s="78"/>
      <c r="F33" s="75"/>
      <c r="G33" s="75"/>
      <c r="H33" s="75"/>
      <c r="I33" s="75"/>
      <c r="J33" s="76"/>
    </row>
    <row r="34" spans="1:17" x14ac:dyDescent="0.25">
      <c r="B34" s="20"/>
      <c r="C34" s="80"/>
      <c r="D34" s="54"/>
      <c r="E34" s="54"/>
      <c r="F34" s="54"/>
      <c r="G34" s="54"/>
      <c r="H34" s="54"/>
      <c r="I34" s="54"/>
      <c r="J34" s="79"/>
    </row>
    <row r="35" spans="1:17" x14ac:dyDescent="0.25">
      <c r="B35" s="20"/>
      <c r="C35" s="83" t="s">
        <v>49</v>
      </c>
      <c r="D35" s="84"/>
      <c r="E35" s="84"/>
      <c r="F35" s="81">
        <f>SUMIF(K26:K32, IF(K25="","",K25), J26:J32)</f>
        <v>0</v>
      </c>
      <c r="G35" s="81"/>
      <c r="H35" s="81"/>
      <c r="I35" s="81"/>
      <c r="J35" s="82"/>
    </row>
    <row r="36" spans="1:17" ht="16.899999999999999" customHeight="1" x14ac:dyDescent="0.25">
      <c r="B36" s="20"/>
      <c r="C36" s="83" t="s">
        <v>50</v>
      </c>
      <c r="D36" s="84"/>
      <c r="E36" s="84"/>
      <c r="F36" s="81">
        <f>ROUND(SUMIF(K26:K32, IF(K25="","",K25), J26:J32) * 0.2, 2)</f>
        <v>0</v>
      </c>
      <c r="G36" s="81"/>
      <c r="H36" s="81"/>
      <c r="I36" s="81"/>
      <c r="J36" s="82"/>
    </row>
    <row r="37" spans="1:17" x14ac:dyDescent="0.25">
      <c r="B37" s="20"/>
      <c r="C37" s="87" t="s">
        <v>51</v>
      </c>
      <c r="D37" s="88"/>
      <c r="E37" s="88"/>
      <c r="F37" s="85">
        <f>SUM(F35:F36)</f>
        <v>0</v>
      </c>
      <c r="G37" s="85"/>
      <c r="H37" s="85"/>
      <c r="I37" s="85"/>
      <c r="J37" s="86"/>
    </row>
    <row r="38" spans="1:17" ht="37.15" customHeight="1" x14ac:dyDescent="0.25">
      <c r="A38" s="7">
        <v>3</v>
      </c>
      <c r="B38" s="16" t="s">
        <v>52</v>
      </c>
      <c r="C38" s="71" t="s">
        <v>53</v>
      </c>
      <c r="D38" s="71"/>
      <c r="E38" s="71"/>
      <c r="F38" s="17"/>
      <c r="G38" s="17"/>
      <c r="H38" s="17"/>
      <c r="I38" s="17"/>
      <c r="J38" s="18"/>
      <c r="K38" s="7"/>
    </row>
    <row r="39" spans="1:17" x14ac:dyDescent="0.25">
      <c r="A39" s="7">
        <v>4</v>
      </c>
      <c r="B39" s="16" t="s">
        <v>54</v>
      </c>
      <c r="C39" s="89" t="s">
        <v>55</v>
      </c>
      <c r="D39" s="89"/>
      <c r="E39" s="89"/>
      <c r="F39" s="28"/>
      <c r="G39" s="28"/>
      <c r="H39" s="28"/>
      <c r="I39" s="28"/>
      <c r="J39" s="29"/>
      <c r="K39" s="7"/>
    </row>
    <row r="40" spans="1:17" x14ac:dyDescent="0.25">
      <c r="A40" s="7">
        <v>5</v>
      </c>
      <c r="B40" s="16" t="s">
        <v>56</v>
      </c>
      <c r="C40" s="84" t="s">
        <v>57</v>
      </c>
      <c r="D40" s="84"/>
      <c r="E40" s="84"/>
      <c r="F40" s="27"/>
      <c r="G40" s="27"/>
      <c r="H40" s="27"/>
      <c r="I40" s="27"/>
      <c r="J40" s="30"/>
      <c r="K40" s="7"/>
    </row>
    <row r="41" spans="1:17" hidden="1" x14ac:dyDescent="0.25">
      <c r="A41" s="7" t="s">
        <v>58</v>
      </c>
    </row>
    <row r="42" spans="1:17" x14ac:dyDescent="0.25">
      <c r="A42" s="7">
        <v>9</v>
      </c>
      <c r="B42" s="19" t="s">
        <v>59</v>
      </c>
      <c r="C42" s="72" t="s">
        <v>60</v>
      </c>
      <c r="D42" s="73"/>
      <c r="E42" s="73"/>
      <c r="F42" s="21" t="s">
        <v>61</v>
      </c>
      <c r="G42" s="22">
        <v>1</v>
      </c>
      <c r="H42" s="23"/>
      <c r="I42" s="24"/>
      <c r="J42" s="25">
        <f>IF(AND(G42= "",H42= ""), 0, ROUND(ROUND(I42, 2) * ROUND(IF(H42="",G42,H42),  0), 2))</f>
        <v>0</v>
      </c>
      <c r="K42" s="7"/>
      <c r="M42" s="26">
        <v>0.2</v>
      </c>
      <c r="Q42" s="7">
        <v>1415</v>
      </c>
    </row>
    <row r="43" spans="1:17" hidden="1" x14ac:dyDescent="0.25">
      <c r="A43" s="7" t="s">
        <v>46</v>
      </c>
    </row>
    <row r="44" spans="1:17" x14ac:dyDescent="0.25">
      <c r="A44" s="7">
        <v>9</v>
      </c>
      <c r="B44" s="19" t="s">
        <v>62</v>
      </c>
      <c r="C44" s="72" t="s">
        <v>63</v>
      </c>
      <c r="D44" s="73"/>
      <c r="E44" s="73"/>
      <c r="F44" s="21" t="s">
        <v>61</v>
      </c>
      <c r="G44" s="22">
        <v>1</v>
      </c>
      <c r="H44" s="23"/>
      <c r="I44" s="24"/>
      <c r="J44" s="25">
        <f>IF(AND(G44= "",H44= ""), 0, ROUND(ROUND(I44, 2) * ROUND(IF(H44="",G44,H44),  0), 2))</f>
        <v>0</v>
      </c>
      <c r="K44" s="7"/>
      <c r="M44" s="26">
        <v>0.2</v>
      </c>
      <c r="Q44" s="7">
        <v>1415</v>
      </c>
    </row>
    <row r="45" spans="1:17" hidden="1" x14ac:dyDescent="0.25">
      <c r="A45" s="7" t="s">
        <v>46</v>
      </c>
    </row>
    <row r="46" spans="1:17" x14ac:dyDescent="0.25">
      <c r="A46" s="7">
        <v>9</v>
      </c>
      <c r="B46" s="19" t="s">
        <v>64</v>
      </c>
      <c r="C46" s="72" t="s">
        <v>65</v>
      </c>
      <c r="D46" s="73"/>
      <c r="E46" s="73"/>
      <c r="F46" s="21" t="s">
        <v>66</v>
      </c>
      <c r="G46" s="22">
        <v>1</v>
      </c>
      <c r="H46" s="23"/>
      <c r="I46" s="24"/>
      <c r="J46" s="25">
        <f>IF(AND(G46= "",H46= ""), 0, ROUND(ROUND(I46, 2) * ROUND(IF(H46="",G46,H46),  0), 2))</f>
        <v>0</v>
      </c>
      <c r="K46" s="7"/>
      <c r="M46" s="26">
        <v>0.2</v>
      </c>
      <c r="Q46" s="7">
        <v>1415</v>
      </c>
    </row>
    <row r="47" spans="1:17" hidden="1" x14ac:dyDescent="0.25">
      <c r="A47" s="7" t="s">
        <v>46</v>
      </c>
    </row>
    <row r="48" spans="1:17" x14ac:dyDescent="0.25">
      <c r="A48" s="7">
        <v>9</v>
      </c>
      <c r="B48" s="19" t="s">
        <v>67</v>
      </c>
      <c r="C48" s="72" t="s">
        <v>68</v>
      </c>
      <c r="D48" s="73"/>
      <c r="E48" s="73"/>
      <c r="F48" s="21" t="s">
        <v>61</v>
      </c>
      <c r="G48" s="22">
        <v>1</v>
      </c>
      <c r="H48" s="23"/>
      <c r="I48" s="24"/>
      <c r="J48" s="25">
        <f>IF(AND(G48= "",H48= ""), 0, ROUND(ROUND(I48, 2) * ROUND(IF(H48="",G48,H48),  0), 2))</f>
        <v>0</v>
      </c>
      <c r="K48" s="7"/>
      <c r="M48" s="26">
        <v>0.2</v>
      </c>
      <c r="Q48" s="7">
        <v>1415</v>
      </c>
    </row>
    <row r="49" spans="1:17" hidden="1" x14ac:dyDescent="0.25">
      <c r="A49" s="7" t="s">
        <v>46</v>
      </c>
    </row>
    <row r="50" spans="1:17" hidden="1" x14ac:dyDescent="0.25">
      <c r="A50" s="7" t="s">
        <v>69</v>
      </c>
    </row>
    <row r="51" spans="1:17" ht="16.899999999999999" customHeight="1" x14ac:dyDescent="0.25">
      <c r="A51" s="7">
        <v>5</v>
      </c>
      <c r="B51" s="16" t="s">
        <v>70</v>
      </c>
      <c r="C51" s="84" t="s">
        <v>71</v>
      </c>
      <c r="D51" s="84"/>
      <c r="E51" s="84"/>
      <c r="F51" s="27"/>
      <c r="G51" s="27"/>
      <c r="H51" s="27"/>
      <c r="I51" s="27"/>
      <c r="J51" s="30"/>
      <c r="K51" s="7"/>
    </row>
    <row r="52" spans="1:17" hidden="1" x14ac:dyDescent="0.25">
      <c r="A52" s="7" t="s">
        <v>58</v>
      </c>
    </row>
    <row r="53" spans="1:17" x14ac:dyDescent="0.25">
      <c r="A53" s="7">
        <v>9</v>
      </c>
      <c r="B53" s="19" t="s">
        <v>72</v>
      </c>
      <c r="C53" s="72" t="s">
        <v>71</v>
      </c>
      <c r="D53" s="73"/>
      <c r="E53" s="73"/>
      <c r="F53" s="21" t="s">
        <v>61</v>
      </c>
      <c r="G53" s="22">
        <v>1</v>
      </c>
      <c r="H53" s="23"/>
      <c r="I53" s="24"/>
      <c r="J53" s="25">
        <f>IF(AND(G53= "",H53= ""), 0, ROUND(ROUND(I53, 2) * ROUND(IF(H53="",G53,H53),  0), 2))</f>
        <v>0</v>
      </c>
      <c r="K53" s="7"/>
      <c r="M53" s="26">
        <v>0.2</v>
      </c>
      <c r="Q53" s="7">
        <v>1415</v>
      </c>
    </row>
    <row r="54" spans="1:17" hidden="1" x14ac:dyDescent="0.25">
      <c r="A54" s="7" t="s">
        <v>46</v>
      </c>
    </row>
    <row r="55" spans="1:17" hidden="1" x14ac:dyDescent="0.25">
      <c r="A55" s="7" t="s">
        <v>69</v>
      </c>
    </row>
    <row r="56" spans="1:17" x14ac:dyDescent="0.25">
      <c r="A56" s="7">
        <v>5</v>
      </c>
      <c r="B56" s="16" t="s">
        <v>73</v>
      </c>
      <c r="C56" s="84" t="s">
        <v>74</v>
      </c>
      <c r="D56" s="84"/>
      <c r="E56" s="84"/>
      <c r="F56" s="27"/>
      <c r="G56" s="27"/>
      <c r="H56" s="27"/>
      <c r="I56" s="27"/>
      <c r="J56" s="30"/>
      <c r="K56" s="7"/>
    </row>
    <row r="57" spans="1:17" hidden="1" x14ac:dyDescent="0.25">
      <c r="A57" s="7" t="s">
        <v>58</v>
      </c>
    </row>
    <row r="58" spans="1:17" x14ac:dyDescent="0.25">
      <c r="A58" s="7">
        <v>9</v>
      </c>
      <c r="B58" s="19" t="s">
        <v>75</v>
      </c>
      <c r="C58" s="72" t="s">
        <v>76</v>
      </c>
      <c r="D58" s="73"/>
      <c r="E58" s="73"/>
      <c r="F58" s="21" t="s">
        <v>61</v>
      </c>
      <c r="G58" s="22">
        <v>1</v>
      </c>
      <c r="H58" s="23"/>
      <c r="I58" s="24"/>
      <c r="J58" s="25">
        <f>IF(AND(G58= "",H58= ""), 0, ROUND(ROUND(I58, 2) * ROUND(IF(H58="",G58,H58),  0), 2))</f>
        <v>0</v>
      </c>
      <c r="K58" s="7"/>
      <c r="M58" s="26">
        <v>0.2</v>
      </c>
      <c r="Q58" s="7">
        <v>1415</v>
      </c>
    </row>
    <row r="59" spans="1:17" hidden="1" x14ac:dyDescent="0.25">
      <c r="A59" s="7" t="s">
        <v>46</v>
      </c>
    </row>
    <row r="60" spans="1:17" hidden="1" x14ac:dyDescent="0.25">
      <c r="A60" s="7" t="s">
        <v>69</v>
      </c>
    </row>
    <row r="61" spans="1:17" hidden="1" x14ac:dyDescent="0.25">
      <c r="A61" s="7" t="s">
        <v>77</v>
      </c>
    </row>
    <row r="62" spans="1:17" ht="18" customHeight="1" x14ac:dyDescent="0.25">
      <c r="A62" s="7">
        <v>4</v>
      </c>
      <c r="B62" s="16" t="s">
        <v>78</v>
      </c>
      <c r="C62" s="89" t="s">
        <v>79</v>
      </c>
      <c r="D62" s="89"/>
      <c r="E62" s="89"/>
      <c r="F62" s="28"/>
      <c r="G62" s="28"/>
      <c r="H62" s="28"/>
      <c r="I62" s="28"/>
      <c r="J62" s="29"/>
      <c r="K62" s="7"/>
    </row>
    <row r="63" spans="1:17" ht="16.899999999999999" customHeight="1" x14ac:dyDescent="0.25">
      <c r="A63" s="7">
        <v>6</v>
      </c>
      <c r="B63" s="16" t="s">
        <v>80</v>
      </c>
      <c r="C63" s="90" t="s">
        <v>81</v>
      </c>
      <c r="D63" s="90"/>
      <c r="E63" s="90"/>
      <c r="F63" s="31"/>
      <c r="G63" s="31"/>
      <c r="H63" s="31"/>
      <c r="I63" s="31"/>
      <c r="J63" s="32"/>
      <c r="K63" s="7"/>
    </row>
    <row r="64" spans="1:17" hidden="1" x14ac:dyDescent="0.25">
      <c r="A64" s="7" t="s">
        <v>82</v>
      </c>
    </row>
    <row r="65" spans="1:17" hidden="1" x14ac:dyDescent="0.25">
      <c r="A65" s="7" t="s">
        <v>83</v>
      </c>
    </row>
    <row r="66" spans="1:17" x14ac:dyDescent="0.25">
      <c r="A66" s="7">
        <v>6</v>
      </c>
      <c r="B66" s="16" t="s">
        <v>84</v>
      </c>
      <c r="C66" s="90" t="s">
        <v>85</v>
      </c>
      <c r="D66" s="90"/>
      <c r="E66" s="90"/>
      <c r="F66" s="31"/>
      <c r="G66" s="31"/>
      <c r="H66" s="31"/>
      <c r="I66" s="31"/>
      <c r="J66" s="32"/>
      <c r="K66" s="7"/>
    </row>
    <row r="67" spans="1:17" hidden="1" x14ac:dyDescent="0.25">
      <c r="A67" s="7" t="s">
        <v>82</v>
      </c>
    </row>
    <row r="68" spans="1:17" x14ac:dyDescent="0.25">
      <c r="A68" s="7">
        <v>9</v>
      </c>
      <c r="B68" s="19" t="s">
        <v>86</v>
      </c>
      <c r="C68" s="72" t="s">
        <v>87</v>
      </c>
      <c r="D68" s="73"/>
      <c r="E68" s="73"/>
      <c r="F68" s="21" t="s">
        <v>88</v>
      </c>
      <c r="G68" s="33">
        <v>10</v>
      </c>
      <c r="H68" s="34"/>
      <c r="I68" s="24"/>
      <c r="J68" s="25">
        <f>IF(AND(G68= "",H68= ""), 0, ROUND(ROUND(I68, 2) * ROUND(IF(H68="",G68,H68),  2), 2))</f>
        <v>0</v>
      </c>
      <c r="K68" s="7"/>
      <c r="M68" s="26">
        <v>0.2</v>
      </c>
      <c r="Q68" s="7">
        <v>1415</v>
      </c>
    </row>
    <row r="69" spans="1:17" hidden="1" x14ac:dyDescent="0.25">
      <c r="A69" s="7" t="s">
        <v>46</v>
      </c>
    </row>
    <row r="70" spans="1:17" x14ac:dyDescent="0.25">
      <c r="A70" s="7">
        <v>9</v>
      </c>
      <c r="B70" s="19" t="s">
        <v>89</v>
      </c>
      <c r="C70" s="72" t="s">
        <v>90</v>
      </c>
      <c r="D70" s="73"/>
      <c r="E70" s="73"/>
      <c r="F70" s="21" t="s">
        <v>88</v>
      </c>
      <c r="G70" s="33">
        <v>10</v>
      </c>
      <c r="H70" s="34"/>
      <c r="I70" s="24"/>
      <c r="J70" s="25">
        <f>IF(AND(G70= "",H70= ""), 0, ROUND(ROUND(I70, 2) * ROUND(IF(H70="",G70,H70),  2), 2))</f>
        <v>0</v>
      </c>
      <c r="K70" s="7"/>
      <c r="M70" s="26">
        <v>0.2</v>
      </c>
      <c r="Q70" s="7">
        <v>1415</v>
      </c>
    </row>
    <row r="71" spans="1:17" hidden="1" x14ac:dyDescent="0.25">
      <c r="A71" s="7" t="s">
        <v>46</v>
      </c>
    </row>
    <row r="72" spans="1:17" hidden="1" x14ac:dyDescent="0.25">
      <c r="A72" s="7" t="s">
        <v>83</v>
      </c>
    </row>
    <row r="73" spans="1:17" x14ac:dyDescent="0.25">
      <c r="A73" s="7">
        <v>6</v>
      </c>
      <c r="B73" s="16" t="s">
        <v>91</v>
      </c>
      <c r="C73" s="90" t="s">
        <v>92</v>
      </c>
      <c r="D73" s="90"/>
      <c r="E73" s="90"/>
      <c r="F73" s="31"/>
      <c r="G73" s="31"/>
      <c r="H73" s="31"/>
      <c r="I73" s="31"/>
      <c r="J73" s="32"/>
      <c r="K73" s="7"/>
    </row>
    <row r="74" spans="1:17" hidden="1" x14ac:dyDescent="0.25">
      <c r="A74" s="7" t="s">
        <v>82</v>
      </c>
    </row>
    <row r="75" spans="1:17" x14ac:dyDescent="0.25">
      <c r="A75" s="7">
        <v>9</v>
      </c>
      <c r="B75" s="19" t="s">
        <v>93</v>
      </c>
      <c r="C75" s="72" t="s">
        <v>94</v>
      </c>
      <c r="D75" s="73"/>
      <c r="E75" s="73"/>
      <c r="F75" s="21" t="s">
        <v>88</v>
      </c>
      <c r="G75" s="33">
        <v>8</v>
      </c>
      <c r="H75" s="34"/>
      <c r="I75" s="24"/>
      <c r="J75" s="25">
        <f>IF(AND(G75= "",H75= ""), 0, ROUND(ROUND(I75, 2) * ROUND(IF(H75="",G75,H75),  2), 2))</f>
        <v>0</v>
      </c>
      <c r="K75" s="7"/>
      <c r="M75" s="26">
        <v>0.2</v>
      </c>
      <c r="Q75" s="7">
        <v>1415</v>
      </c>
    </row>
    <row r="76" spans="1:17" hidden="1" x14ac:dyDescent="0.25">
      <c r="A76" s="7" t="s">
        <v>46</v>
      </c>
    </row>
    <row r="77" spans="1:17" hidden="1" x14ac:dyDescent="0.25">
      <c r="A77" s="7" t="s">
        <v>83</v>
      </c>
    </row>
    <row r="78" spans="1:17" hidden="1" x14ac:dyDescent="0.25">
      <c r="A78" s="7" t="s">
        <v>77</v>
      </c>
    </row>
    <row r="79" spans="1:17" ht="29.45" customHeight="1" x14ac:dyDescent="0.25">
      <c r="A79" s="7">
        <v>4</v>
      </c>
      <c r="B79" s="16" t="s">
        <v>95</v>
      </c>
      <c r="C79" s="89" t="s">
        <v>96</v>
      </c>
      <c r="D79" s="89"/>
      <c r="E79" s="89"/>
      <c r="F79" s="28"/>
      <c r="G79" s="28"/>
      <c r="H79" s="28"/>
      <c r="I79" s="28"/>
      <c r="J79" s="29"/>
      <c r="K79" s="7"/>
    </row>
    <row r="80" spans="1:17" ht="16.899999999999999" customHeight="1" x14ac:dyDescent="0.25">
      <c r="A80" s="7">
        <v>5</v>
      </c>
      <c r="B80" s="16" t="s">
        <v>97</v>
      </c>
      <c r="C80" s="84" t="s">
        <v>98</v>
      </c>
      <c r="D80" s="84"/>
      <c r="E80" s="84"/>
      <c r="F80" s="27"/>
      <c r="G80" s="27"/>
      <c r="H80" s="27"/>
      <c r="I80" s="27"/>
      <c r="J80" s="30"/>
      <c r="K80" s="7"/>
    </row>
    <row r="81" spans="1:11" hidden="1" x14ac:dyDescent="0.25">
      <c r="A81" s="7" t="s">
        <v>58</v>
      </c>
    </row>
    <row r="82" spans="1:11" hidden="1" x14ac:dyDescent="0.25">
      <c r="A82" s="7" t="s">
        <v>69</v>
      </c>
    </row>
    <row r="83" spans="1:11" ht="16.899999999999999" customHeight="1" x14ac:dyDescent="0.25">
      <c r="A83" s="7">
        <v>5</v>
      </c>
      <c r="B83" s="16" t="s">
        <v>99</v>
      </c>
      <c r="C83" s="84" t="s">
        <v>100</v>
      </c>
      <c r="D83" s="84"/>
      <c r="E83" s="84"/>
      <c r="F83" s="27"/>
      <c r="G83" s="27"/>
      <c r="H83" s="27"/>
      <c r="I83" s="27"/>
      <c r="J83" s="30"/>
      <c r="K83" s="7"/>
    </row>
    <row r="84" spans="1:11" hidden="1" x14ac:dyDescent="0.25">
      <c r="A84" s="7" t="s">
        <v>58</v>
      </c>
    </row>
    <row r="85" spans="1:11" hidden="1" x14ac:dyDescent="0.25">
      <c r="A85" s="7" t="s">
        <v>69</v>
      </c>
    </row>
    <row r="86" spans="1:11" hidden="1" x14ac:dyDescent="0.25">
      <c r="A86" s="7">
        <v>5</v>
      </c>
    </row>
    <row r="87" spans="1:11" hidden="1" x14ac:dyDescent="0.25">
      <c r="A87" s="7" t="s">
        <v>69</v>
      </c>
    </row>
    <row r="88" spans="1:11" hidden="1" x14ac:dyDescent="0.25">
      <c r="A88" s="7">
        <v>5</v>
      </c>
    </row>
    <row r="89" spans="1:11" hidden="1" x14ac:dyDescent="0.25">
      <c r="A89" s="7" t="s">
        <v>69</v>
      </c>
    </row>
    <row r="90" spans="1:11" hidden="1" x14ac:dyDescent="0.25">
      <c r="A90" s="7">
        <v>5</v>
      </c>
    </row>
    <row r="91" spans="1:11" hidden="1" x14ac:dyDescent="0.25">
      <c r="A91" s="7" t="s">
        <v>69</v>
      </c>
    </row>
    <row r="92" spans="1:11" hidden="1" x14ac:dyDescent="0.25">
      <c r="A92" s="7">
        <v>5</v>
      </c>
    </row>
    <row r="93" spans="1:11" hidden="1" x14ac:dyDescent="0.25">
      <c r="A93" s="7" t="s">
        <v>69</v>
      </c>
    </row>
    <row r="94" spans="1:11" hidden="1" x14ac:dyDescent="0.25">
      <c r="A94" s="7">
        <v>5</v>
      </c>
    </row>
    <row r="95" spans="1:11" hidden="1" x14ac:dyDescent="0.25">
      <c r="A95" s="7" t="s">
        <v>69</v>
      </c>
    </row>
    <row r="96" spans="1:11" hidden="1" x14ac:dyDescent="0.25">
      <c r="A96" s="7">
        <v>5</v>
      </c>
    </row>
    <row r="97" spans="1:17" hidden="1" x14ac:dyDescent="0.25">
      <c r="A97" s="7" t="s">
        <v>69</v>
      </c>
    </row>
    <row r="98" spans="1:17" hidden="1" x14ac:dyDescent="0.25">
      <c r="A98" s="7">
        <v>5</v>
      </c>
    </row>
    <row r="99" spans="1:17" hidden="1" x14ac:dyDescent="0.25">
      <c r="A99" s="7" t="s">
        <v>69</v>
      </c>
    </row>
    <row r="100" spans="1:17" x14ac:dyDescent="0.25">
      <c r="A100" s="7">
        <v>9</v>
      </c>
      <c r="B100" s="19" t="s">
        <v>101</v>
      </c>
      <c r="C100" s="72" t="s">
        <v>102</v>
      </c>
      <c r="D100" s="73"/>
      <c r="E100" s="73"/>
      <c r="F100" s="21" t="s">
        <v>103</v>
      </c>
      <c r="G100" s="22">
        <v>1</v>
      </c>
      <c r="H100" s="23"/>
      <c r="I100" s="24"/>
      <c r="J100" s="25">
        <f>IF(AND(G100= "",H100= ""), 0, ROUND(ROUND(I100, 2) * ROUND(IF(H100="",G100,H100),  0), 2))</f>
        <v>0</v>
      </c>
      <c r="K100" s="7"/>
      <c r="M100" s="26">
        <v>0.2</v>
      </c>
      <c r="Q100" s="7">
        <v>1415</v>
      </c>
    </row>
    <row r="101" spans="1:17" hidden="1" x14ac:dyDescent="0.25">
      <c r="A101" s="7" t="s">
        <v>46</v>
      </c>
    </row>
    <row r="102" spans="1:17" x14ac:dyDescent="0.25">
      <c r="A102" s="7">
        <v>9</v>
      </c>
      <c r="B102" s="19" t="s">
        <v>104</v>
      </c>
      <c r="C102" s="72" t="s">
        <v>105</v>
      </c>
      <c r="D102" s="73"/>
      <c r="E102" s="73"/>
      <c r="F102" s="21" t="s">
        <v>103</v>
      </c>
      <c r="G102" s="22">
        <v>1</v>
      </c>
      <c r="H102" s="23"/>
      <c r="I102" s="24"/>
      <c r="J102" s="25">
        <f>IF(AND(G102= "",H102= ""), 0, ROUND(ROUND(I102, 2) * ROUND(IF(H102="",G102,H102),  0), 2))</f>
        <v>0</v>
      </c>
      <c r="K102" s="7"/>
      <c r="M102" s="26">
        <v>0.2</v>
      </c>
      <c r="Q102" s="7">
        <v>1415</v>
      </c>
    </row>
    <row r="103" spans="1:17" hidden="1" x14ac:dyDescent="0.25">
      <c r="A103" s="7" t="s">
        <v>46</v>
      </c>
    </row>
    <row r="104" spans="1:17" hidden="1" x14ac:dyDescent="0.25">
      <c r="A104" s="7" t="s">
        <v>77</v>
      </c>
    </row>
    <row r="105" spans="1:17" ht="18" customHeight="1" x14ac:dyDescent="0.25">
      <c r="A105" s="7">
        <v>4</v>
      </c>
      <c r="B105" s="16" t="s">
        <v>106</v>
      </c>
      <c r="C105" s="89" t="s">
        <v>107</v>
      </c>
      <c r="D105" s="89"/>
      <c r="E105" s="89"/>
      <c r="F105" s="28"/>
      <c r="G105" s="28"/>
      <c r="H105" s="28"/>
      <c r="I105" s="28"/>
      <c r="J105" s="29"/>
      <c r="K105" s="7"/>
    </row>
    <row r="106" spans="1:17" hidden="1" x14ac:dyDescent="0.25">
      <c r="A106" s="7">
        <v>5</v>
      </c>
    </row>
    <row r="107" spans="1:17" hidden="1" x14ac:dyDescent="0.25">
      <c r="A107" s="7" t="s">
        <v>69</v>
      </c>
    </row>
    <row r="108" spans="1:17" ht="16.899999999999999" customHeight="1" x14ac:dyDescent="0.25">
      <c r="A108" s="7">
        <v>5</v>
      </c>
      <c r="B108" s="16" t="s">
        <v>108</v>
      </c>
      <c r="C108" s="84" t="s">
        <v>109</v>
      </c>
      <c r="D108" s="84"/>
      <c r="E108" s="84"/>
      <c r="F108" s="27"/>
      <c r="G108" s="27"/>
      <c r="H108" s="27"/>
      <c r="I108" s="27"/>
      <c r="J108" s="30"/>
      <c r="K108" s="7"/>
    </row>
    <row r="109" spans="1:17" hidden="1" x14ac:dyDescent="0.25">
      <c r="A109" s="7" t="s">
        <v>58</v>
      </c>
    </row>
    <row r="110" spans="1:17" hidden="1" x14ac:dyDescent="0.25">
      <c r="A110" s="7" t="s">
        <v>69</v>
      </c>
    </row>
    <row r="111" spans="1:17" x14ac:dyDescent="0.25">
      <c r="A111" s="7">
        <v>9</v>
      </c>
      <c r="B111" s="19" t="s">
        <v>110</v>
      </c>
      <c r="C111" s="72" t="s">
        <v>109</v>
      </c>
      <c r="D111" s="73"/>
      <c r="E111" s="73"/>
      <c r="F111" s="21" t="s">
        <v>103</v>
      </c>
      <c r="G111" s="22">
        <v>2</v>
      </c>
      <c r="H111" s="23"/>
      <c r="I111" s="24"/>
      <c r="J111" s="25">
        <f>IF(AND(G111= "",H111= ""), 0, ROUND(ROUND(I111, 2) * ROUND(IF(H111="",G111,H111),  0), 2))</f>
        <v>0</v>
      </c>
      <c r="K111" s="7"/>
      <c r="M111" s="26">
        <v>0.2</v>
      </c>
      <c r="Q111" s="7">
        <v>1415</v>
      </c>
    </row>
    <row r="112" spans="1:17" hidden="1" x14ac:dyDescent="0.25">
      <c r="A112" s="7" t="s">
        <v>46</v>
      </c>
    </row>
    <row r="113" spans="1:17" x14ac:dyDescent="0.25">
      <c r="A113" s="7">
        <v>9</v>
      </c>
      <c r="B113" s="19" t="s">
        <v>111</v>
      </c>
      <c r="C113" s="72" t="s">
        <v>112</v>
      </c>
      <c r="D113" s="73"/>
      <c r="E113" s="73"/>
      <c r="F113" s="21" t="s">
        <v>88</v>
      </c>
      <c r="G113" s="33">
        <v>30</v>
      </c>
      <c r="H113" s="34"/>
      <c r="I113" s="24"/>
      <c r="J113" s="25">
        <f>IF(AND(G113= "",H113= ""), 0, ROUND(ROUND(I113, 2) * ROUND(IF(H113="",G113,H113),  2), 2))</f>
        <v>0</v>
      </c>
      <c r="K113" s="7"/>
      <c r="M113" s="26">
        <v>0.2</v>
      </c>
      <c r="Q113" s="7">
        <v>1415</v>
      </c>
    </row>
    <row r="114" spans="1:17" hidden="1" x14ac:dyDescent="0.25">
      <c r="A114" s="7" t="s">
        <v>46</v>
      </c>
    </row>
    <row r="115" spans="1:17" x14ac:dyDescent="0.25">
      <c r="A115" s="7">
        <v>9</v>
      </c>
      <c r="B115" s="19" t="s">
        <v>113</v>
      </c>
      <c r="C115" s="72" t="s">
        <v>114</v>
      </c>
      <c r="D115" s="73"/>
      <c r="E115" s="73"/>
      <c r="F115" s="21" t="s">
        <v>88</v>
      </c>
      <c r="G115" s="33">
        <v>6</v>
      </c>
      <c r="H115" s="34"/>
      <c r="I115" s="24"/>
      <c r="J115" s="25">
        <f>IF(AND(G115= "",H115= ""), 0, ROUND(ROUND(I115, 2) * ROUND(IF(H115="",G115,H115),  2), 2))</f>
        <v>0</v>
      </c>
      <c r="K115" s="7"/>
      <c r="M115" s="26">
        <v>0.2</v>
      </c>
      <c r="Q115" s="7">
        <v>1415</v>
      </c>
    </row>
    <row r="116" spans="1:17" hidden="1" x14ac:dyDescent="0.25">
      <c r="A116" s="7" t="s">
        <v>46</v>
      </c>
    </row>
    <row r="117" spans="1:17" ht="16.899999999999999" customHeight="1" x14ac:dyDescent="0.25">
      <c r="A117" s="7">
        <v>5</v>
      </c>
      <c r="B117" s="16" t="s">
        <v>115</v>
      </c>
      <c r="C117" s="84" t="s">
        <v>116</v>
      </c>
      <c r="D117" s="84"/>
      <c r="E117" s="84"/>
      <c r="F117" s="27"/>
      <c r="G117" s="27"/>
      <c r="H117" s="27"/>
      <c r="I117" s="27"/>
      <c r="J117" s="30"/>
      <c r="K117" s="7"/>
    </row>
    <row r="118" spans="1:17" hidden="1" x14ac:dyDescent="0.25">
      <c r="A118" s="7" t="s">
        <v>58</v>
      </c>
    </row>
    <row r="119" spans="1:17" x14ac:dyDescent="0.25">
      <c r="A119" s="7">
        <v>9</v>
      </c>
      <c r="B119" s="19" t="s">
        <v>117</v>
      </c>
      <c r="C119" s="72" t="s">
        <v>118</v>
      </c>
      <c r="D119" s="73"/>
      <c r="E119" s="73"/>
      <c r="F119" s="21" t="s">
        <v>103</v>
      </c>
      <c r="G119" s="22">
        <v>2</v>
      </c>
      <c r="H119" s="23"/>
      <c r="I119" s="24"/>
      <c r="J119" s="25">
        <f>IF(AND(G119= "",H119= ""), 0, ROUND(ROUND(I119, 2) * ROUND(IF(H119="",G119,H119),  0), 2))</f>
        <v>0</v>
      </c>
      <c r="K119" s="7"/>
      <c r="M119" s="26">
        <v>0.2</v>
      </c>
      <c r="Q119" s="7">
        <v>1415</v>
      </c>
    </row>
    <row r="120" spans="1:17" hidden="1" x14ac:dyDescent="0.25">
      <c r="A120" s="7" t="s">
        <v>46</v>
      </c>
    </row>
    <row r="121" spans="1:17" x14ac:dyDescent="0.25">
      <c r="A121" s="7">
        <v>9</v>
      </c>
      <c r="B121" s="19" t="s">
        <v>119</v>
      </c>
      <c r="C121" s="72" t="s">
        <v>120</v>
      </c>
      <c r="D121" s="73"/>
      <c r="E121" s="73"/>
      <c r="F121" s="21" t="s">
        <v>88</v>
      </c>
      <c r="G121" s="33">
        <v>30</v>
      </c>
      <c r="H121" s="34"/>
      <c r="I121" s="24"/>
      <c r="J121" s="25">
        <f>IF(AND(G121= "",H121= ""), 0, ROUND(ROUND(I121, 2) * ROUND(IF(H121="",G121,H121),  2), 2))</f>
        <v>0</v>
      </c>
      <c r="K121" s="7"/>
      <c r="M121" s="26">
        <v>0.2</v>
      </c>
      <c r="Q121" s="7">
        <v>1415</v>
      </c>
    </row>
    <row r="122" spans="1:17" hidden="1" x14ac:dyDescent="0.25">
      <c r="A122" s="7" t="s">
        <v>46</v>
      </c>
    </row>
    <row r="123" spans="1:17" x14ac:dyDescent="0.25">
      <c r="A123" s="7">
        <v>9</v>
      </c>
      <c r="B123" s="19" t="s">
        <v>121</v>
      </c>
      <c r="C123" s="72" t="s">
        <v>122</v>
      </c>
      <c r="D123" s="73"/>
      <c r="E123" s="73"/>
      <c r="F123" s="21" t="s">
        <v>88</v>
      </c>
      <c r="G123" s="33">
        <v>6</v>
      </c>
      <c r="H123" s="34"/>
      <c r="I123" s="24"/>
      <c r="J123" s="25">
        <f>IF(AND(G123= "",H123= ""), 0, ROUND(ROUND(I123, 2) * ROUND(IF(H123="",G123,H123),  2), 2))</f>
        <v>0</v>
      </c>
      <c r="K123" s="7"/>
      <c r="M123" s="26">
        <v>0.2</v>
      </c>
      <c r="Q123" s="7">
        <v>1415</v>
      </c>
    </row>
    <row r="124" spans="1:17" hidden="1" x14ac:dyDescent="0.25">
      <c r="A124" s="7" t="s">
        <v>46</v>
      </c>
    </row>
    <row r="125" spans="1:17" hidden="1" x14ac:dyDescent="0.25">
      <c r="A125" s="7" t="s">
        <v>69</v>
      </c>
    </row>
    <row r="126" spans="1:17" hidden="1" x14ac:dyDescent="0.25">
      <c r="A126" s="7" t="s">
        <v>77</v>
      </c>
    </row>
    <row r="127" spans="1:17" ht="18" customHeight="1" x14ac:dyDescent="0.25">
      <c r="A127" s="7">
        <v>4</v>
      </c>
      <c r="B127" s="16" t="s">
        <v>123</v>
      </c>
      <c r="C127" s="89" t="s">
        <v>124</v>
      </c>
      <c r="D127" s="89"/>
      <c r="E127" s="89"/>
      <c r="F127" s="28"/>
      <c r="G127" s="28"/>
      <c r="H127" s="28"/>
      <c r="I127" s="28"/>
      <c r="J127" s="29"/>
      <c r="K127" s="7"/>
    </row>
    <row r="128" spans="1:17" hidden="1" x14ac:dyDescent="0.25">
      <c r="A128" s="7">
        <v>5</v>
      </c>
    </row>
    <row r="129" spans="1:17" hidden="1" x14ac:dyDescent="0.25">
      <c r="A129" s="7" t="s">
        <v>69</v>
      </c>
    </row>
    <row r="130" spans="1:17" ht="16.899999999999999" customHeight="1" x14ac:dyDescent="0.25">
      <c r="A130" s="7">
        <v>5</v>
      </c>
      <c r="B130" s="16" t="s">
        <v>125</v>
      </c>
      <c r="C130" s="84" t="s">
        <v>126</v>
      </c>
      <c r="D130" s="84"/>
      <c r="E130" s="84"/>
      <c r="F130" s="27"/>
      <c r="G130" s="27"/>
      <c r="H130" s="27"/>
      <c r="I130" s="27"/>
      <c r="J130" s="30"/>
      <c r="K130" s="7"/>
    </row>
    <row r="131" spans="1:17" ht="29.45" customHeight="1" x14ac:dyDescent="0.25">
      <c r="A131" s="7">
        <v>8</v>
      </c>
      <c r="B131" s="19" t="s">
        <v>127</v>
      </c>
      <c r="C131" s="91" t="s">
        <v>128</v>
      </c>
      <c r="D131" s="91"/>
      <c r="E131" s="91"/>
      <c r="J131" s="20"/>
      <c r="K131" s="7"/>
    </row>
    <row r="132" spans="1:17" hidden="1" x14ac:dyDescent="0.25">
      <c r="A132" s="7" t="s">
        <v>129</v>
      </c>
    </row>
    <row r="133" spans="1:17" hidden="1" x14ac:dyDescent="0.25">
      <c r="A133" s="7" t="s">
        <v>130</v>
      </c>
    </row>
    <row r="134" spans="1:17" hidden="1" x14ac:dyDescent="0.25">
      <c r="A134" s="7" t="s">
        <v>69</v>
      </c>
    </row>
    <row r="135" spans="1:17" x14ac:dyDescent="0.25">
      <c r="A135" s="7">
        <v>9</v>
      </c>
      <c r="B135" s="19" t="s">
        <v>131</v>
      </c>
      <c r="C135" s="72" t="s">
        <v>132</v>
      </c>
      <c r="D135" s="73"/>
      <c r="E135" s="73"/>
      <c r="F135" s="21" t="s">
        <v>103</v>
      </c>
      <c r="G135" s="22">
        <v>9</v>
      </c>
      <c r="H135" s="23"/>
      <c r="I135" s="24"/>
      <c r="J135" s="25">
        <f>IF(AND(G135= "",H135= ""), 0, ROUND(ROUND(I135, 2) * ROUND(IF(H135="",G135,H135),  0), 2))</f>
        <v>0</v>
      </c>
      <c r="K135" s="7"/>
      <c r="M135" s="26">
        <v>0.2</v>
      </c>
      <c r="Q135" s="7">
        <v>1415</v>
      </c>
    </row>
    <row r="136" spans="1:17" hidden="1" x14ac:dyDescent="0.25">
      <c r="A136" s="7" t="s">
        <v>46</v>
      </c>
    </row>
    <row r="137" spans="1:17" ht="27.2" customHeight="1" x14ac:dyDescent="0.25">
      <c r="A137" s="7">
        <v>9</v>
      </c>
      <c r="B137" s="19" t="s">
        <v>133</v>
      </c>
      <c r="C137" s="72" t="s">
        <v>134</v>
      </c>
      <c r="D137" s="73"/>
      <c r="E137" s="73"/>
      <c r="F137" s="21" t="s">
        <v>103</v>
      </c>
      <c r="G137" s="22">
        <v>66</v>
      </c>
      <c r="H137" s="23"/>
      <c r="I137" s="24"/>
      <c r="J137" s="25">
        <f>IF(AND(G137= "",H137= ""), 0, ROUND(ROUND(I137, 2) * ROUND(IF(H137="",G137,H137),  0), 2))</f>
        <v>0</v>
      </c>
      <c r="K137" s="7"/>
      <c r="M137" s="26">
        <v>0.2</v>
      </c>
      <c r="Q137" s="7">
        <v>1415</v>
      </c>
    </row>
    <row r="138" spans="1:17" hidden="1" x14ac:dyDescent="0.25">
      <c r="A138" s="7" t="s">
        <v>46</v>
      </c>
    </row>
    <row r="139" spans="1:17" ht="16.899999999999999" customHeight="1" x14ac:dyDescent="0.25">
      <c r="A139" s="7">
        <v>5</v>
      </c>
      <c r="B139" s="16" t="s">
        <v>135</v>
      </c>
      <c r="C139" s="84" t="s">
        <v>136</v>
      </c>
      <c r="D139" s="84"/>
      <c r="E139" s="84"/>
      <c r="F139" s="27"/>
      <c r="G139" s="27"/>
      <c r="H139" s="27"/>
      <c r="I139" s="27"/>
      <c r="J139" s="30"/>
      <c r="K139" s="7"/>
    </row>
    <row r="140" spans="1:17" x14ac:dyDescent="0.25">
      <c r="A140" s="7">
        <v>8</v>
      </c>
      <c r="B140" s="19" t="s">
        <v>137</v>
      </c>
      <c r="C140" s="91" t="s">
        <v>138</v>
      </c>
      <c r="D140" s="91"/>
      <c r="E140" s="91"/>
      <c r="J140" s="20"/>
      <c r="K140" s="7"/>
    </row>
    <row r="141" spans="1:17" hidden="1" x14ac:dyDescent="0.25">
      <c r="A141" s="7" t="s">
        <v>129</v>
      </c>
    </row>
    <row r="142" spans="1:17" ht="16.5" x14ac:dyDescent="0.25">
      <c r="A142" s="7">
        <v>9</v>
      </c>
      <c r="B142" s="19" t="s">
        <v>139</v>
      </c>
      <c r="C142" s="72" t="s">
        <v>140</v>
      </c>
      <c r="D142" s="73"/>
      <c r="E142" s="73"/>
      <c r="F142" s="21" t="s">
        <v>103</v>
      </c>
      <c r="G142" s="22">
        <v>1</v>
      </c>
      <c r="H142" s="23"/>
      <c r="I142" s="24"/>
      <c r="J142" s="25">
        <f>IF(AND(G142= "",H142= ""), 0, ROUND(ROUND(I142, 2) * ROUND(IF(H142="",G142,H142),  0), 2))</f>
        <v>0</v>
      </c>
      <c r="K142" s="7"/>
      <c r="M142" s="26">
        <v>0.2</v>
      </c>
      <c r="Q142" s="7">
        <v>1415</v>
      </c>
    </row>
    <row r="143" spans="1:17" hidden="1" x14ac:dyDescent="0.25">
      <c r="A143" s="7" t="s">
        <v>46</v>
      </c>
    </row>
    <row r="144" spans="1:17" ht="16.5" x14ac:dyDescent="0.25">
      <c r="A144" s="7">
        <v>9</v>
      </c>
      <c r="B144" s="19" t="s">
        <v>141</v>
      </c>
      <c r="C144" s="72" t="s">
        <v>142</v>
      </c>
      <c r="D144" s="73"/>
      <c r="E144" s="73"/>
      <c r="F144" s="21" t="s">
        <v>103</v>
      </c>
      <c r="G144" s="22">
        <v>10</v>
      </c>
      <c r="H144" s="23"/>
      <c r="I144" s="24"/>
      <c r="J144" s="25">
        <f>IF(AND(G144= "",H144= ""), 0, ROUND(ROUND(I144, 2) * ROUND(IF(H144="",G144,H144),  0), 2))</f>
        <v>0</v>
      </c>
      <c r="K144" s="7"/>
      <c r="M144" s="26">
        <v>0.2</v>
      </c>
      <c r="Q144" s="7">
        <v>1415</v>
      </c>
    </row>
    <row r="145" spans="1:17" hidden="1" x14ac:dyDescent="0.25">
      <c r="A145" s="7" t="s">
        <v>46</v>
      </c>
    </row>
    <row r="146" spans="1:17" hidden="1" x14ac:dyDescent="0.25">
      <c r="A146" s="7" t="s">
        <v>130</v>
      </c>
    </row>
    <row r="147" spans="1:17" hidden="1" x14ac:dyDescent="0.25">
      <c r="A147" s="7" t="s">
        <v>69</v>
      </c>
    </row>
    <row r="148" spans="1:17" x14ac:dyDescent="0.25">
      <c r="A148" s="7">
        <v>5</v>
      </c>
      <c r="B148" s="16" t="s">
        <v>143</v>
      </c>
      <c r="C148" s="84" t="s">
        <v>144</v>
      </c>
      <c r="D148" s="84"/>
      <c r="E148" s="84"/>
      <c r="F148" s="27"/>
      <c r="G148" s="27"/>
      <c r="H148" s="27"/>
      <c r="I148" s="27"/>
      <c r="J148" s="30"/>
      <c r="K148" s="7"/>
    </row>
    <row r="149" spans="1:17" x14ac:dyDescent="0.25">
      <c r="A149" s="7">
        <v>8</v>
      </c>
      <c r="B149" s="19" t="s">
        <v>145</v>
      </c>
      <c r="C149" s="91" t="s">
        <v>146</v>
      </c>
      <c r="D149" s="91"/>
      <c r="E149" s="91"/>
      <c r="J149" s="20"/>
      <c r="K149" s="7"/>
    </row>
    <row r="150" spans="1:17" hidden="1" x14ac:dyDescent="0.25">
      <c r="A150" s="7" t="s">
        <v>129</v>
      </c>
    </row>
    <row r="151" spans="1:17" ht="16.5" x14ac:dyDescent="0.25">
      <c r="A151" s="7">
        <v>9</v>
      </c>
      <c r="B151" s="19" t="s">
        <v>147</v>
      </c>
      <c r="C151" s="72" t="s">
        <v>148</v>
      </c>
      <c r="D151" s="73"/>
      <c r="E151" s="73"/>
      <c r="F151" s="21" t="s">
        <v>103</v>
      </c>
      <c r="G151" s="22">
        <v>22</v>
      </c>
      <c r="H151" s="23"/>
      <c r="I151" s="24"/>
      <c r="J151" s="25">
        <f>IF(AND(G151= "",H151= ""), 0, ROUND(ROUND(I151, 2) * ROUND(IF(H151="",G151,H151),  0), 2))</f>
        <v>0</v>
      </c>
      <c r="K151" s="7"/>
      <c r="M151" s="26">
        <v>0.2</v>
      </c>
      <c r="Q151" s="7">
        <v>1415</v>
      </c>
    </row>
    <row r="152" spans="1:17" hidden="1" x14ac:dyDescent="0.25">
      <c r="A152" s="7" t="s">
        <v>46</v>
      </c>
    </row>
    <row r="153" spans="1:17" hidden="1" x14ac:dyDescent="0.25">
      <c r="A153" s="7" t="s">
        <v>130</v>
      </c>
    </row>
    <row r="154" spans="1:17" hidden="1" x14ac:dyDescent="0.25">
      <c r="A154" s="7" t="s">
        <v>69</v>
      </c>
    </row>
    <row r="155" spans="1:17" ht="16.899999999999999" customHeight="1" x14ac:dyDescent="0.25">
      <c r="A155" s="7">
        <v>5</v>
      </c>
      <c r="B155" s="16" t="s">
        <v>149</v>
      </c>
      <c r="C155" s="84" t="s">
        <v>150</v>
      </c>
      <c r="D155" s="84"/>
      <c r="E155" s="84"/>
      <c r="F155" s="27"/>
      <c r="G155" s="27"/>
      <c r="H155" s="27"/>
      <c r="I155" s="27"/>
      <c r="J155" s="30"/>
      <c r="K155" s="7"/>
    </row>
    <row r="156" spans="1:17" ht="18.600000000000001" customHeight="1" x14ac:dyDescent="0.25">
      <c r="A156" s="7">
        <v>6</v>
      </c>
      <c r="B156" s="16" t="s">
        <v>151</v>
      </c>
      <c r="C156" s="90" t="s">
        <v>152</v>
      </c>
      <c r="D156" s="90"/>
      <c r="E156" s="90"/>
      <c r="F156" s="31"/>
      <c r="G156" s="31"/>
      <c r="H156" s="31"/>
      <c r="I156" s="31"/>
      <c r="J156" s="32"/>
      <c r="K156" s="7"/>
    </row>
    <row r="157" spans="1:17" ht="16.5" x14ac:dyDescent="0.25">
      <c r="A157" s="7">
        <v>8</v>
      </c>
      <c r="B157" s="19" t="s">
        <v>153</v>
      </c>
      <c r="C157" s="91" t="s">
        <v>154</v>
      </c>
      <c r="D157" s="91"/>
      <c r="E157" s="91"/>
      <c r="J157" s="20"/>
      <c r="K157" s="7"/>
    </row>
    <row r="158" spans="1:17" hidden="1" x14ac:dyDescent="0.25">
      <c r="A158" s="7" t="s">
        <v>129</v>
      </c>
    </row>
    <row r="159" spans="1:17" hidden="1" x14ac:dyDescent="0.25">
      <c r="A159" s="7" t="s">
        <v>130</v>
      </c>
    </row>
    <row r="160" spans="1:17" ht="16.5" x14ac:dyDescent="0.25">
      <c r="A160" s="7">
        <v>9</v>
      </c>
      <c r="B160" s="19" t="s">
        <v>155</v>
      </c>
      <c r="C160" s="72" t="s">
        <v>156</v>
      </c>
      <c r="D160" s="73"/>
      <c r="E160" s="73"/>
      <c r="F160" s="21" t="s">
        <v>103</v>
      </c>
      <c r="G160" s="22">
        <v>26</v>
      </c>
      <c r="H160" s="23"/>
      <c r="I160" s="24"/>
      <c r="J160" s="25">
        <f>IF(AND(G160= "",H160= ""), 0, ROUND(ROUND(I160, 2) * ROUND(IF(H160="",G160,H160),  0), 2))</f>
        <v>0</v>
      </c>
      <c r="K160" s="7"/>
      <c r="M160" s="26">
        <v>0.2</v>
      </c>
      <c r="Q160" s="7">
        <v>1415</v>
      </c>
    </row>
    <row r="161" spans="1:17" hidden="1" x14ac:dyDescent="0.25">
      <c r="A161" s="7" t="s">
        <v>46</v>
      </c>
    </row>
    <row r="162" spans="1:17" hidden="1" x14ac:dyDescent="0.25">
      <c r="A162" s="7" t="s">
        <v>83</v>
      </c>
    </row>
    <row r="163" spans="1:17" hidden="1" x14ac:dyDescent="0.25">
      <c r="A163" s="7" t="s">
        <v>69</v>
      </c>
    </row>
    <row r="164" spans="1:17" hidden="1" x14ac:dyDescent="0.25">
      <c r="A164" s="7" t="s">
        <v>77</v>
      </c>
    </row>
    <row r="165" spans="1:17" ht="18" customHeight="1" x14ac:dyDescent="0.25">
      <c r="A165" s="7">
        <v>4</v>
      </c>
      <c r="B165" s="16" t="s">
        <v>157</v>
      </c>
      <c r="C165" s="89" t="s">
        <v>158</v>
      </c>
      <c r="D165" s="89"/>
      <c r="E165" s="89"/>
      <c r="F165" s="28"/>
      <c r="G165" s="28"/>
      <c r="H165" s="28"/>
      <c r="I165" s="28"/>
      <c r="J165" s="29"/>
      <c r="K165" s="7"/>
    </row>
    <row r="166" spans="1:17" hidden="1" x14ac:dyDescent="0.25">
      <c r="A166" s="7">
        <v>5</v>
      </c>
    </row>
    <row r="167" spans="1:17" hidden="1" x14ac:dyDescent="0.25">
      <c r="A167" s="7" t="s">
        <v>69</v>
      </c>
    </row>
    <row r="168" spans="1:17" ht="16.899999999999999" customHeight="1" x14ac:dyDescent="0.25">
      <c r="A168" s="7">
        <v>5</v>
      </c>
      <c r="B168" s="16" t="s">
        <v>159</v>
      </c>
      <c r="C168" s="84" t="s">
        <v>160</v>
      </c>
      <c r="D168" s="84"/>
      <c r="E168" s="84"/>
      <c r="F168" s="27"/>
      <c r="G168" s="27"/>
      <c r="H168" s="27"/>
      <c r="I168" s="27"/>
      <c r="J168" s="30"/>
      <c r="K168" s="7"/>
    </row>
    <row r="169" spans="1:17" ht="16.899999999999999" customHeight="1" x14ac:dyDescent="0.25">
      <c r="A169" s="7">
        <v>6</v>
      </c>
      <c r="B169" s="16" t="s">
        <v>161</v>
      </c>
      <c r="C169" s="90" t="s">
        <v>162</v>
      </c>
      <c r="D169" s="90"/>
      <c r="E169" s="90"/>
      <c r="F169" s="31"/>
      <c r="G169" s="31"/>
      <c r="H169" s="31"/>
      <c r="I169" s="31"/>
      <c r="J169" s="32"/>
      <c r="K169" s="7"/>
    </row>
    <row r="170" spans="1:17" hidden="1" x14ac:dyDescent="0.25">
      <c r="A170" s="35" t="s">
        <v>163</v>
      </c>
    </row>
    <row r="171" spans="1:17" ht="27.2" customHeight="1" x14ac:dyDescent="0.25">
      <c r="A171" s="7">
        <v>9</v>
      </c>
      <c r="B171" s="19" t="s">
        <v>164</v>
      </c>
      <c r="C171" s="72" t="s">
        <v>165</v>
      </c>
      <c r="D171" s="73"/>
      <c r="E171" s="73"/>
      <c r="F171" s="21" t="s">
        <v>103</v>
      </c>
      <c r="G171" s="22">
        <v>26</v>
      </c>
      <c r="H171" s="23"/>
      <c r="I171" s="24"/>
      <c r="J171" s="25">
        <f>IF(AND(G171= "",H171= ""), 0, ROUND(ROUND(I171, 2) * ROUND(IF(H171="",G171,H171),  0), 2))</f>
        <v>0</v>
      </c>
      <c r="K171" s="7"/>
      <c r="M171" s="26">
        <v>0.2</v>
      </c>
      <c r="Q171" s="7">
        <v>1415</v>
      </c>
    </row>
    <row r="172" spans="1:17" hidden="1" x14ac:dyDescent="0.25">
      <c r="A172" s="7" t="s">
        <v>46</v>
      </c>
    </row>
    <row r="173" spans="1:17" hidden="1" x14ac:dyDescent="0.25">
      <c r="A173" s="7" t="s">
        <v>83</v>
      </c>
    </row>
    <row r="174" spans="1:17" ht="16.899999999999999" customHeight="1" x14ac:dyDescent="0.25">
      <c r="A174" s="7">
        <v>6</v>
      </c>
      <c r="B174" s="16" t="s">
        <v>166</v>
      </c>
      <c r="C174" s="90" t="s">
        <v>167</v>
      </c>
      <c r="D174" s="90"/>
      <c r="E174" s="90"/>
      <c r="F174" s="31"/>
      <c r="G174" s="31"/>
      <c r="H174" s="31"/>
      <c r="I174" s="31"/>
      <c r="J174" s="32"/>
      <c r="K174" s="7"/>
    </row>
    <row r="175" spans="1:17" hidden="1" x14ac:dyDescent="0.25">
      <c r="A175" s="35" t="s">
        <v>163</v>
      </c>
    </row>
    <row r="176" spans="1:17" ht="27.2" customHeight="1" x14ac:dyDescent="0.25">
      <c r="A176" s="7">
        <v>9</v>
      </c>
      <c r="B176" s="19" t="s">
        <v>168</v>
      </c>
      <c r="C176" s="72" t="s">
        <v>169</v>
      </c>
      <c r="D176" s="73"/>
      <c r="E176" s="73"/>
      <c r="F176" s="21" t="s">
        <v>103</v>
      </c>
      <c r="G176" s="22">
        <v>5</v>
      </c>
      <c r="H176" s="23"/>
      <c r="I176" s="24"/>
      <c r="J176" s="25">
        <f>IF(AND(G176= "",H176= ""), 0, ROUND(ROUND(I176, 2) * ROUND(IF(H176="",G176,H176),  0), 2))</f>
        <v>0</v>
      </c>
      <c r="K176" s="7"/>
      <c r="M176" s="26">
        <v>0.2</v>
      </c>
      <c r="Q176" s="7">
        <v>1415</v>
      </c>
    </row>
    <row r="177" spans="1:17" hidden="1" x14ac:dyDescent="0.25">
      <c r="A177" s="7" t="s">
        <v>46</v>
      </c>
    </row>
    <row r="178" spans="1:17" hidden="1" x14ac:dyDescent="0.25">
      <c r="A178" s="7" t="s">
        <v>83</v>
      </c>
    </row>
    <row r="179" spans="1:17" ht="16.899999999999999" customHeight="1" x14ac:dyDescent="0.25">
      <c r="A179" s="7">
        <v>6</v>
      </c>
      <c r="B179" s="16" t="s">
        <v>170</v>
      </c>
      <c r="C179" s="90" t="s">
        <v>171</v>
      </c>
      <c r="D179" s="90"/>
      <c r="E179" s="90"/>
      <c r="F179" s="31"/>
      <c r="G179" s="31"/>
      <c r="H179" s="31"/>
      <c r="I179" s="31"/>
      <c r="J179" s="32"/>
      <c r="K179" s="7"/>
    </row>
    <row r="180" spans="1:17" hidden="1" x14ac:dyDescent="0.25">
      <c r="A180" s="35" t="s">
        <v>163</v>
      </c>
    </row>
    <row r="181" spans="1:17" ht="16.5" x14ac:dyDescent="0.25">
      <c r="A181" s="7">
        <v>9</v>
      </c>
      <c r="B181" s="19" t="s">
        <v>172</v>
      </c>
      <c r="C181" s="72" t="s">
        <v>173</v>
      </c>
      <c r="D181" s="73"/>
      <c r="E181" s="73"/>
      <c r="F181" s="21" t="s">
        <v>103</v>
      </c>
      <c r="G181" s="22">
        <v>15</v>
      </c>
      <c r="H181" s="23"/>
      <c r="I181" s="24"/>
      <c r="J181" s="25">
        <f>IF(AND(G181= "",H181= ""), 0, ROUND(ROUND(I181, 2) * ROUND(IF(H181="",G181,H181),  0), 2))</f>
        <v>0</v>
      </c>
      <c r="K181" s="7"/>
      <c r="M181" s="26">
        <v>0.2</v>
      </c>
      <c r="Q181" s="7">
        <v>1415</v>
      </c>
    </row>
    <row r="182" spans="1:17" hidden="1" x14ac:dyDescent="0.25">
      <c r="A182" s="7" t="s">
        <v>46</v>
      </c>
    </row>
    <row r="183" spans="1:17" hidden="1" x14ac:dyDescent="0.25">
      <c r="A183" s="7" t="s">
        <v>83</v>
      </c>
    </row>
    <row r="184" spans="1:17" ht="16.899999999999999" customHeight="1" x14ac:dyDescent="0.25">
      <c r="A184" s="7">
        <v>6</v>
      </c>
      <c r="B184" s="16" t="s">
        <v>174</v>
      </c>
      <c r="C184" s="90" t="s">
        <v>175</v>
      </c>
      <c r="D184" s="90"/>
      <c r="E184" s="90"/>
      <c r="F184" s="31"/>
      <c r="G184" s="31"/>
      <c r="H184" s="31"/>
      <c r="I184" s="31"/>
      <c r="J184" s="32"/>
      <c r="K184" s="7"/>
    </row>
    <row r="185" spans="1:17" hidden="1" x14ac:dyDescent="0.25">
      <c r="A185" s="35" t="s">
        <v>163</v>
      </c>
    </row>
    <row r="186" spans="1:17" ht="16.5" x14ac:dyDescent="0.25">
      <c r="A186" s="7">
        <v>9</v>
      </c>
      <c r="B186" s="19" t="s">
        <v>176</v>
      </c>
      <c r="C186" s="72" t="s">
        <v>177</v>
      </c>
      <c r="D186" s="73"/>
      <c r="E186" s="73"/>
      <c r="F186" s="21" t="s">
        <v>103</v>
      </c>
      <c r="G186" s="22">
        <v>13</v>
      </c>
      <c r="H186" s="23"/>
      <c r="I186" s="24"/>
      <c r="J186" s="25">
        <f>IF(AND(G186= "",H186= ""), 0, ROUND(ROUND(I186, 2) * ROUND(IF(H186="",G186,H186),  0), 2))</f>
        <v>0</v>
      </c>
      <c r="K186" s="7"/>
      <c r="M186" s="26">
        <v>0.2</v>
      </c>
      <c r="Q186" s="7">
        <v>1415</v>
      </c>
    </row>
    <row r="187" spans="1:17" hidden="1" x14ac:dyDescent="0.25">
      <c r="A187" s="7" t="s">
        <v>46</v>
      </c>
    </row>
    <row r="188" spans="1:17" hidden="1" x14ac:dyDescent="0.25">
      <c r="A188" s="7" t="s">
        <v>83</v>
      </c>
    </row>
    <row r="189" spans="1:17" ht="16.899999999999999" customHeight="1" x14ac:dyDescent="0.25">
      <c r="A189" s="7">
        <v>6</v>
      </c>
      <c r="B189" s="16" t="s">
        <v>178</v>
      </c>
      <c r="C189" s="90" t="s">
        <v>179</v>
      </c>
      <c r="D189" s="90"/>
      <c r="E189" s="90"/>
      <c r="F189" s="31"/>
      <c r="G189" s="31"/>
      <c r="H189" s="31"/>
      <c r="I189" s="31"/>
      <c r="J189" s="32"/>
      <c r="K189" s="7"/>
    </row>
    <row r="190" spans="1:17" hidden="1" x14ac:dyDescent="0.25">
      <c r="A190" s="35" t="s">
        <v>163</v>
      </c>
    </row>
    <row r="191" spans="1:17" ht="27.2" customHeight="1" x14ac:dyDescent="0.25">
      <c r="A191" s="7">
        <v>9</v>
      </c>
      <c r="B191" s="19" t="s">
        <v>180</v>
      </c>
      <c r="C191" s="72" t="s">
        <v>181</v>
      </c>
      <c r="D191" s="73"/>
      <c r="E191" s="73"/>
      <c r="F191" s="21" t="s">
        <v>103</v>
      </c>
      <c r="G191" s="22">
        <v>40</v>
      </c>
      <c r="H191" s="23"/>
      <c r="I191" s="24"/>
      <c r="J191" s="25">
        <f>IF(AND(G191= "",H191= ""), 0, ROUND(ROUND(I191, 2) * ROUND(IF(H191="",G191,H191),  0), 2))</f>
        <v>0</v>
      </c>
      <c r="K191" s="7"/>
      <c r="M191" s="26">
        <v>0.2</v>
      </c>
      <c r="Q191" s="7">
        <v>1415</v>
      </c>
    </row>
    <row r="192" spans="1:17" hidden="1" x14ac:dyDescent="0.25">
      <c r="A192" s="7" t="s">
        <v>46</v>
      </c>
    </row>
    <row r="193" spans="1:17" hidden="1" x14ac:dyDescent="0.25">
      <c r="A193" s="7" t="s">
        <v>83</v>
      </c>
    </row>
    <row r="194" spans="1:17" hidden="1" x14ac:dyDescent="0.25">
      <c r="A194" s="7" t="s">
        <v>69</v>
      </c>
    </row>
    <row r="195" spans="1:17" hidden="1" x14ac:dyDescent="0.25">
      <c r="A195" s="7" t="s">
        <v>77</v>
      </c>
    </row>
    <row r="196" spans="1:17" ht="18" customHeight="1" x14ac:dyDescent="0.25">
      <c r="A196" s="7">
        <v>4</v>
      </c>
      <c r="B196" s="16" t="s">
        <v>182</v>
      </c>
      <c r="C196" s="89" t="s">
        <v>183</v>
      </c>
      <c r="D196" s="89"/>
      <c r="E196" s="89"/>
      <c r="F196" s="28"/>
      <c r="G196" s="28"/>
      <c r="H196" s="28"/>
      <c r="I196" s="28"/>
      <c r="J196" s="29"/>
      <c r="K196" s="7"/>
    </row>
    <row r="197" spans="1:17" hidden="1" x14ac:dyDescent="0.25">
      <c r="A197" s="7">
        <v>5</v>
      </c>
    </row>
    <row r="198" spans="1:17" hidden="1" x14ac:dyDescent="0.25">
      <c r="A198" s="7" t="s">
        <v>69</v>
      </c>
    </row>
    <row r="199" spans="1:17" ht="16.899999999999999" customHeight="1" x14ac:dyDescent="0.25">
      <c r="A199" s="7">
        <v>5</v>
      </c>
      <c r="B199" s="16" t="s">
        <v>184</v>
      </c>
      <c r="C199" s="84" t="s">
        <v>160</v>
      </c>
      <c r="D199" s="84"/>
      <c r="E199" s="84"/>
      <c r="F199" s="27"/>
      <c r="G199" s="27"/>
      <c r="H199" s="27"/>
      <c r="I199" s="27"/>
      <c r="J199" s="30"/>
      <c r="K199" s="7"/>
    </row>
    <row r="200" spans="1:17" ht="16.899999999999999" customHeight="1" x14ac:dyDescent="0.25">
      <c r="A200" s="7">
        <v>6</v>
      </c>
      <c r="B200" s="16" t="s">
        <v>185</v>
      </c>
      <c r="C200" s="90" t="s">
        <v>186</v>
      </c>
      <c r="D200" s="90"/>
      <c r="E200" s="90"/>
      <c r="F200" s="31"/>
      <c r="G200" s="31"/>
      <c r="H200" s="31"/>
      <c r="I200" s="31"/>
      <c r="J200" s="32"/>
      <c r="K200" s="7"/>
    </row>
    <row r="201" spans="1:17" hidden="1" x14ac:dyDescent="0.25">
      <c r="A201" s="35" t="s">
        <v>163</v>
      </c>
    </row>
    <row r="202" spans="1:17" ht="16.5" x14ac:dyDescent="0.25">
      <c r="A202" s="7">
        <v>9</v>
      </c>
      <c r="B202" s="19" t="s">
        <v>187</v>
      </c>
      <c r="C202" s="72" t="s">
        <v>188</v>
      </c>
      <c r="D202" s="73"/>
      <c r="E202" s="73"/>
      <c r="F202" s="21" t="s">
        <v>103</v>
      </c>
      <c r="G202" s="22">
        <v>6</v>
      </c>
      <c r="H202" s="23"/>
      <c r="I202" s="24"/>
      <c r="J202" s="25">
        <f>IF(AND(G202= "",H202= ""), 0, ROUND(ROUND(I202, 2) * ROUND(IF(H202="",G202,H202),  0), 2))</f>
        <v>0</v>
      </c>
      <c r="K202" s="7"/>
      <c r="M202" s="26">
        <v>0.2</v>
      </c>
      <c r="Q202" s="7">
        <v>1415</v>
      </c>
    </row>
    <row r="203" spans="1:17" hidden="1" x14ac:dyDescent="0.25">
      <c r="A203" s="7" t="s">
        <v>46</v>
      </c>
    </row>
    <row r="204" spans="1:17" hidden="1" x14ac:dyDescent="0.25">
      <c r="A204" s="7" t="s">
        <v>83</v>
      </c>
    </row>
    <row r="205" spans="1:17" x14ac:dyDescent="0.25">
      <c r="A205" s="7">
        <v>9</v>
      </c>
      <c r="B205" s="19" t="s">
        <v>189</v>
      </c>
      <c r="C205" s="72" t="s">
        <v>190</v>
      </c>
      <c r="D205" s="73"/>
      <c r="E205" s="73"/>
      <c r="F205" s="21" t="s">
        <v>88</v>
      </c>
      <c r="G205" s="33">
        <v>60</v>
      </c>
      <c r="H205" s="34"/>
      <c r="I205" s="24"/>
      <c r="J205" s="25">
        <f>IF(AND(G205= "",H205= ""), 0, ROUND(ROUND(I205, 2) * ROUND(IF(H205="",G205,H205),  2), 2))</f>
        <v>0</v>
      </c>
      <c r="K205" s="7"/>
      <c r="M205" s="26">
        <v>0.2</v>
      </c>
      <c r="Q205" s="7">
        <v>1415</v>
      </c>
    </row>
    <row r="206" spans="1:17" hidden="1" x14ac:dyDescent="0.25">
      <c r="A206" s="7" t="s">
        <v>46</v>
      </c>
    </row>
    <row r="207" spans="1:17" x14ac:dyDescent="0.25">
      <c r="A207" s="7">
        <v>9</v>
      </c>
      <c r="B207" s="19" t="s">
        <v>191</v>
      </c>
      <c r="C207" s="72" t="s">
        <v>114</v>
      </c>
      <c r="D207" s="73"/>
      <c r="E207" s="73"/>
      <c r="F207" s="21" t="s">
        <v>88</v>
      </c>
      <c r="G207" s="33">
        <v>10</v>
      </c>
      <c r="H207" s="34"/>
      <c r="I207" s="24"/>
      <c r="J207" s="25">
        <f>IF(AND(G207= "",H207= ""), 0, ROUND(ROUND(I207, 2) * ROUND(IF(H207="",G207,H207),  2), 2))</f>
        <v>0</v>
      </c>
      <c r="K207" s="7"/>
      <c r="M207" s="26">
        <v>0.2</v>
      </c>
      <c r="Q207" s="7">
        <v>1415</v>
      </c>
    </row>
    <row r="208" spans="1:17" hidden="1" x14ac:dyDescent="0.25">
      <c r="A208" s="7" t="s">
        <v>46</v>
      </c>
    </row>
    <row r="209" spans="1:17" hidden="1" x14ac:dyDescent="0.25">
      <c r="A209" s="7" t="s">
        <v>69</v>
      </c>
    </row>
    <row r="210" spans="1:17" ht="33.75" customHeight="1" x14ac:dyDescent="0.25">
      <c r="A210" s="7">
        <v>5</v>
      </c>
      <c r="B210" s="16" t="s">
        <v>192</v>
      </c>
      <c r="C210" s="84" t="s">
        <v>193</v>
      </c>
      <c r="D210" s="84"/>
      <c r="E210" s="84"/>
      <c r="F210" s="27"/>
      <c r="G210" s="27"/>
      <c r="H210" s="27"/>
      <c r="I210" s="27"/>
      <c r="J210" s="30"/>
      <c r="K210" s="7"/>
    </row>
    <row r="211" spans="1:17" hidden="1" x14ac:dyDescent="0.25">
      <c r="A211" s="7" t="s">
        <v>58</v>
      </c>
    </row>
    <row r="212" spans="1:17" ht="27.2" customHeight="1" x14ac:dyDescent="0.25">
      <c r="A212" s="7">
        <v>9</v>
      </c>
      <c r="B212" s="19" t="s">
        <v>194</v>
      </c>
      <c r="C212" s="72" t="s">
        <v>195</v>
      </c>
      <c r="D212" s="73"/>
      <c r="E212" s="73"/>
      <c r="F212" s="21" t="s">
        <v>66</v>
      </c>
      <c r="G212" s="22">
        <v>1</v>
      </c>
      <c r="H212" s="23"/>
      <c r="I212" s="24"/>
      <c r="J212" s="25">
        <f>IF(AND(G212= "",H212= ""), 0, ROUND(ROUND(I212, 2) * ROUND(IF(H212="",G212,H212),  0), 2))</f>
        <v>0</v>
      </c>
      <c r="K212" s="7"/>
      <c r="M212" s="26">
        <v>0.2</v>
      </c>
      <c r="Q212" s="7">
        <v>1415</v>
      </c>
    </row>
    <row r="213" spans="1:17" hidden="1" x14ac:dyDescent="0.25">
      <c r="A213" s="7" t="s">
        <v>46</v>
      </c>
    </row>
    <row r="214" spans="1:17" hidden="1" x14ac:dyDescent="0.25">
      <c r="A214" s="7" t="s">
        <v>69</v>
      </c>
    </row>
    <row r="215" spans="1:17" hidden="1" x14ac:dyDescent="0.25">
      <c r="A215" s="7" t="s">
        <v>77</v>
      </c>
    </row>
    <row r="216" spans="1:17" x14ac:dyDescent="0.25">
      <c r="A216" s="7">
        <v>4</v>
      </c>
      <c r="B216" s="16" t="s">
        <v>196</v>
      </c>
      <c r="C216" s="89" t="s">
        <v>197</v>
      </c>
      <c r="D216" s="89"/>
      <c r="E216" s="89"/>
      <c r="F216" s="28"/>
      <c r="G216" s="28"/>
      <c r="H216" s="28"/>
      <c r="I216" s="28"/>
      <c r="J216" s="29"/>
      <c r="K216" s="7"/>
    </row>
    <row r="217" spans="1:17" hidden="1" x14ac:dyDescent="0.25">
      <c r="A217" s="7">
        <v>5</v>
      </c>
    </row>
    <row r="218" spans="1:17" hidden="1" x14ac:dyDescent="0.25">
      <c r="A218" s="7" t="s">
        <v>69</v>
      </c>
    </row>
    <row r="219" spans="1:17" x14ac:dyDescent="0.25">
      <c r="A219" s="7">
        <v>5</v>
      </c>
      <c r="B219" s="16" t="s">
        <v>198</v>
      </c>
      <c r="C219" s="84" t="s">
        <v>199</v>
      </c>
      <c r="D219" s="84"/>
      <c r="E219" s="84"/>
      <c r="F219" s="27"/>
      <c r="G219" s="27"/>
      <c r="H219" s="27"/>
      <c r="I219" s="27"/>
      <c r="J219" s="30"/>
      <c r="K219" s="7"/>
    </row>
    <row r="220" spans="1:17" hidden="1" x14ac:dyDescent="0.25">
      <c r="A220" s="7" t="s">
        <v>58</v>
      </c>
    </row>
    <row r="221" spans="1:17" x14ac:dyDescent="0.25">
      <c r="A221" s="7">
        <v>9</v>
      </c>
      <c r="B221" s="19" t="s">
        <v>200</v>
      </c>
      <c r="C221" s="72" t="s">
        <v>201</v>
      </c>
      <c r="D221" s="73"/>
      <c r="E221" s="73"/>
      <c r="F221" s="21" t="s">
        <v>88</v>
      </c>
      <c r="G221" s="33">
        <v>600</v>
      </c>
      <c r="H221" s="34"/>
      <c r="I221" s="24"/>
      <c r="J221" s="25">
        <f>IF(AND(G221= "",H221= ""), 0, ROUND(ROUND(I221, 2) * ROUND(IF(H221="",G221,H221),  2), 2))</f>
        <v>0</v>
      </c>
      <c r="K221" s="7"/>
      <c r="M221" s="26">
        <v>0.2</v>
      </c>
      <c r="Q221" s="7">
        <v>1415</v>
      </c>
    </row>
    <row r="222" spans="1:17" hidden="1" x14ac:dyDescent="0.25">
      <c r="A222" s="7" t="s">
        <v>46</v>
      </c>
    </row>
    <row r="223" spans="1:17" x14ac:dyDescent="0.25">
      <c r="A223" s="7">
        <v>9</v>
      </c>
      <c r="B223" s="19" t="s">
        <v>202</v>
      </c>
      <c r="C223" s="72" t="s">
        <v>203</v>
      </c>
      <c r="D223" s="73"/>
      <c r="E223" s="73"/>
      <c r="F223" s="21" t="s">
        <v>88</v>
      </c>
      <c r="G223" s="33">
        <v>100</v>
      </c>
      <c r="H223" s="34"/>
      <c r="I223" s="24"/>
      <c r="J223" s="25">
        <f>IF(AND(G223= "",H223= ""), 0, ROUND(ROUND(I223, 2) * ROUND(IF(H223="",G223,H223),  2), 2))</f>
        <v>0</v>
      </c>
      <c r="K223" s="7"/>
      <c r="M223" s="26">
        <v>0.2</v>
      </c>
      <c r="Q223" s="7">
        <v>1415</v>
      </c>
    </row>
    <row r="224" spans="1:17" hidden="1" x14ac:dyDescent="0.25">
      <c r="A224" s="7" t="s">
        <v>46</v>
      </c>
    </row>
    <row r="225" spans="1:17" x14ac:dyDescent="0.25">
      <c r="A225" s="7">
        <v>9</v>
      </c>
      <c r="B225" s="19" t="s">
        <v>204</v>
      </c>
      <c r="C225" s="72" t="s">
        <v>205</v>
      </c>
      <c r="D225" s="73"/>
      <c r="E225" s="73"/>
      <c r="F225" s="21" t="s">
        <v>88</v>
      </c>
      <c r="G225" s="33">
        <v>600</v>
      </c>
      <c r="H225" s="34"/>
      <c r="I225" s="24"/>
      <c r="J225" s="25">
        <f>IF(AND(G225= "",H225= ""), 0, ROUND(ROUND(I225, 2) * ROUND(IF(H225="",G225,H225),  2), 2))</f>
        <v>0</v>
      </c>
      <c r="K225" s="7"/>
      <c r="M225" s="26">
        <v>0.2</v>
      </c>
      <c r="Q225" s="7">
        <v>1415</v>
      </c>
    </row>
    <row r="226" spans="1:17" hidden="1" x14ac:dyDescent="0.25">
      <c r="A226" s="7" t="s">
        <v>46</v>
      </c>
    </row>
    <row r="227" spans="1:17" hidden="1" x14ac:dyDescent="0.25">
      <c r="A227" s="7" t="s">
        <v>69</v>
      </c>
    </row>
    <row r="228" spans="1:17" x14ac:dyDescent="0.25">
      <c r="A228" s="7">
        <v>5</v>
      </c>
      <c r="B228" s="16" t="s">
        <v>206</v>
      </c>
      <c r="C228" s="84" t="s">
        <v>207</v>
      </c>
      <c r="D228" s="84"/>
      <c r="E228" s="84"/>
      <c r="F228" s="27"/>
      <c r="G228" s="27"/>
      <c r="H228" s="27"/>
      <c r="I228" s="27"/>
      <c r="J228" s="30"/>
      <c r="K228" s="7"/>
    </row>
    <row r="229" spans="1:17" hidden="1" x14ac:dyDescent="0.25">
      <c r="A229" s="7" t="s">
        <v>58</v>
      </c>
    </row>
    <row r="230" spans="1:17" ht="29.45" customHeight="1" x14ac:dyDescent="0.25">
      <c r="A230" s="7">
        <v>8</v>
      </c>
      <c r="B230" s="19" t="s">
        <v>208</v>
      </c>
      <c r="C230" s="91" t="s">
        <v>209</v>
      </c>
      <c r="D230" s="91"/>
      <c r="E230" s="91"/>
      <c r="J230" s="20"/>
      <c r="K230" s="7"/>
    </row>
    <row r="231" spans="1:17" hidden="1" x14ac:dyDescent="0.25">
      <c r="A231" s="7" t="s">
        <v>129</v>
      </c>
    </row>
    <row r="232" spans="1:17" ht="16.5" x14ac:dyDescent="0.25">
      <c r="A232" s="7">
        <v>9</v>
      </c>
      <c r="B232" s="19" t="s">
        <v>210</v>
      </c>
      <c r="C232" s="72" t="s">
        <v>211</v>
      </c>
      <c r="D232" s="73"/>
      <c r="E232" s="73"/>
      <c r="F232" s="21" t="s">
        <v>88</v>
      </c>
      <c r="G232" s="33">
        <v>150</v>
      </c>
      <c r="H232" s="34"/>
      <c r="I232" s="24"/>
      <c r="J232" s="25">
        <f>IF(AND(G232= "",H232= ""), 0, ROUND(ROUND(I232, 2) * ROUND(IF(H232="",G232,H232),  2), 2))</f>
        <v>0</v>
      </c>
      <c r="K232" s="7"/>
      <c r="M232" s="26">
        <v>0.2</v>
      </c>
      <c r="Q232" s="7">
        <v>1415</v>
      </c>
    </row>
    <row r="233" spans="1:17" hidden="1" x14ac:dyDescent="0.25">
      <c r="A233" s="7" t="s">
        <v>46</v>
      </c>
    </row>
    <row r="234" spans="1:17" ht="16.5" x14ac:dyDescent="0.25">
      <c r="A234" s="7">
        <v>9</v>
      </c>
      <c r="B234" s="19" t="s">
        <v>212</v>
      </c>
      <c r="C234" s="72" t="s">
        <v>213</v>
      </c>
      <c r="D234" s="73"/>
      <c r="E234" s="73"/>
      <c r="F234" s="21" t="s">
        <v>88</v>
      </c>
      <c r="G234" s="33">
        <v>50</v>
      </c>
      <c r="H234" s="34"/>
      <c r="I234" s="24"/>
      <c r="J234" s="25">
        <f>IF(AND(G234= "",H234= ""), 0, ROUND(ROUND(I234, 2) * ROUND(IF(H234="",G234,H234),  2), 2))</f>
        <v>0</v>
      </c>
      <c r="K234" s="7"/>
      <c r="M234" s="26">
        <v>0.2</v>
      </c>
      <c r="Q234" s="7">
        <v>1415</v>
      </c>
    </row>
    <row r="235" spans="1:17" hidden="1" x14ac:dyDescent="0.25">
      <c r="A235" s="7" t="s">
        <v>46</v>
      </c>
    </row>
    <row r="236" spans="1:17" ht="16.5" x14ac:dyDescent="0.25">
      <c r="A236" s="7">
        <v>9</v>
      </c>
      <c r="B236" s="19" t="s">
        <v>214</v>
      </c>
      <c r="C236" s="72" t="s">
        <v>215</v>
      </c>
      <c r="D236" s="73"/>
      <c r="E236" s="73"/>
      <c r="F236" s="21" t="s">
        <v>88</v>
      </c>
      <c r="G236" s="33">
        <v>30</v>
      </c>
      <c r="H236" s="34"/>
      <c r="I236" s="24"/>
      <c r="J236" s="25">
        <f>IF(AND(G236= "",H236= ""), 0, ROUND(ROUND(I236, 2) * ROUND(IF(H236="",G236,H236),  2), 2))</f>
        <v>0</v>
      </c>
      <c r="K236" s="7"/>
      <c r="M236" s="26">
        <v>0.2</v>
      </c>
      <c r="Q236" s="7">
        <v>1415</v>
      </c>
    </row>
    <row r="237" spans="1:17" hidden="1" x14ac:dyDescent="0.25">
      <c r="A237" s="7" t="s">
        <v>46</v>
      </c>
    </row>
    <row r="238" spans="1:17" hidden="1" x14ac:dyDescent="0.25">
      <c r="A238" s="7" t="s">
        <v>130</v>
      </c>
    </row>
    <row r="239" spans="1:17" x14ac:dyDescent="0.25">
      <c r="A239" s="7">
        <v>8</v>
      </c>
      <c r="B239" s="19" t="s">
        <v>216</v>
      </c>
      <c r="C239" s="91" t="s">
        <v>217</v>
      </c>
      <c r="D239" s="91"/>
      <c r="E239" s="91"/>
      <c r="J239" s="20"/>
      <c r="K239" s="7"/>
    </row>
    <row r="240" spans="1:17" hidden="1" x14ac:dyDescent="0.25">
      <c r="A240" s="7" t="s">
        <v>129</v>
      </c>
    </row>
    <row r="241" spans="1:17" ht="16.5" x14ac:dyDescent="0.25">
      <c r="A241" s="7">
        <v>9</v>
      </c>
      <c r="B241" s="19" t="s">
        <v>218</v>
      </c>
      <c r="C241" s="72" t="s">
        <v>219</v>
      </c>
      <c r="D241" s="73"/>
      <c r="E241" s="73"/>
      <c r="F241" s="21" t="s">
        <v>88</v>
      </c>
      <c r="G241" s="33">
        <v>10</v>
      </c>
      <c r="H241" s="34"/>
      <c r="I241" s="24"/>
      <c r="J241" s="25">
        <f>IF(AND(G241= "",H241= ""), 0, ROUND(ROUND(I241, 2) * ROUND(IF(H241="",G241,H241),  2), 2))</f>
        <v>0</v>
      </c>
      <c r="K241" s="7"/>
      <c r="M241" s="26">
        <v>0.2</v>
      </c>
      <c r="Q241" s="7">
        <v>1415</v>
      </c>
    </row>
    <row r="242" spans="1:17" hidden="1" x14ac:dyDescent="0.25">
      <c r="A242" s="7" t="s">
        <v>46</v>
      </c>
    </row>
    <row r="243" spans="1:17" hidden="1" x14ac:dyDescent="0.25">
      <c r="A243" s="7" t="s">
        <v>130</v>
      </c>
    </row>
    <row r="244" spans="1:17" hidden="1" x14ac:dyDescent="0.25">
      <c r="A244" s="7" t="s">
        <v>69</v>
      </c>
    </row>
    <row r="245" spans="1:17" x14ac:dyDescent="0.25">
      <c r="A245" s="7">
        <v>5</v>
      </c>
      <c r="B245" s="16" t="s">
        <v>220</v>
      </c>
      <c r="C245" s="84" t="s">
        <v>221</v>
      </c>
      <c r="D245" s="84"/>
      <c r="E245" s="84"/>
      <c r="F245" s="27"/>
      <c r="G245" s="27"/>
      <c r="H245" s="27"/>
      <c r="I245" s="27"/>
      <c r="J245" s="30"/>
      <c r="K245" s="7"/>
    </row>
    <row r="246" spans="1:17" hidden="1" x14ac:dyDescent="0.25">
      <c r="A246" s="7" t="s">
        <v>58</v>
      </c>
    </row>
    <row r="247" spans="1:17" x14ac:dyDescent="0.25">
      <c r="A247" s="7">
        <v>9</v>
      </c>
      <c r="B247" s="19" t="s">
        <v>222</v>
      </c>
      <c r="C247" s="72" t="s">
        <v>223</v>
      </c>
      <c r="D247" s="73"/>
      <c r="E247" s="73"/>
      <c r="F247" s="21" t="s">
        <v>88</v>
      </c>
      <c r="G247" s="33">
        <v>60</v>
      </c>
      <c r="H247" s="34"/>
      <c r="I247" s="24"/>
      <c r="J247" s="25">
        <f>IF(AND(G247= "",H247= ""), 0, ROUND(ROUND(I247, 2) * ROUND(IF(H247="",G247,H247),  2), 2))</f>
        <v>0</v>
      </c>
      <c r="K247" s="7"/>
      <c r="M247" s="26">
        <v>0.2</v>
      </c>
      <c r="Q247" s="7">
        <v>1415</v>
      </c>
    </row>
    <row r="248" spans="1:17" hidden="1" x14ac:dyDescent="0.25">
      <c r="A248" s="7" t="s">
        <v>46</v>
      </c>
    </row>
    <row r="249" spans="1:17" hidden="1" x14ac:dyDescent="0.25">
      <c r="A249" s="7" t="s">
        <v>69</v>
      </c>
    </row>
    <row r="250" spans="1:17" hidden="1" x14ac:dyDescent="0.25">
      <c r="A250" s="7" t="s">
        <v>77</v>
      </c>
    </row>
    <row r="251" spans="1:17" ht="18" customHeight="1" x14ac:dyDescent="0.25">
      <c r="A251" s="7">
        <v>4</v>
      </c>
      <c r="B251" s="16" t="s">
        <v>224</v>
      </c>
      <c r="C251" s="89" t="s">
        <v>225</v>
      </c>
      <c r="D251" s="89"/>
      <c r="E251" s="89"/>
      <c r="F251" s="28"/>
      <c r="G251" s="28"/>
      <c r="H251" s="28"/>
      <c r="I251" s="28"/>
      <c r="J251" s="29"/>
      <c r="K251" s="7"/>
    </row>
    <row r="252" spans="1:17" hidden="1" x14ac:dyDescent="0.25">
      <c r="A252" s="7">
        <v>5</v>
      </c>
    </row>
    <row r="253" spans="1:17" hidden="1" x14ac:dyDescent="0.25">
      <c r="A253" s="7" t="s">
        <v>69</v>
      </c>
    </row>
    <row r="254" spans="1:17" ht="16.899999999999999" customHeight="1" x14ac:dyDescent="0.25">
      <c r="A254" s="7">
        <v>5</v>
      </c>
      <c r="B254" s="16" t="s">
        <v>226</v>
      </c>
      <c r="C254" s="84" t="s">
        <v>227</v>
      </c>
      <c r="D254" s="84"/>
      <c r="E254" s="84"/>
      <c r="F254" s="27"/>
      <c r="G254" s="27"/>
      <c r="H254" s="27"/>
      <c r="I254" s="27"/>
      <c r="J254" s="30"/>
      <c r="K254" s="7"/>
    </row>
    <row r="255" spans="1:17" ht="16.899999999999999" customHeight="1" x14ac:dyDescent="0.25">
      <c r="A255" s="7">
        <v>6</v>
      </c>
      <c r="B255" s="16" t="s">
        <v>228</v>
      </c>
      <c r="C255" s="90" t="s">
        <v>229</v>
      </c>
      <c r="D255" s="90"/>
      <c r="E255" s="90"/>
      <c r="F255" s="31"/>
      <c r="G255" s="31"/>
      <c r="H255" s="31"/>
      <c r="I255" s="31"/>
      <c r="J255" s="32"/>
      <c r="K255" s="7"/>
    </row>
    <row r="256" spans="1:17" hidden="1" x14ac:dyDescent="0.25">
      <c r="A256" s="7" t="s">
        <v>83</v>
      </c>
    </row>
    <row r="257" spans="1:17" hidden="1" x14ac:dyDescent="0.25">
      <c r="A257" s="35" t="s">
        <v>230</v>
      </c>
    </row>
    <row r="258" spans="1:17" ht="16.899999999999999" customHeight="1" x14ac:dyDescent="0.25">
      <c r="A258" s="7">
        <v>6</v>
      </c>
      <c r="B258" s="16" t="s">
        <v>231</v>
      </c>
      <c r="C258" s="90" t="s">
        <v>232</v>
      </c>
      <c r="D258" s="90"/>
      <c r="E258" s="90"/>
      <c r="F258" s="31"/>
      <c r="G258" s="31"/>
      <c r="H258" s="31"/>
      <c r="I258" s="31"/>
      <c r="J258" s="32"/>
      <c r="K258" s="7"/>
    </row>
    <row r="259" spans="1:17" hidden="1" x14ac:dyDescent="0.25">
      <c r="A259" s="35" t="s">
        <v>233</v>
      </c>
    </row>
    <row r="260" spans="1:17" hidden="1" x14ac:dyDescent="0.25">
      <c r="A260" s="7" t="s">
        <v>83</v>
      </c>
    </row>
    <row r="261" spans="1:17" x14ac:dyDescent="0.25">
      <c r="A261" s="7">
        <v>9</v>
      </c>
      <c r="B261" s="19" t="s">
        <v>234</v>
      </c>
      <c r="C261" s="72" t="s">
        <v>235</v>
      </c>
      <c r="D261" s="73"/>
      <c r="E261" s="73"/>
      <c r="F261" s="21" t="s">
        <v>88</v>
      </c>
      <c r="G261" s="33">
        <v>500</v>
      </c>
      <c r="H261" s="34"/>
      <c r="I261" s="24"/>
      <c r="J261" s="25">
        <f>IF(AND(G261= "",H261= ""), 0, ROUND(ROUND(I261, 2) * ROUND(IF(H261="",G261,H261),  2), 2))</f>
        <v>0</v>
      </c>
      <c r="K261" s="7"/>
      <c r="M261" s="26">
        <v>0.2</v>
      </c>
      <c r="Q261" s="7">
        <v>1415</v>
      </c>
    </row>
    <row r="262" spans="1:17" hidden="1" x14ac:dyDescent="0.25">
      <c r="A262" s="7" t="s">
        <v>46</v>
      </c>
    </row>
    <row r="263" spans="1:17" x14ac:dyDescent="0.25">
      <c r="A263" s="7">
        <v>9</v>
      </c>
      <c r="B263" s="19" t="s">
        <v>236</v>
      </c>
      <c r="C263" s="72" t="s">
        <v>237</v>
      </c>
      <c r="D263" s="73"/>
      <c r="E263" s="73"/>
      <c r="F263" s="21" t="s">
        <v>88</v>
      </c>
      <c r="G263" s="33">
        <v>30</v>
      </c>
      <c r="H263" s="34"/>
      <c r="I263" s="24"/>
      <c r="J263" s="25">
        <f>IF(AND(G263= "",H263= ""), 0, ROUND(ROUND(I263, 2) * ROUND(IF(H263="",G263,H263),  2), 2))</f>
        <v>0</v>
      </c>
      <c r="K263" s="7"/>
      <c r="M263" s="26">
        <v>0.2</v>
      </c>
      <c r="Q263" s="7">
        <v>1415</v>
      </c>
    </row>
    <row r="264" spans="1:17" hidden="1" x14ac:dyDescent="0.25">
      <c r="A264" s="7" t="s">
        <v>46</v>
      </c>
    </row>
    <row r="265" spans="1:17" x14ac:dyDescent="0.25">
      <c r="A265" s="7">
        <v>9</v>
      </c>
      <c r="B265" s="19" t="s">
        <v>238</v>
      </c>
      <c r="C265" s="72" t="s">
        <v>239</v>
      </c>
      <c r="D265" s="73"/>
      <c r="E265" s="73"/>
      <c r="F265" s="21" t="s">
        <v>88</v>
      </c>
      <c r="G265" s="33">
        <v>150</v>
      </c>
      <c r="H265" s="34"/>
      <c r="I265" s="24"/>
      <c r="J265" s="25">
        <f>IF(AND(G265= "",H265= ""), 0, ROUND(ROUND(I265, 2) * ROUND(IF(H265="",G265,H265),  2), 2))</f>
        <v>0</v>
      </c>
      <c r="K265" s="7"/>
      <c r="M265" s="26">
        <v>0.2</v>
      </c>
      <c r="Q265" s="7">
        <v>1415</v>
      </c>
    </row>
    <row r="266" spans="1:17" hidden="1" x14ac:dyDescent="0.25">
      <c r="A266" s="7" t="s">
        <v>46</v>
      </c>
    </row>
    <row r="267" spans="1:17" x14ac:dyDescent="0.25">
      <c r="A267" s="7">
        <v>9</v>
      </c>
      <c r="B267" s="19" t="s">
        <v>240</v>
      </c>
      <c r="C267" s="72" t="s">
        <v>241</v>
      </c>
      <c r="D267" s="73"/>
      <c r="E267" s="73"/>
      <c r="F267" s="21" t="s">
        <v>88</v>
      </c>
      <c r="G267" s="33">
        <v>50</v>
      </c>
      <c r="H267" s="34"/>
      <c r="I267" s="24"/>
      <c r="J267" s="25">
        <f>IF(AND(G267= "",H267= ""), 0, ROUND(ROUND(I267, 2) * ROUND(IF(H267="",G267,H267),  2), 2))</f>
        <v>0</v>
      </c>
      <c r="K267" s="7"/>
      <c r="M267" s="26">
        <v>0.2</v>
      </c>
      <c r="Q267" s="7">
        <v>1415</v>
      </c>
    </row>
    <row r="268" spans="1:17" hidden="1" x14ac:dyDescent="0.25">
      <c r="A268" s="7" t="s">
        <v>46</v>
      </c>
    </row>
    <row r="269" spans="1:17" x14ac:dyDescent="0.25">
      <c r="A269" s="7">
        <v>9</v>
      </c>
      <c r="B269" s="19" t="s">
        <v>242</v>
      </c>
      <c r="C269" s="72" t="s">
        <v>243</v>
      </c>
      <c r="D269" s="73"/>
      <c r="E269" s="73"/>
      <c r="F269" s="21" t="s">
        <v>88</v>
      </c>
      <c r="G269" s="33">
        <v>0</v>
      </c>
      <c r="H269" s="34"/>
      <c r="I269" s="24"/>
      <c r="J269" s="25">
        <f>IF(AND(G269= "",H269= ""), 0, ROUND(ROUND(I269, 2) * ROUND(IF(H269="",G269,H269),  2), 2))</f>
        <v>0</v>
      </c>
      <c r="K269" s="7"/>
      <c r="M269" s="26">
        <v>0.2</v>
      </c>
      <c r="Q269" s="7">
        <v>1415</v>
      </c>
    </row>
    <row r="270" spans="1:17" hidden="1" x14ac:dyDescent="0.25">
      <c r="A270" s="7" t="s">
        <v>46</v>
      </c>
    </row>
    <row r="271" spans="1:17" x14ac:dyDescent="0.25">
      <c r="A271" s="7">
        <v>9</v>
      </c>
      <c r="B271" s="19" t="s">
        <v>244</v>
      </c>
      <c r="C271" s="72" t="s">
        <v>245</v>
      </c>
      <c r="D271" s="73"/>
      <c r="E271" s="73"/>
      <c r="F271" s="21" t="s">
        <v>88</v>
      </c>
      <c r="G271" s="33">
        <v>70</v>
      </c>
      <c r="H271" s="34"/>
      <c r="I271" s="24"/>
      <c r="J271" s="25">
        <f>IF(AND(G271= "",H271= ""), 0, ROUND(ROUND(I271, 2) * ROUND(IF(H271="",G271,H271),  2), 2))</f>
        <v>0</v>
      </c>
      <c r="K271" s="7"/>
      <c r="M271" s="26">
        <v>0.2</v>
      </c>
      <c r="Q271" s="7">
        <v>1415</v>
      </c>
    </row>
    <row r="272" spans="1:17" hidden="1" x14ac:dyDescent="0.25">
      <c r="A272" s="7" t="s">
        <v>46</v>
      </c>
    </row>
    <row r="273" spans="1:17" x14ac:dyDescent="0.25">
      <c r="A273" s="7">
        <v>9</v>
      </c>
      <c r="B273" s="19" t="s">
        <v>246</v>
      </c>
      <c r="C273" s="72" t="s">
        <v>247</v>
      </c>
      <c r="D273" s="73"/>
      <c r="E273" s="73"/>
      <c r="F273" s="21" t="s">
        <v>88</v>
      </c>
      <c r="G273" s="33">
        <v>0</v>
      </c>
      <c r="H273" s="34"/>
      <c r="I273" s="24"/>
      <c r="J273" s="25">
        <f>IF(AND(G273= "",H273= ""), 0, ROUND(ROUND(I273, 2) * ROUND(IF(H273="",G273,H273),  2), 2))</f>
        <v>0</v>
      </c>
      <c r="K273" s="7"/>
      <c r="M273" s="26">
        <v>0.2</v>
      </c>
      <c r="Q273" s="7">
        <v>1415</v>
      </c>
    </row>
    <row r="274" spans="1:17" hidden="1" x14ac:dyDescent="0.25">
      <c r="A274" s="7" t="s">
        <v>46</v>
      </c>
    </row>
    <row r="275" spans="1:17" ht="16.5" x14ac:dyDescent="0.25">
      <c r="A275" s="7">
        <v>9</v>
      </c>
      <c r="B275" s="19" t="s">
        <v>248</v>
      </c>
      <c r="C275" s="72" t="s">
        <v>211</v>
      </c>
      <c r="D275" s="73"/>
      <c r="E275" s="73"/>
      <c r="F275" s="21" t="s">
        <v>88</v>
      </c>
      <c r="G275" s="33">
        <v>150</v>
      </c>
      <c r="H275" s="34"/>
      <c r="I275" s="24"/>
      <c r="J275" s="25">
        <f>IF(AND(G275= "",H275= ""), 0, ROUND(ROUND(I275, 2) * ROUND(IF(H275="",G275,H275),  2), 2))</f>
        <v>0</v>
      </c>
      <c r="K275" s="7"/>
      <c r="M275" s="26">
        <v>0.2</v>
      </c>
      <c r="Q275" s="7">
        <v>1415</v>
      </c>
    </row>
    <row r="276" spans="1:17" hidden="1" x14ac:dyDescent="0.25">
      <c r="A276" s="7" t="s">
        <v>46</v>
      </c>
    </row>
    <row r="277" spans="1:17" ht="16.5" x14ac:dyDescent="0.25">
      <c r="A277" s="7">
        <v>9</v>
      </c>
      <c r="B277" s="19" t="s">
        <v>249</v>
      </c>
      <c r="C277" s="72" t="s">
        <v>213</v>
      </c>
      <c r="D277" s="73"/>
      <c r="E277" s="73"/>
      <c r="F277" s="21" t="s">
        <v>88</v>
      </c>
      <c r="G277" s="33">
        <v>30</v>
      </c>
      <c r="H277" s="34"/>
      <c r="I277" s="24"/>
      <c r="J277" s="25">
        <f>IF(AND(G277= "",H277= ""), 0, ROUND(ROUND(I277, 2) * ROUND(IF(H277="",G277,H277),  2), 2))</f>
        <v>0</v>
      </c>
      <c r="K277" s="7"/>
      <c r="M277" s="26">
        <v>0.2</v>
      </c>
      <c r="Q277" s="7">
        <v>1415</v>
      </c>
    </row>
    <row r="278" spans="1:17" hidden="1" x14ac:dyDescent="0.25">
      <c r="A278" s="7" t="s">
        <v>46</v>
      </c>
    </row>
    <row r="279" spans="1:17" ht="16.5" x14ac:dyDescent="0.25">
      <c r="A279" s="7">
        <v>9</v>
      </c>
      <c r="B279" s="19" t="s">
        <v>250</v>
      </c>
      <c r="C279" s="72" t="s">
        <v>219</v>
      </c>
      <c r="D279" s="73"/>
      <c r="E279" s="73"/>
      <c r="F279" s="21" t="s">
        <v>88</v>
      </c>
      <c r="G279" s="33">
        <v>50</v>
      </c>
      <c r="H279" s="34"/>
      <c r="I279" s="24"/>
      <c r="J279" s="25">
        <f>IF(AND(G279= "",H279= ""), 0, ROUND(ROUND(I279, 2) * ROUND(IF(H279="",G279,H279),  2), 2))</f>
        <v>0</v>
      </c>
      <c r="K279" s="7"/>
      <c r="M279" s="26">
        <v>0.2</v>
      </c>
      <c r="Q279" s="7">
        <v>1415</v>
      </c>
    </row>
    <row r="280" spans="1:17" hidden="1" x14ac:dyDescent="0.25">
      <c r="A280" s="7" t="s">
        <v>46</v>
      </c>
    </row>
    <row r="281" spans="1:17" hidden="1" x14ac:dyDescent="0.25">
      <c r="A281" s="7" t="s">
        <v>69</v>
      </c>
    </row>
    <row r="282" spans="1:17" hidden="1" x14ac:dyDescent="0.25">
      <c r="A282" s="7" t="s">
        <v>77</v>
      </c>
    </row>
    <row r="283" spans="1:17" ht="36" customHeight="1" x14ac:dyDescent="0.25">
      <c r="A283" s="7">
        <v>4</v>
      </c>
      <c r="B283" s="16" t="s">
        <v>251</v>
      </c>
      <c r="C283" s="89" t="s">
        <v>252</v>
      </c>
      <c r="D283" s="89"/>
      <c r="E283" s="89"/>
      <c r="F283" s="28"/>
      <c r="G283" s="28"/>
      <c r="H283" s="28"/>
      <c r="I283" s="28"/>
      <c r="J283" s="29"/>
      <c r="K283" s="7"/>
    </row>
    <row r="284" spans="1:17" hidden="1" x14ac:dyDescent="0.25">
      <c r="A284" s="7">
        <v>5</v>
      </c>
    </row>
    <row r="285" spans="1:17" hidden="1" x14ac:dyDescent="0.25">
      <c r="A285" s="7" t="s">
        <v>69</v>
      </c>
    </row>
    <row r="286" spans="1:17" x14ac:dyDescent="0.25">
      <c r="A286" s="7">
        <v>5</v>
      </c>
      <c r="B286" s="16" t="s">
        <v>253</v>
      </c>
      <c r="C286" s="84" t="s">
        <v>254</v>
      </c>
      <c r="D286" s="84"/>
      <c r="E286" s="84"/>
      <c r="F286" s="27"/>
      <c r="G286" s="27"/>
      <c r="H286" s="27"/>
      <c r="I286" s="27"/>
      <c r="J286" s="30"/>
      <c r="K286" s="7"/>
    </row>
    <row r="287" spans="1:17" hidden="1" x14ac:dyDescent="0.25">
      <c r="A287" s="35" t="s">
        <v>255</v>
      </c>
    </row>
    <row r="288" spans="1:17" ht="27.2" customHeight="1" x14ac:dyDescent="0.25">
      <c r="A288" s="7">
        <v>9</v>
      </c>
      <c r="B288" s="19" t="s">
        <v>256</v>
      </c>
      <c r="C288" s="72" t="s">
        <v>257</v>
      </c>
      <c r="D288" s="73"/>
      <c r="E288" s="73"/>
      <c r="F288" s="21" t="s">
        <v>103</v>
      </c>
      <c r="G288" s="22">
        <v>15</v>
      </c>
      <c r="H288" s="23"/>
      <c r="I288" s="24"/>
      <c r="J288" s="25">
        <f>IF(AND(G288= "",H288= ""), 0, ROUND(ROUND(I288, 2) * ROUND(IF(H288="",G288,H288),  0), 2))</f>
        <v>0</v>
      </c>
      <c r="K288" s="7"/>
      <c r="M288" s="26">
        <v>0.2</v>
      </c>
      <c r="Q288" s="7">
        <v>1415</v>
      </c>
    </row>
    <row r="289" spans="1:17" hidden="1" x14ac:dyDescent="0.25">
      <c r="A289" s="7" t="s">
        <v>46</v>
      </c>
    </row>
    <row r="290" spans="1:17" ht="27.2" customHeight="1" x14ac:dyDescent="0.25">
      <c r="A290" s="7">
        <v>9</v>
      </c>
      <c r="B290" s="19" t="s">
        <v>258</v>
      </c>
      <c r="C290" s="72" t="s">
        <v>259</v>
      </c>
      <c r="D290" s="73"/>
      <c r="E290" s="73"/>
      <c r="F290" s="21" t="s">
        <v>103</v>
      </c>
      <c r="G290" s="22">
        <v>7</v>
      </c>
      <c r="H290" s="23"/>
      <c r="I290" s="24"/>
      <c r="J290" s="25">
        <f>IF(AND(G290= "",H290= ""), 0, ROUND(ROUND(I290, 2) * ROUND(IF(H290="",G290,H290),  0), 2))</f>
        <v>0</v>
      </c>
      <c r="K290" s="7"/>
      <c r="M290" s="26">
        <v>0.2</v>
      </c>
      <c r="Q290" s="7">
        <v>1415</v>
      </c>
    </row>
    <row r="291" spans="1:17" hidden="1" x14ac:dyDescent="0.25">
      <c r="A291" s="7" t="s">
        <v>46</v>
      </c>
    </row>
    <row r="292" spans="1:17" hidden="1" x14ac:dyDescent="0.25">
      <c r="A292" s="7" t="s">
        <v>69</v>
      </c>
    </row>
    <row r="293" spans="1:17" ht="16.899999999999999" customHeight="1" x14ac:dyDescent="0.25">
      <c r="A293" s="7">
        <v>5</v>
      </c>
      <c r="B293" s="16" t="s">
        <v>260</v>
      </c>
      <c r="C293" s="84" t="s">
        <v>261</v>
      </c>
      <c r="D293" s="84"/>
      <c r="E293" s="84"/>
      <c r="F293" s="27"/>
      <c r="G293" s="27"/>
      <c r="H293" s="27"/>
      <c r="I293" s="27"/>
      <c r="J293" s="30"/>
      <c r="K293" s="7"/>
    </row>
    <row r="294" spans="1:17" hidden="1" x14ac:dyDescent="0.25">
      <c r="A294" s="35" t="s">
        <v>255</v>
      </c>
    </row>
    <row r="295" spans="1:17" ht="27.2" customHeight="1" x14ac:dyDescent="0.25">
      <c r="A295" s="7">
        <v>9</v>
      </c>
      <c r="B295" s="19" t="s">
        <v>262</v>
      </c>
      <c r="C295" s="72" t="s">
        <v>263</v>
      </c>
      <c r="D295" s="73"/>
      <c r="E295" s="73"/>
      <c r="F295" s="21" t="s">
        <v>103</v>
      </c>
      <c r="G295" s="22">
        <v>2</v>
      </c>
      <c r="H295" s="23"/>
      <c r="I295" s="24"/>
      <c r="J295" s="25">
        <f>IF(AND(G295= "",H295= ""), 0, ROUND(ROUND(I295, 2) * ROUND(IF(H295="",G295,H295),  0), 2))</f>
        <v>0</v>
      </c>
      <c r="K295" s="7"/>
      <c r="M295" s="26">
        <v>0.2</v>
      </c>
      <c r="Q295" s="7">
        <v>1415</v>
      </c>
    </row>
    <row r="296" spans="1:17" hidden="1" x14ac:dyDescent="0.25">
      <c r="A296" s="7" t="s">
        <v>46</v>
      </c>
    </row>
    <row r="297" spans="1:17" hidden="1" x14ac:dyDescent="0.25">
      <c r="A297" s="7" t="s">
        <v>69</v>
      </c>
    </row>
    <row r="298" spans="1:17" x14ac:dyDescent="0.25">
      <c r="A298" s="7">
        <v>5</v>
      </c>
      <c r="B298" s="16" t="s">
        <v>264</v>
      </c>
      <c r="C298" s="84" t="s">
        <v>265</v>
      </c>
      <c r="D298" s="84"/>
      <c r="E298" s="84"/>
      <c r="F298" s="27"/>
      <c r="G298" s="27"/>
      <c r="H298" s="27"/>
      <c r="I298" s="27"/>
      <c r="J298" s="30"/>
      <c r="K298" s="7"/>
    </row>
    <row r="299" spans="1:17" hidden="1" x14ac:dyDescent="0.25">
      <c r="A299" s="7" t="s">
        <v>58</v>
      </c>
    </row>
    <row r="300" spans="1:17" ht="16.5" x14ac:dyDescent="0.25">
      <c r="A300" s="7">
        <v>9</v>
      </c>
      <c r="B300" s="19" t="s">
        <v>266</v>
      </c>
      <c r="C300" s="72" t="s">
        <v>267</v>
      </c>
      <c r="D300" s="73"/>
      <c r="E300" s="73"/>
      <c r="F300" s="21" t="s">
        <v>66</v>
      </c>
      <c r="G300" s="22">
        <v>1</v>
      </c>
      <c r="H300" s="23"/>
      <c r="I300" s="24"/>
      <c r="J300" s="25">
        <f>IF(AND(G300= "",H300= ""), 0, ROUND(ROUND(I300, 2) * ROUND(IF(H300="",G300,H300),  0), 2))</f>
        <v>0</v>
      </c>
      <c r="K300" s="7"/>
      <c r="M300" s="26">
        <v>0.2</v>
      </c>
      <c r="Q300" s="7">
        <v>1415</v>
      </c>
    </row>
    <row r="301" spans="1:17" hidden="1" x14ac:dyDescent="0.25">
      <c r="A301" s="7" t="s">
        <v>46</v>
      </c>
    </row>
    <row r="302" spans="1:17" hidden="1" x14ac:dyDescent="0.25">
      <c r="A302" s="7" t="s">
        <v>69</v>
      </c>
    </row>
    <row r="303" spans="1:17" x14ac:dyDescent="0.25">
      <c r="A303" s="7">
        <v>5</v>
      </c>
      <c r="B303" s="16" t="s">
        <v>268</v>
      </c>
      <c r="C303" s="84" t="s">
        <v>269</v>
      </c>
      <c r="D303" s="84"/>
      <c r="E303" s="84"/>
      <c r="F303" s="27"/>
      <c r="G303" s="27"/>
      <c r="H303" s="27"/>
      <c r="I303" s="27"/>
      <c r="J303" s="30"/>
      <c r="K303" s="7"/>
    </row>
    <row r="304" spans="1:17" hidden="1" x14ac:dyDescent="0.25">
      <c r="A304" s="7" t="s">
        <v>58</v>
      </c>
    </row>
    <row r="305" spans="1:17" x14ac:dyDescent="0.25">
      <c r="A305" s="7">
        <v>9</v>
      </c>
      <c r="B305" s="19" t="s">
        <v>270</v>
      </c>
      <c r="C305" s="72" t="s">
        <v>112</v>
      </c>
      <c r="D305" s="73"/>
      <c r="E305" s="73"/>
      <c r="F305" s="21" t="s">
        <v>88</v>
      </c>
      <c r="G305" s="33">
        <v>200</v>
      </c>
      <c r="H305" s="34"/>
      <c r="I305" s="24"/>
      <c r="J305" s="25">
        <f>IF(AND(G305= "",H305= ""), 0, ROUND(ROUND(I305, 2) * ROUND(IF(H305="",G305,H305),  2), 2))</f>
        <v>0</v>
      </c>
      <c r="K305" s="7"/>
      <c r="M305" s="26">
        <v>0.2</v>
      </c>
      <c r="Q305" s="7">
        <v>1415</v>
      </c>
    </row>
    <row r="306" spans="1:17" hidden="1" x14ac:dyDescent="0.25">
      <c r="A306" s="7" t="s">
        <v>46</v>
      </c>
    </row>
    <row r="307" spans="1:17" ht="16.5" x14ac:dyDescent="0.25">
      <c r="A307" s="7">
        <v>9</v>
      </c>
      <c r="B307" s="19" t="s">
        <v>271</v>
      </c>
      <c r="C307" s="72" t="s">
        <v>213</v>
      </c>
      <c r="D307" s="73"/>
      <c r="E307" s="73"/>
      <c r="F307" s="21" t="s">
        <v>88</v>
      </c>
      <c r="G307" s="33">
        <v>30</v>
      </c>
      <c r="H307" s="34"/>
      <c r="I307" s="24"/>
      <c r="J307" s="25">
        <f>IF(AND(G307= "",H307= ""), 0, ROUND(ROUND(I307, 2) * ROUND(IF(H307="",G307,H307),  2), 2))</f>
        <v>0</v>
      </c>
      <c r="K307" s="7"/>
      <c r="M307" s="26">
        <v>0.2</v>
      </c>
      <c r="Q307" s="7">
        <v>1415</v>
      </c>
    </row>
    <row r="308" spans="1:17" hidden="1" x14ac:dyDescent="0.25">
      <c r="A308" s="7" t="s">
        <v>46</v>
      </c>
    </row>
    <row r="309" spans="1:17" ht="16.5" x14ac:dyDescent="0.25">
      <c r="A309" s="7">
        <v>9</v>
      </c>
      <c r="B309" s="19" t="s">
        <v>272</v>
      </c>
      <c r="C309" s="72" t="s">
        <v>219</v>
      </c>
      <c r="D309" s="73"/>
      <c r="E309" s="73"/>
      <c r="F309" s="21" t="s">
        <v>88</v>
      </c>
      <c r="G309" s="33">
        <v>0</v>
      </c>
      <c r="H309" s="34"/>
      <c r="I309" s="24"/>
      <c r="J309" s="25">
        <f>IF(AND(G309= "",H309= ""), 0, ROUND(ROUND(I309, 2) * ROUND(IF(H309="",G309,H309),  2), 2))</f>
        <v>0</v>
      </c>
      <c r="K309" s="7"/>
      <c r="M309" s="26">
        <v>0.2</v>
      </c>
      <c r="Q309" s="7">
        <v>1415</v>
      </c>
    </row>
    <row r="310" spans="1:17" hidden="1" x14ac:dyDescent="0.25">
      <c r="A310" s="7" t="s">
        <v>46</v>
      </c>
    </row>
    <row r="311" spans="1:17" hidden="1" x14ac:dyDescent="0.25">
      <c r="A311" s="7" t="s">
        <v>69</v>
      </c>
    </row>
    <row r="312" spans="1:17" hidden="1" x14ac:dyDescent="0.25">
      <c r="A312" s="7" t="s">
        <v>77</v>
      </c>
    </row>
    <row r="313" spans="1:17" ht="18" customHeight="1" x14ac:dyDescent="0.25">
      <c r="A313" s="7">
        <v>4</v>
      </c>
      <c r="B313" s="16" t="s">
        <v>273</v>
      </c>
      <c r="C313" s="89" t="s">
        <v>274</v>
      </c>
      <c r="D313" s="89"/>
      <c r="E313" s="89"/>
      <c r="F313" s="28"/>
      <c r="G313" s="28"/>
      <c r="H313" s="28"/>
      <c r="I313" s="28"/>
      <c r="J313" s="29"/>
      <c r="K313" s="7"/>
    </row>
    <row r="314" spans="1:17" hidden="1" x14ac:dyDescent="0.25">
      <c r="A314" s="7">
        <v>5</v>
      </c>
    </row>
    <row r="315" spans="1:17" hidden="1" x14ac:dyDescent="0.25">
      <c r="A315" s="7" t="s">
        <v>69</v>
      </c>
    </row>
    <row r="316" spans="1:17" hidden="1" x14ac:dyDescent="0.25">
      <c r="A316" s="7">
        <v>5</v>
      </c>
    </row>
    <row r="317" spans="1:17" hidden="1" x14ac:dyDescent="0.25">
      <c r="A317" s="7" t="s">
        <v>69</v>
      </c>
    </row>
    <row r="318" spans="1:17" ht="16.899999999999999" customHeight="1" x14ac:dyDescent="0.25">
      <c r="A318" s="7">
        <v>5</v>
      </c>
      <c r="B318" s="16" t="s">
        <v>275</v>
      </c>
      <c r="C318" s="84" t="s">
        <v>276</v>
      </c>
      <c r="D318" s="84"/>
      <c r="E318" s="84"/>
      <c r="F318" s="27"/>
      <c r="G318" s="27"/>
      <c r="H318" s="27"/>
      <c r="I318" s="27"/>
      <c r="J318" s="30"/>
      <c r="K318" s="7"/>
    </row>
    <row r="319" spans="1:17" ht="16.899999999999999" customHeight="1" x14ac:dyDescent="0.25">
      <c r="A319" s="7">
        <v>6</v>
      </c>
      <c r="B319" s="16" t="s">
        <v>277</v>
      </c>
      <c r="C319" s="90" t="s">
        <v>278</v>
      </c>
      <c r="D319" s="90"/>
      <c r="E319" s="90"/>
      <c r="F319" s="31"/>
      <c r="G319" s="31"/>
      <c r="H319" s="31"/>
      <c r="I319" s="31"/>
      <c r="J319" s="32"/>
      <c r="K319" s="7"/>
    </row>
    <row r="320" spans="1:17" hidden="1" x14ac:dyDescent="0.25">
      <c r="A320" s="35" t="s">
        <v>163</v>
      </c>
    </row>
    <row r="321" spans="1:17" ht="27.2" customHeight="1" x14ac:dyDescent="0.25">
      <c r="A321" s="7">
        <v>9</v>
      </c>
      <c r="B321" s="19" t="s">
        <v>279</v>
      </c>
      <c r="C321" s="72" t="s">
        <v>280</v>
      </c>
      <c r="D321" s="73"/>
      <c r="E321" s="73"/>
      <c r="F321" s="21" t="s">
        <v>103</v>
      </c>
      <c r="G321" s="22">
        <v>1</v>
      </c>
      <c r="H321" s="23"/>
      <c r="I321" s="24"/>
      <c r="J321" s="25">
        <f>IF(AND(G321= "",H321= ""), 0, ROUND(ROUND(I321, 2) * ROUND(IF(H321="",G321,H321),  0), 2))</f>
        <v>0</v>
      </c>
      <c r="K321" s="7"/>
      <c r="M321" s="26">
        <v>0.2</v>
      </c>
      <c r="Q321" s="7">
        <v>1415</v>
      </c>
    </row>
    <row r="322" spans="1:17" hidden="1" x14ac:dyDescent="0.25">
      <c r="A322" s="7" t="s">
        <v>46</v>
      </c>
    </row>
    <row r="323" spans="1:17" hidden="1" x14ac:dyDescent="0.25">
      <c r="A323" s="7" t="s">
        <v>83</v>
      </c>
    </row>
    <row r="324" spans="1:17" ht="18" x14ac:dyDescent="0.25">
      <c r="A324" s="7">
        <v>6</v>
      </c>
      <c r="B324" s="16" t="s">
        <v>281</v>
      </c>
      <c r="C324" s="90" t="s">
        <v>282</v>
      </c>
      <c r="D324" s="90"/>
      <c r="E324" s="90"/>
      <c r="F324" s="31"/>
      <c r="G324" s="31"/>
      <c r="H324" s="31"/>
      <c r="I324" s="31"/>
      <c r="J324" s="32"/>
      <c r="K324" s="7"/>
    </row>
    <row r="325" spans="1:17" hidden="1" x14ac:dyDescent="0.25">
      <c r="A325" s="35" t="s">
        <v>163</v>
      </c>
    </row>
    <row r="326" spans="1:17" ht="27.2" customHeight="1" x14ac:dyDescent="0.25">
      <c r="A326" s="7">
        <v>9</v>
      </c>
      <c r="B326" s="19" t="s">
        <v>283</v>
      </c>
      <c r="C326" s="72" t="s">
        <v>284</v>
      </c>
      <c r="D326" s="73"/>
      <c r="E326" s="73"/>
      <c r="F326" s="21" t="s">
        <v>103</v>
      </c>
      <c r="G326" s="22">
        <v>9</v>
      </c>
      <c r="H326" s="23"/>
      <c r="I326" s="24"/>
      <c r="J326" s="25">
        <f>IF(AND(G326= "",H326= ""), 0, ROUND(ROUND(I326, 2) * ROUND(IF(H326="",G326,H326),  0), 2))</f>
        <v>0</v>
      </c>
      <c r="K326" s="7"/>
      <c r="M326" s="26">
        <v>0.2</v>
      </c>
      <c r="Q326" s="7">
        <v>1415</v>
      </c>
    </row>
    <row r="327" spans="1:17" hidden="1" x14ac:dyDescent="0.25">
      <c r="A327" s="7" t="s">
        <v>46</v>
      </c>
    </row>
    <row r="328" spans="1:17" hidden="1" x14ac:dyDescent="0.25">
      <c r="A328" s="7" t="s">
        <v>83</v>
      </c>
    </row>
    <row r="329" spans="1:17" ht="18" x14ac:dyDescent="0.25">
      <c r="A329" s="7">
        <v>6</v>
      </c>
      <c r="B329" s="16" t="s">
        <v>285</v>
      </c>
      <c r="C329" s="90" t="s">
        <v>286</v>
      </c>
      <c r="D329" s="90"/>
      <c r="E329" s="90"/>
      <c r="F329" s="31"/>
      <c r="G329" s="31"/>
      <c r="H329" s="31"/>
      <c r="I329" s="31"/>
      <c r="J329" s="32"/>
      <c r="K329" s="7"/>
    </row>
    <row r="330" spans="1:17" hidden="1" x14ac:dyDescent="0.25">
      <c r="A330" s="35" t="s">
        <v>163</v>
      </c>
    </row>
    <row r="331" spans="1:17" ht="16.5" x14ac:dyDescent="0.25">
      <c r="A331" s="7">
        <v>9</v>
      </c>
      <c r="B331" s="19" t="s">
        <v>287</v>
      </c>
      <c r="C331" s="72" t="s">
        <v>288</v>
      </c>
      <c r="D331" s="73"/>
      <c r="E331" s="73"/>
      <c r="F331" s="21" t="s">
        <v>103</v>
      </c>
      <c r="G331" s="22">
        <v>7</v>
      </c>
      <c r="H331" s="23"/>
      <c r="I331" s="24"/>
      <c r="J331" s="25">
        <f>IF(AND(G331= "",H331= ""), 0, ROUND(ROUND(I331, 2) * ROUND(IF(H331="",G331,H331),  0), 2))</f>
        <v>0</v>
      </c>
      <c r="K331" s="7"/>
      <c r="M331" s="26">
        <v>0.2</v>
      </c>
      <c r="Q331" s="7">
        <v>1415</v>
      </c>
    </row>
    <row r="332" spans="1:17" hidden="1" x14ac:dyDescent="0.25">
      <c r="A332" s="7" t="s">
        <v>46</v>
      </c>
    </row>
    <row r="333" spans="1:17" hidden="1" x14ac:dyDescent="0.25">
      <c r="A333" s="7" t="s">
        <v>83</v>
      </c>
    </row>
    <row r="334" spans="1:17" ht="18" x14ac:dyDescent="0.25">
      <c r="A334" s="7">
        <v>6</v>
      </c>
      <c r="B334" s="16" t="s">
        <v>289</v>
      </c>
      <c r="C334" s="90" t="s">
        <v>290</v>
      </c>
      <c r="D334" s="90"/>
      <c r="E334" s="90"/>
      <c r="F334" s="31"/>
      <c r="G334" s="31"/>
      <c r="H334" s="31"/>
      <c r="I334" s="31"/>
      <c r="J334" s="32"/>
      <c r="K334" s="7"/>
    </row>
    <row r="335" spans="1:17" hidden="1" x14ac:dyDescent="0.25">
      <c r="A335" s="35" t="s">
        <v>163</v>
      </c>
    </row>
    <row r="336" spans="1:17" ht="16.5" x14ac:dyDescent="0.25">
      <c r="A336" s="7">
        <v>9</v>
      </c>
      <c r="B336" s="19" t="s">
        <v>291</v>
      </c>
      <c r="C336" s="72" t="s">
        <v>292</v>
      </c>
      <c r="D336" s="73"/>
      <c r="E336" s="73"/>
      <c r="F336" s="21" t="s">
        <v>103</v>
      </c>
      <c r="G336" s="22">
        <v>7</v>
      </c>
      <c r="H336" s="23"/>
      <c r="I336" s="24"/>
      <c r="J336" s="25">
        <f>IF(AND(G336= "",H336= ""), 0, ROUND(ROUND(I336, 2) * ROUND(IF(H336="",G336,H336),  0), 2))</f>
        <v>0</v>
      </c>
      <c r="K336" s="7"/>
      <c r="M336" s="26">
        <v>0.2</v>
      </c>
      <c r="Q336" s="7">
        <v>1415</v>
      </c>
    </row>
    <row r="337" spans="1:17" hidden="1" x14ac:dyDescent="0.25">
      <c r="A337" s="7" t="s">
        <v>46</v>
      </c>
    </row>
    <row r="338" spans="1:17" hidden="1" x14ac:dyDescent="0.25">
      <c r="A338" s="7" t="s">
        <v>83</v>
      </c>
    </row>
    <row r="339" spans="1:17" hidden="1" x14ac:dyDescent="0.25">
      <c r="A339" s="7" t="s">
        <v>69</v>
      </c>
    </row>
    <row r="340" spans="1:17" ht="16.899999999999999" customHeight="1" x14ac:dyDescent="0.25">
      <c r="A340" s="7">
        <v>5</v>
      </c>
      <c r="B340" s="16" t="s">
        <v>293</v>
      </c>
      <c r="C340" s="84" t="s">
        <v>294</v>
      </c>
      <c r="D340" s="84"/>
      <c r="E340" s="84"/>
      <c r="F340" s="27"/>
      <c r="G340" s="27"/>
      <c r="H340" s="27"/>
      <c r="I340" s="27"/>
      <c r="J340" s="30"/>
      <c r="K340" s="7"/>
    </row>
    <row r="341" spans="1:17" hidden="1" x14ac:dyDescent="0.25">
      <c r="A341" s="7" t="s">
        <v>58</v>
      </c>
    </row>
    <row r="342" spans="1:17" x14ac:dyDescent="0.25">
      <c r="A342" s="7">
        <v>9</v>
      </c>
      <c r="B342" s="19" t="s">
        <v>295</v>
      </c>
      <c r="C342" s="72" t="s">
        <v>296</v>
      </c>
      <c r="D342" s="73"/>
      <c r="E342" s="73"/>
      <c r="F342" s="21" t="s">
        <v>88</v>
      </c>
      <c r="G342" s="33">
        <v>150</v>
      </c>
      <c r="H342" s="34"/>
      <c r="I342" s="24"/>
      <c r="J342" s="25">
        <f>IF(AND(G342= "",H342= ""), 0, ROUND(ROUND(I342, 2) * ROUND(IF(H342="",G342,H342),  2), 2))</f>
        <v>0</v>
      </c>
      <c r="K342" s="7"/>
      <c r="M342" s="26">
        <v>0.2</v>
      </c>
      <c r="Q342" s="7">
        <v>1415</v>
      </c>
    </row>
    <row r="343" spans="1:17" hidden="1" x14ac:dyDescent="0.25">
      <c r="A343" s="7" t="s">
        <v>46</v>
      </c>
    </row>
    <row r="344" spans="1:17" ht="16.5" x14ac:dyDescent="0.25">
      <c r="A344" s="7">
        <v>9</v>
      </c>
      <c r="B344" s="19" t="s">
        <v>297</v>
      </c>
      <c r="C344" s="72" t="s">
        <v>298</v>
      </c>
      <c r="D344" s="73"/>
      <c r="E344" s="73"/>
      <c r="F344" s="21" t="s">
        <v>88</v>
      </c>
      <c r="G344" s="33">
        <v>170</v>
      </c>
      <c r="H344" s="34"/>
      <c r="I344" s="24"/>
      <c r="J344" s="25">
        <f>IF(AND(G344= "",H344= ""), 0, ROUND(ROUND(I344, 2) * ROUND(IF(H344="",G344,H344),  2), 2))</f>
        <v>0</v>
      </c>
      <c r="K344" s="7"/>
      <c r="M344" s="26">
        <v>0.2</v>
      </c>
      <c r="Q344" s="7">
        <v>1415</v>
      </c>
    </row>
    <row r="345" spans="1:17" hidden="1" x14ac:dyDescent="0.25">
      <c r="A345" s="7" t="s">
        <v>46</v>
      </c>
    </row>
    <row r="346" spans="1:17" ht="16.5" x14ac:dyDescent="0.25">
      <c r="A346" s="7">
        <v>9</v>
      </c>
      <c r="B346" s="19" t="s">
        <v>299</v>
      </c>
      <c r="C346" s="72" t="s">
        <v>211</v>
      </c>
      <c r="D346" s="73"/>
      <c r="E346" s="73"/>
      <c r="F346" s="21" t="s">
        <v>88</v>
      </c>
      <c r="G346" s="33">
        <v>20</v>
      </c>
      <c r="H346" s="34"/>
      <c r="I346" s="24"/>
      <c r="J346" s="25">
        <f>IF(AND(G346= "",H346= ""), 0, ROUND(ROUND(I346, 2) * ROUND(IF(H346="",G346,H346),  2), 2))</f>
        <v>0</v>
      </c>
      <c r="K346" s="7"/>
      <c r="M346" s="26">
        <v>0.2</v>
      </c>
      <c r="Q346" s="7">
        <v>1415</v>
      </c>
    </row>
    <row r="347" spans="1:17" hidden="1" x14ac:dyDescent="0.25">
      <c r="A347" s="7" t="s">
        <v>46</v>
      </c>
    </row>
    <row r="348" spans="1:17" ht="16.5" x14ac:dyDescent="0.25">
      <c r="A348" s="7">
        <v>9</v>
      </c>
      <c r="B348" s="19" t="s">
        <v>300</v>
      </c>
      <c r="C348" s="72" t="s">
        <v>219</v>
      </c>
      <c r="D348" s="73"/>
      <c r="E348" s="73"/>
      <c r="F348" s="21" t="s">
        <v>88</v>
      </c>
      <c r="G348" s="33">
        <v>50</v>
      </c>
      <c r="H348" s="34"/>
      <c r="I348" s="24"/>
      <c r="J348" s="25">
        <f>IF(AND(G348= "",H348= ""), 0, ROUND(ROUND(I348, 2) * ROUND(IF(H348="",G348,H348),  2), 2))</f>
        <v>0</v>
      </c>
      <c r="K348" s="7"/>
      <c r="M348" s="26">
        <v>0.2</v>
      </c>
      <c r="Q348" s="7">
        <v>1415</v>
      </c>
    </row>
    <row r="349" spans="1:17" hidden="1" x14ac:dyDescent="0.25">
      <c r="A349" s="7" t="s">
        <v>46</v>
      </c>
    </row>
    <row r="350" spans="1:17" hidden="1" x14ac:dyDescent="0.25">
      <c r="A350" s="7" t="s">
        <v>69</v>
      </c>
    </row>
    <row r="351" spans="1:17" ht="16.899999999999999" customHeight="1" x14ac:dyDescent="0.25">
      <c r="A351" s="7">
        <v>5</v>
      </c>
      <c r="B351" s="16" t="s">
        <v>301</v>
      </c>
      <c r="C351" s="84" t="s">
        <v>302</v>
      </c>
      <c r="D351" s="84"/>
      <c r="E351" s="84"/>
      <c r="F351" s="27"/>
      <c r="G351" s="27"/>
      <c r="H351" s="27"/>
      <c r="I351" s="27"/>
      <c r="J351" s="30"/>
      <c r="K351" s="7"/>
    </row>
    <row r="352" spans="1:17" hidden="1" x14ac:dyDescent="0.25">
      <c r="A352" s="7" t="s">
        <v>58</v>
      </c>
    </row>
    <row r="353" spans="1:17" x14ac:dyDescent="0.25">
      <c r="A353" s="7">
        <v>9</v>
      </c>
      <c r="B353" s="19" t="s">
        <v>303</v>
      </c>
      <c r="C353" s="72" t="s">
        <v>304</v>
      </c>
      <c r="D353" s="73"/>
      <c r="E353" s="73"/>
      <c r="F353" s="21" t="s">
        <v>66</v>
      </c>
      <c r="G353" s="22">
        <v>1</v>
      </c>
      <c r="H353" s="23"/>
      <c r="I353" s="24"/>
      <c r="J353" s="25">
        <f>IF(AND(G353= "",H353= ""), 0, ROUND(ROUND(I353, 2) * ROUND(IF(H353="",G353,H353),  0), 2))</f>
        <v>0</v>
      </c>
      <c r="K353" s="7"/>
      <c r="M353" s="26">
        <v>0.2</v>
      </c>
      <c r="Q353" s="7">
        <v>1415</v>
      </c>
    </row>
    <row r="354" spans="1:17" hidden="1" x14ac:dyDescent="0.25">
      <c r="A354" s="7" t="s">
        <v>46</v>
      </c>
    </row>
    <row r="355" spans="1:17" hidden="1" x14ac:dyDescent="0.25">
      <c r="A355" s="7" t="s">
        <v>69</v>
      </c>
    </row>
    <row r="356" spans="1:17" hidden="1" x14ac:dyDescent="0.25">
      <c r="A356" s="7" t="s">
        <v>77</v>
      </c>
    </row>
    <row r="357" spans="1:17" ht="18" customHeight="1" x14ac:dyDescent="0.25">
      <c r="A357" s="7">
        <v>4</v>
      </c>
      <c r="B357" s="16" t="s">
        <v>305</v>
      </c>
      <c r="C357" s="89" t="s">
        <v>306</v>
      </c>
      <c r="D357" s="89"/>
      <c r="E357" s="89"/>
      <c r="F357" s="28"/>
      <c r="G357" s="28"/>
      <c r="H357" s="28"/>
      <c r="I357" s="28"/>
      <c r="J357" s="29"/>
      <c r="K357" s="7"/>
    </row>
    <row r="358" spans="1:17" hidden="1" x14ac:dyDescent="0.25">
      <c r="A358" s="7">
        <v>5</v>
      </c>
    </row>
    <row r="359" spans="1:17" hidden="1" x14ac:dyDescent="0.25">
      <c r="A359" s="7" t="s">
        <v>69</v>
      </c>
    </row>
    <row r="360" spans="1:17" ht="16.899999999999999" customHeight="1" x14ac:dyDescent="0.25">
      <c r="A360" s="7">
        <v>5</v>
      </c>
      <c r="B360" s="16" t="s">
        <v>307</v>
      </c>
      <c r="C360" s="84" t="s">
        <v>308</v>
      </c>
      <c r="D360" s="84"/>
      <c r="E360" s="84"/>
      <c r="F360" s="27"/>
      <c r="G360" s="27"/>
      <c r="H360" s="27"/>
      <c r="I360" s="27"/>
      <c r="J360" s="30"/>
      <c r="K360" s="7"/>
    </row>
    <row r="361" spans="1:17" hidden="1" x14ac:dyDescent="0.25">
      <c r="A361" s="7" t="s">
        <v>58</v>
      </c>
    </row>
    <row r="362" spans="1:17" ht="16.899999999999999" customHeight="1" x14ac:dyDescent="0.25">
      <c r="A362" s="7">
        <v>6</v>
      </c>
      <c r="B362" s="16" t="s">
        <v>309</v>
      </c>
      <c r="C362" s="90" t="s">
        <v>310</v>
      </c>
      <c r="D362" s="90"/>
      <c r="E362" s="90"/>
      <c r="F362" s="31"/>
      <c r="G362" s="31"/>
      <c r="H362" s="31"/>
      <c r="I362" s="31"/>
      <c r="J362" s="32"/>
      <c r="K362" s="7"/>
    </row>
    <row r="363" spans="1:17" hidden="1" x14ac:dyDescent="0.25">
      <c r="A363" s="7" t="s">
        <v>82</v>
      </c>
    </row>
    <row r="364" spans="1:17" ht="16.5" x14ac:dyDescent="0.25">
      <c r="A364" s="7">
        <v>9</v>
      </c>
      <c r="B364" s="19" t="s">
        <v>311</v>
      </c>
      <c r="C364" s="72" t="s">
        <v>312</v>
      </c>
      <c r="D364" s="73"/>
      <c r="E364" s="73"/>
      <c r="F364" s="21" t="s">
        <v>103</v>
      </c>
      <c r="G364" s="22">
        <v>1</v>
      </c>
      <c r="H364" s="23"/>
      <c r="I364" s="24"/>
      <c r="J364" s="25">
        <f>IF(AND(G364= "",H364= ""), 0, ROUND(ROUND(I364, 2) * ROUND(IF(H364="",G364,H364),  0), 2))</f>
        <v>0</v>
      </c>
      <c r="K364" s="7"/>
      <c r="M364" s="26">
        <v>0.2</v>
      </c>
      <c r="Q364" s="7">
        <v>1415</v>
      </c>
    </row>
    <row r="365" spans="1:17" hidden="1" x14ac:dyDescent="0.25">
      <c r="A365" s="7" t="s">
        <v>46</v>
      </c>
    </row>
    <row r="366" spans="1:17" hidden="1" x14ac:dyDescent="0.25">
      <c r="A366" s="7" t="s">
        <v>83</v>
      </c>
    </row>
    <row r="367" spans="1:17" ht="18" x14ac:dyDescent="0.25">
      <c r="A367" s="7">
        <v>6</v>
      </c>
      <c r="B367" s="16" t="s">
        <v>313</v>
      </c>
      <c r="C367" s="90" t="s">
        <v>314</v>
      </c>
      <c r="D367" s="90"/>
      <c r="E367" s="90"/>
      <c r="F367" s="31"/>
      <c r="G367" s="31"/>
      <c r="H367" s="31"/>
      <c r="I367" s="31"/>
      <c r="J367" s="32"/>
      <c r="K367" s="7"/>
    </row>
    <row r="368" spans="1:17" hidden="1" x14ac:dyDescent="0.25">
      <c r="A368" s="7" t="s">
        <v>82</v>
      </c>
    </row>
    <row r="369" spans="1:17" ht="16.5" x14ac:dyDescent="0.25">
      <c r="A369" s="7">
        <v>9</v>
      </c>
      <c r="B369" s="19" t="s">
        <v>315</v>
      </c>
      <c r="C369" s="72" t="s">
        <v>316</v>
      </c>
      <c r="D369" s="73"/>
      <c r="E369" s="73"/>
      <c r="F369" s="21" t="s">
        <v>103</v>
      </c>
      <c r="G369" s="22">
        <v>78</v>
      </c>
      <c r="H369" s="23"/>
      <c r="I369" s="24"/>
      <c r="J369" s="25">
        <f>IF(AND(G369= "",H369= ""), 0, ROUND(ROUND(I369, 2) * ROUND(IF(H369="",G369,H369),  0), 2))</f>
        <v>0</v>
      </c>
      <c r="K369" s="7"/>
      <c r="M369" s="26">
        <v>0.2</v>
      </c>
      <c r="Q369" s="7">
        <v>1415</v>
      </c>
    </row>
    <row r="370" spans="1:17" hidden="1" x14ac:dyDescent="0.25">
      <c r="A370" s="7" t="s">
        <v>46</v>
      </c>
    </row>
    <row r="371" spans="1:17" hidden="1" x14ac:dyDescent="0.25">
      <c r="A371" s="7" t="s">
        <v>83</v>
      </c>
    </row>
    <row r="372" spans="1:17" hidden="1" x14ac:dyDescent="0.25">
      <c r="A372" s="7" t="s">
        <v>69</v>
      </c>
    </row>
    <row r="373" spans="1:17" x14ac:dyDescent="0.25">
      <c r="A373" s="7">
        <v>5</v>
      </c>
      <c r="B373" s="16" t="s">
        <v>317</v>
      </c>
      <c r="C373" s="84" t="s">
        <v>318</v>
      </c>
      <c r="D373" s="84"/>
      <c r="E373" s="84"/>
      <c r="F373" s="27"/>
      <c r="G373" s="27"/>
      <c r="H373" s="27"/>
      <c r="I373" s="27"/>
      <c r="J373" s="30"/>
      <c r="K373" s="7"/>
    </row>
    <row r="374" spans="1:17" ht="16.899999999999999" customHeight="1" x14ac:dyDescent="0.25">
      <c r="A374" s="7">
        <v>6</v>
      </c>
      <c r="B374" s="16" t="s">
        <v>319</v>
      </c>
      <c r="C374" s="90" t="s">
        <v>320</v>
      </c>
      <c r="D374" s="90"/>
      <c r="E374" s="90"/>
      <c r="F374" s="31"/>
      <c r="G374" s="31"/>
      <c r="H374" s="31"/>
      <c r="I374" s="31"/>
      <c r="J374" s="32"/>
      <c r="K374" s="7"/>
    </row>
    <row r="375" spans="1:17" hidden="1" x14ac:dyDescent="0.25">
      <c r="A375" s="7" t="s">
        <v>82</v>
      </c>
    </row>
    <row r="376" spans="1:17" ht="16.5" x14ac:dyDescent="0.25">
      <c r="A376" s="7">
        <v>9</v>
      </c>
      <c r="B376" s="19" t="s">
        <v>321</v>
      </c>
      <c r="C376" s="72" t="s">
        <v>322</v>
      </c>
      <c r="D376" s="73"/>
      <c r="E376" s="73"/>
      <c r="F376" s="21" t="s">
        <v>88</v>
      </c>
      <c r="G376" s="33">
        <v>800</v>
      </c>
      <c r="H376" s="34"/>
      <c r="I376" s="24"/>
      <c r="J376" s="25">
        <f>IF(AND(G376= "",H376= ""), 0, ROUND(ROUND(I376, 2) * ROUND(IF(H376="",G376,H376),  2), 2))</f>
        <v>0</v>
      </c>
      <c r="K376" s="7"/>
      <c r="M376" s="26">
        <v>0.2</v>
      </c>
      <c r="Q376" s="7">
        <v>1415</v>
      </c>
    </row>
    <row r="377" spans="1:17" hidden="1" x14ac:dyDescent="0.25">
      <c r="A377" s="7" t="s">
        <v>46</v>
      </c>
    </row>
    <row r="378" spans="1:17" ht="16.5" x14ac:dyDescent="0.25">
      <c r="A378" s="7">
        <v>9</v>
      </c>
      <c r="B378" s="19" t="s">
        <v>323</v>
      </c>
      <c r="C378" s="72" t="s">
        <v>324</v>
      </c>
      <c r="D378" s="73"/>
      <c r="E378" s="73"/>
      <c r="F378" s="21" t="s">
        <v>88</v>
      </c>
      <c r="G378" s="33">
        <v>50</v>
      </c>
      <c r="H378" s="34"/>
      <c r="I378" s="24"/>
      <c r="J378" s="25">
        <f>IF(AND(G378= "",H378= ""), 0, ROUND(ROUND(I378, 2) * ROUND(IF(H378="",G378,H378),  2), 2))</f>
        <v>0</v>
      </c>
      <c r="K378" s="7"/>
      <c r="M378" s="26">
        <v>0.2</v>
      </c>
      <c r="Q378" s="7">
        <v>1415</v>
      </c>
    </row>
    <row r="379" spans="1:17" hidden="1" x14ac:dyDescent="0.25">
      <c r="A379" s="7" t="s">
        <v>46</v>
      </c>
    </row>
    <row r="380" spans="1:17" hidden="1" x14ac:dyDescent="0.25">
      <c r="A380" s="7" t="s">
        <v>83</v>
      </c>
    </row>
    <row r="381" spans="1:17" ht="18" x14ac:dyDescent="0.25">
      <c r="A381" s="7">
        <v>6</v>
      </c>
      <c r="B381" s="16" t="s">
        <v>325</v>
      </c>
      <c r="C381" s="90" t="s">
        <v>326</v>
      </c>
      <c r="D381" s="90"/>
      <c r="E381" s="90"/>
      <c r="F381" s="31"/>
      <c r="G381" s="31"/>
      <c r="H381" s="31"/>
      <c r="I381" s="31"/>
      <c r="J381" s="32"/>
      <c r="K381" s="7"/>
    </row>
    <row r="382" spans="1:17" hidden="1" x14ac:dyDescent="0.25">
      <c r="A382" s="7" t="s">
        <v>82</v>
      </c>
    </row>
    <row r="383" spans="1:17" ht="27.2" customHeight="1" x14ac:dyDescent="0.25">
      <c r="A383" s="7">
        <v>9</v>
      </c>
      <c r="B383" s="19" t="s">
        <v>327</v>
      </c>
      <c r="C383" s="72" t="s">
        <v>328</v>
      </c>
      <c r="D383" s="73"/>
      <c r="E383" s="73"/>
      <c r="F383" s="21" t="s">
        <v>103</v>
      </c>
      <c r="G383" s="22">
        <v>8</v>
      </c>
      <c r="H383" s="23"/>
      <c r="I383" s="24"/>
      <c r="J383" s="25">
        <f>IF(AND(G383= "",H383= ""), 0, ROUND(ROUND(I383, 2) * ROUND(IF(H383="",G383,H383),  0), 2))</f>
        <v>0</v>
      </c>
      <c r="K383" s="7"/>
      <c r="M383" s="26">
        <v>0.2</v>
      </c>
      <c r="Q383" s="7">
        <v>1415</v>
      </c>
    </row>
    <row r="384" spans="1:17" hidden="1" x14ac:dyDescent="0.25">
      <c r="A384" s="7" t="s">
        <v>46</v>
      </c>
    </row>
    <row r="385" spans="1:17" hidden="1" x14ac:dyDescent="0.25">
      <c r="A385" s="7" t="s">
        <v>83</v>
      </c>
    </row>
    <row r="386" spans="1:17" hidden="1" x14ac:dyDescent="0.25">
      <c r="A386" s="7" t="s">
        <v>69</v>
      </c>
    </row>
    <row r="387" spans="1:17" x14ac:dyDescent="0.25">
      <c r="A387" s="7">
        <v>5</v>
      </c>
      <c r="B387" s="16" t="s">
        <v>329</v>
      </c>
      <c r="C387" s="84" t="s">
        <v>221</v>
      </c>
      <c r="D387" s="84"/>
      <c r="E387" s="84"/>
      <c r="F387" s="27"/>
      <c r="G387" s="27"/>
      <c r="H387" s="27"/>
      <c r="I387" s="27"/>
      <c r="J387" s="30"/>
      <c r="K387" s="7"/>
    </row>
    <row r="388" spans="1:17" hidden="1" x14ac:dyDescent="0.25">
      <c r="A388" s="7" t="s">
        <v>58</v>
      </c>
    </row>
    <row r="389" spans="1:17" ht="16.5" x14ac:dyDescent="0.25">
      <c r="A389" s="7">
        <v>9</v>
      </c>
      <c r="B389" s="19" t="s">
        <v>330</v>
      </c>
      <c r="C389" s="72" t="s">
        <v>223</v>
      </c>
      <c r="D389" s="73"/>
      <c r="E389" s="73"/>
      <c r="F389" s="21" t="s">
        <v>88</v>
      </c>
      <c r="G389" s="33">
        <v>60</v>
      </c>
      <c r="H389" s="34"/>
      <c r="I389" s="24"/>
      <c r="J389" s="25">
        <f>IF(AND(G389= "",H389= ""), 0, ROUND(ROUND(I389, 2) * ROUND(IF(H389="",G389,H389),  2), 2))</f>
        <v>0</v>
      </c>
      <c r="K389" s="7"/>
      <c r="M389" s="26">
        <v>0.2</v>
      </c>
      <c r="Q389" s="7">
        <v>1415</v>
      </c>
    </row>
    <row r="390" spans="1:17" hidden="1" x14ac:dyDescent="0.25">
      <c r="A390" s="7" t="s">
        <v>46</v>
      </c>
    </row>
    <row r="391" spans="1:17" hidden="1" x14ac:dyDescent="0.25">
      <c r="A391" s="7" t="s">
        <v>69</v>
      </c>
    </row>
    <row r="392" spans="1:17" ht="16.899999999999999" customHeight="1" x14ac:dyDescent="0.25">
      <c r="A392" s="7">
        <v>5</v>
      </c>
      <c r="B392" s="16" t="s">
        <v>331</v>
      </c>
      <c r="C392" s="84" t="s">
        <v>332</v>
      </c>
      <c r="D392" s="84"/>
      <c r="E392" s="84"/>
      <c r="F392" s="27"/>
      <c r="G392" s="27"/>
      <c r="H392" s="27"/>
      <c r="I392" s="27"/>
      <c r="J392" s="30"/>
      <c r="K392" s="7"/>
    </row>
    <row r="393" spans="1:17" ht="16.899999999999999" customHeight="1" x14ac:dyDescent="0.25">
      <c r="A393" s="7">
        <v>6</v>
      </c>
      <c r="B393" s="16" t="s">
        <v>333</v>
      </c>
      <c r="C393" s="90" t="s">
        <v>334</v>
      </c>
      <c r="D393" s="90"/>
      <c r="E393" s="90"/>
      <c r="F393" s="31"/>
      <c r="G393" s="31"/>
      <c r="H393" s="31"/>
      <c r="I393" s="31"/>
      <c r="J393" s="32"/>
      <c r="K393" s="7"/>
    </row>
    <row r="394" spans="1:17" hidden="1" x14ac:dyDescent="0.25">
      <c r="A394" s="7" t="s">
        <v>82</v>
      </c>
    </row>
    <row r="395" spans="1:17" ht="27.2" customHeight="1" x14ac:dyDescent="0.25">
      <c r="A395" s="7">
        <v>9</v>
      </c>
      <c r="B395" s="19" t="s">
        <v>335</v>
      </c>
      <c r="C395" s="72" t="s">
        <v>336</v>
      </c>
      <c r="D395" s="73"/>
      <c r="E395" s="73"/>
      <c r="F395" s="21" t="s">
        <v>66</v>
      </c>
      <c r="G395" s="22">
        <v>1</v>
      </c>
      <c r="H395" s="23"/>
      <c r="I395" s="24"/>
      <c r="J395" s="25">
        <f>IF(AND(G395= "",H395= ""), 0, ROUND(ROUND(I395, 2) * ROUND(IF(H395="",G395,H395),  0), 2))</f>
        <v>0</v>
      </c>
      <c r="K395" s="7"/>
      <c r="M395" s="26">
        <v>0.2</v>
      </c>
      <c r="Q395" s="7">
        <v>1415</v>
      </c>
    </row>
    <row r="396" spans="1:17" hidden="1" x14ac:dyDescent="0.25">
      <c r="A396" s="7" t="s">
        <v>46</v>
      </c>
    </row>
    <row r="397" spans="1:17" hidden="1" x14ac:dyDescent="0.25">
      <c r="A397" s="7" t="s">
        <v>83</v>
      </c>
    </row>
    <row r="398" spans="1:17" hidden="1" x14ac:dyDescent="0.25">
      <c r="A398" s="7" t="s">
        <v>69</v>
      </c>
    </row>
    <row r="399" spans="1:17" hidden="1" x14ac:dyDescent="0.25">
      <c r="A399" s="7">
        <v>5</v>
      </c>
    </row>
    <row r="400" spans="1:17" hidden="1" x14ac:dyDescent="0.25">
      <c r="A400" s="7" t="s">
        <v>69</v>
      </c>
    </row>
    <row r="401" spans="1:17" hidden="1" x14ac:dyDescent="0.25">
      <c r="A401" s="7" t="s">
        <v>77</v>
      </c>
    </row>
    <row r="402" spans="1:17" x14ac:dyDescent="0.25">
      <c r="A402" s="7" t="s">
        <v>39</v>
      </c>
      <c r="B402" s="20"/>
      <c r="C402" s="74"/>
      <c r="D402" s="74"/>
      <c r="E402" s="74"/>
      <c r="J402" s="20"/>
    </row>
    <row r="403" spans="1:17" ht="27.2" customHeight="1" x14ac:dyDescent="0.25">
      <c r="B403" s="20"/>
      <c r="C403" s="77" t="s">
        <v>53</v>
      </c>
      <c r="D403" s="78"/>
      <c r="E403" s="78"/>
      <c r="F403" s="75"/>
      <c r="G403" s="75"/>
      <c r="H403" s="75"/>
      <c r="I403" s="75"/>
      <c r="J403" s="76"/>
    </row>
    <row r="404" spans="1:17" x14ac:dyDescent="0.25">
      <c r="B404" s="20"/>
      <c r="C404" s="80"/>
      <c r="D404" s="54"/>
      <c r="E404" s="54"/>
      <c r="F404" s="54"/>
      <c r="G404" s="54"/>
      <c r="H404" s="54"/>
      <c r="I404" s="54"/>
      <c r="J404" s="79"/>
    </row>
    <row r="405" spans="1:17" x14ac:dyDescent="0.25">
      <c r="B405" s="20"/>
      <c r="C405" s="83" t="s">
        <v>49</v>
      </c>
      <c r="D405" s="84"/>
      <c r="E405" s="84"/>
      <c r="F405" s="81">
        <f>SUMIF(K39:K402, IF(K38="","",K38), J39:J402)</f>
        <v>0</v>
      </c>
      <c r="G405" s="81"/>
      <c r="H405" s="81"/>
      <c r="I405" s="81"/>
      <c r="J405" s="82"/>
    </row>
    <row r="406" spans="1:17" ht="16.899999999999999" customHeight="1" x14ac:dyDescent="0.25">
      <c r="B406" s="20"/>
      <c r="C406" s="83" t="s">
        <v>50</v>
      </c>
      <c r="D406" s="84"/>
      <c r="E406" s="84"/>
      <c r="F406" s="81">
        <f>ROUND(SUMIF(K39:K402, IF(K38="","",K38), J39:J402) * 0.2, 2)</f>
        <v>0</v>
      </c>
      <c r="G406" s="81"/>
      <c r="H406" s="81"/>
      <c r="I406" s="81"/>
      <c r="J406" s="82"/>
    </row>
    <row r="407" spans="1:17" x14ac:dyDescent="0.25">
      <c r="B407" s="20"/>
      <c r="C407" s="87" t="s">
        <v>51</v>
      </c>
      <c r="D407" s="88"/>
      <c r="E407" s="88"/>
      <c r="F407" s="85">
        <f>SUM(F405:F406)</f>
        <v>0</v>
      </c>
      <c r="G407" s="85"/>
      <c r="H407" s="85"/>
      <c r="I407" s="85"/>
      <c r="J407" s="86"/>
    </row>
    <row r="408" spans="1:17" ht="18.600000000000001" customHeight="1" x14ac:dyDescent="0.25">
      <c r="A408" s="7">
        <v>3</v>
      </c>
      <c r="B408" s="16" t="s">
        <v>337</v>
      </c>
      <c r="C408" s="71" t="s">
        <v>338</v>
      </c>
      <c r="D408" s="71"/>
      <c r="E408" s="71"/>
      <c r="F408" s="17"/>
      <c r="G408" s="17"/>
      <c r="H408" s="17"/>
      <c r="I408" s="17"/>
      <c r="J408" s="18"/>
      <c r="K408" s="7"/>
    </row>
    <row r="409" spans="1:17" x14ac:dyDescent="0.25">
      <c r="A409" s="7">
        <v>4</v>
      </c>
      <c r="B409" s="16" t="s">
        <v>339</v>
      </c>
      <c r="C409" s="89" t="s">
        <v>340</v>
      </c>
      <c r="D409" s="89"/>
      <c r="E409" s="89"/>
      <c r="F409" s="28"/>
      <c r="G409" s="28"/>
      <c r="H409" s="28"/>
      <c r="I409" s="28"/>
      <c r="J409" s="29"/>
      <c r="K409" s="7"/>
    </row>
    <row r="410" spans="1:17" hidden="1" x14ac:dyDescent="0.25">
      <c r="A410" s="7" t="s">
        <v>341</v>
      </c>
    </row>
    <row r="411" spans="1:17" x14ac:dyDescent="0.25">
      <c r="A411" s="7">
        <v>9</v>
      </c>
      <c r="B411" s="19" t="s">
        <v>342</v>
      </c>
      <c r="C411" s="72" t="s">
        <v>340</v>
      </c>
      <c r="D411" s="73"/>
      <c r="E411" s="73"/>
      <c r="F411" s="21" t="s">
        <v>343</v>
      </c>
      <c r="G411" s="36">
        <v>1</v>
      </c>
      <c r="H411" s="37"/>
      <c r="I411" s="24"/>
      <c r="J411" s="25">
        <f>IF(AND(G411= "",H411= ""), 0, ROUND(ROUND(I411, 2) * ROUND(IF(H411="",G411,H411),  3), 2))</f>
        <v>0</v>
      </c>
      <c r="K411" s="7"/>
      <c r="M411" s="26">
        <v>0.2</v>
      </c>
      <c r="Q411" s="7">
        <v>1415</v>
      </c>
    </row>
    <row r="412" spans="1:17" hidden="1" x14ac:dyDescent="0.25">
      <c r="A412" s="7" t="s">
        <v>46</v>
      </c>
    </row>
    <row r="413" spans="1:17" hidden="1" x14ac:dyDescent="0.25">
      <c r="A413" s="7" t="s">
        <v>77</v>
      </c>
    </row>
    <row r="414" spans="1:17" x14ac:dyDescent="0.25">
      <c r="A414" s="7">
        <v>4</v>
      </c>
      <c r="B414" s="16" t="s">
        <v>344</v>
      </c>
      <c r="C414" s="89" t="s">
        <v>345</v>
      </c>
      <c r="D414" s="89"/>
      <c r="E414" s="89"/>
      <c r="F414" s="28"/>
      <c r="G414" s="28"/>
      <c r="H414" s="28"/>
      <c r="I414" s="28"/>
      <c r="J414" s="29"/>
      <c r="K414" s="7"/>
    </row>
    <row r="415" spans="1:17" hidden="1" x14ac:dyDescent="0.25">
      <c r="A415" s="7" t="s">
        <v>77</v>
      </c>
    </row>
    <row r="416" spans="1:17" ht="16.899999999999999" customHeight="1" x14ac:dyDescent="0.25">
      <c r="A416" s="7">
        <v>6</v>
      </c>
      <c r="B416" s="16" t="s">
        <v>346</v>
      </c>
      <c r="C416" s="90" t="s">
        <v>347</v>
      </c>
      <c r="D416" s="90"/>
      <c r="E416" s="90"/>
      <c r="F416" s="31"/>
      <c r="G416" s="31"/>
      <c r="H416" s="31"/>
      <c r="I416" s="31"/>
      <c r="J416" s="32"/>
      <c r="K416" s="7"/>
    </row>
    <row r="417" spans="1:17" hidden="1" x14ac:dyDescent="0.25">
      <c r="A417" s="7" t="s">
        <v>82</v>
      </c>
    </row>
    <row r="418" spans="1:17" x14ac:dyDescent="0.25">
      <c r="A418" s="7">
        <v>9</v>
      </c>
      <c r="B418" s="19" t="s">
        <v>348</v>
      </c>
      <c r="C418" s="72" t="s">
        <v>347</v>
      </c>
      <c r="D418" s="73"/>
      <c r="E418" s="73"/>
      <c r="F418" s="21" t="s">
        <v>66</v>
      </c>
      <c r="G418" s="22">
        <v>1</v>
      </c>
      <c r="H418" s="23"/>
      <c r="I418" s="24"/>
      <c r="J418" s="25">
        <f>IF(AND(G418= "",H418= ""), 0, ROUND(ROUND(I418, 2) * ROUND(IF(H418="",G418,H418),  0), 2))</f>
        <v>0</v>
      </c>
      <c r="K418" s="7"/>
      <c r="M418" s="26">
        <v>0.2</v>
      </c>
      <c r="Q418" s="7">
        <v>1415</v>
      </c>
    </row>
    <row r="419" spans="1:17" hidden="1" x14ac:dyDescent="0.25">
      <c r="A419" s="7" t="s">
        <v>46</v>
      </c>
    </row>
    <row r="420" spans="1:17" hidden="1" x14ac:dyDescent="0.25">
      <c r="A420" s="7" t="s">
        <v>83</v>
      </c>
    </row>
    <row r="421" spans="1:17" x14ac:dyDescent="0.25">
      <c r="A421" s="7" t="s">
        <v>39</v>
      </c>
      <c r="B421" s="20"/>
      <c r="C421" s="74"/>
      <c r="D421" s="74"/>
      <c r="E421" s="74"/>
      <c r="J421" s="20"/>
    </row>
    <row r="422" spans="1:17" x14ac:dyDescent="0.25">
      <c r="B422" s="20"/>
      <c r="C422" s="77" t="s">
        <v>338</v>
      </c>
      <c r="D422" s="78"/>
      <c r="E422" s="78"/>
      <c r="F422" s="75"/>
      <c r="G422" s="75"/>
      <c r="H422" s="75"/>
      <c r="I422" s="75"/>
      <c r="J422" s="76"/>
    </row>
    <row r="423" spans="1:17" x14ac:dyDescent="0.25">
      <c r="B423" s="20"/>
      <c r="C423" s="80"/>
      <c r="D423" s="54"/>
      <c r="E423" s="54"/>
      <c r="F423" s="54"/>
      <c r="G423" s="54"/>
      <c r="H423" s="54"/>
      <c r="I423" s="54"/>
      <c r="J423" s="79"/>
    </row>
    <row r="424" spans="1:17" x14ac:dyDescent="0.25">
      <c r="B424" s="20"/>
      <c r="C424" s="83" t="s">
        <v>49</v>
      </c>
      <c r="D424" s="84"/>
      <c r="E424" s="84"/>
      <c r="F424" s="81">
        <f>SUMIF(K409:K421, IF(K408="","",K408), J409:J421)</f>
        <v>0</v>
      </c>
      <c r="G424" s="81"/>
      <c r="H424" s="81"/>
      <c r="I424" s="81"/>
      <c r="J424" s="82"/>
    </row>
    <row r="425" spans="1:17" ht="16.899999999999999" customHeight="1" x14ac:dyDescent="0.25">
      <c r="B425" s="20"/>
      <c r="C425" s="83" t="s">
        <v>50</v>
      </c>
      <c r="D425" s="84"/>
      <c r="E425" s="84"/>
      <c r="F425" s="81">
        <f>ROUND(SUMIF(K409:K421, IF(K408="","",K408), J409:J421) * 0.2, 2)</f>
        <v>0</v>
      </c>
      <c r="G425" s="81"/>
      <c r="H425" s="81"/>
      <c r="I425" s="81"/>
      <c r="J425" s="82"/>
    </row>
    <row r="426" spans="1:17" x14ac:dyDescent="0.25">
      <c r="B426" s="20"/>
      <c r="C426" s="87" t="s">
        <v>51</v>
      </c>
      <c r="D426" s="88"/>
      <c r="E426" s="88"/>
      <c r="F426" s="85">
        <f>SUM(F424:F425)</f>
        <v>0</v>
      </c>
      <c r="G426" s="85"/>
      <c r="H426" s="85"/>
      <c r="I426" s="85"/>
      <c r="J426" s="86"/>
    </row>
    <row r="427" spans="1:17" ht="44.45" customHeight="1" x14ac:dyDescent="0.25">
      <c r="A427" s="7">
        <v>3</v>
      </c>
      <c r="B427" s="16" t="s">
        <v>349</v>
      </c>
      <c r="C427" s="71" t="s">
        <v>350</v>
      </c>
      <c r="D427" s="71"/>
      <c r="E427" s="71"/>
      <c r="F427" s="17"/>
      <c r="G427" s="17"/>
      <c r="H427" s="17"/>
      <c r="I427" s="17"/>
      <c r="J427" s="18"/>
      <c r="K427" s="7" t="s">
        <v>351</v>
      </c>
    </row>
    <row r="428" spans="1:17" ht="18" customHeight="1" x14ac:dyDescent="0.25">
      <c r="A428" s="7">
        <v>4</v>
      </c>
      <c r="B428" s="16" t="s">
        <v>352</v>
      </c>
      <c r="C428" s="89" t="s">
        <v>183</v>
      </c>
      <c r="D428" s="89"/>
      <c r="E428" s="89"/>
      <c r="F428" s="28"/>
      <c r="G428" s="28"/>
      <c r="H428" s="28"/>
      <c r="I428" s="28"/>
      <c r="J428" s="29"/>
      <c r="K428" s="7" t="s">
        <v>351</v>
      </c>
    </row>
    <row r="429" spans="1:17" ht="16.899999999999999" customHeight="1" x14ac:dyDescent="0.25">
      <c r="A429" s="7">
        <v>5</v>
      </c>
      <c r="B429" s="16" t="s">
        <v>353</v>
      </c>
      <c r="C429" s="84" t="s">
        <v>354</v>
      </c>
      <c r="D429" s="84"/>
      <c r="E429" s="84"/>
      <c r="F429" s="27"/>
      <c r="G429" s="27"/>
      <c r="H429" s="27"/>
      <c r="I429" s="27"/>
      <c r="J429" s="30"/>
      <c r="K429" s="7" t="s">
        <v>351</v>
      </c>
    </row>
    <row r="430" spans="1:17" hidden="1" x14ac:dyDescent="0.25">
      <c r="A430" s="7" t="s">
        <v>58</v>
      </c>
    </row>
    <row r="431" spans="1:17" hidden="1" x14ac:dyDescent="0.25">
      <c r="A431" s="7" t="s">
        <v>69</v>
      </c>
    </row>
    <row r="432" spans="1:17" ht="16.899999999999999" customHeight="1" x14ac:dyDescent="0.25">
      <c r="A432" s="7">
        <v>5</v>
      </c>
      <c r="B432" s="16" t="s">
        <v>355</v>
      </c>
      <c r="C432" s="84" t="s">
        <v>160</v>
      </c>
      <c r="D432" s="84"/>
      <c r="E432" s="84"/>
      <c r="F432" s="27"/>
      <c r="G432" s="27"/>
      <c r="H432" s="27"/>
      <c r="I432" s="27"/>
      <c r="J432" s="30"/>
      <c r="K432" s="7" t="s">
        <v>351</v>
      </c>
    </row>
    <row r="433" spans="1:17" ht="16.899999999999999" customHeight="1" x14ac:dyDescent="0.25">
      <c r="A433" s="7">
        <v>6</v>
      </c>
      <c r="B433" s="16" t="s">
        <v>356</v>
      </c>
      <c r="C433" s="90" t="s">
        <v>357</v>
      </c>
      <c r="D433" s="90"/>
      <c r="E433" s="90"/>
      <c r="F433" s="31"/>
      <c r="G433" s="31"/>
      <c r="H433" s="31"/>
      <c r="I433" s="31"/>
      <c r="J433" s="32"/>
      <c r="K433" s="7" t="s">
        <v>351</v>
      </c>
    </row>
    <row r="434" spans="1:17" hidden="1" x14ac:dyDescent="0.25">
      <c r="A434" s="35" t="s">
        <v>163</v>
      </c>
    </row>
    <row r="435" spans="1:17" ht="16.5" x14ac:dyDescent="0.25">
      <c r="A435" s="7">
        <v>9</v>
      </c>
      <c r="B435" s="19" t="s">
        <v>358</v>
      </c>
      <c r="C435" s="72" t="s">
        <v>359</v>
      </c>
      <c r="D435" s="73"/>
      <c r="E435" s="73"/>
      <c r="F435" s="21" t="s">
        <v>103</v>
      </c>
      <c r="G435" s="22">
        <v>10</v>
      </c>
      <c r="H435" s="23"/>
      <c r="I435" s="24"/>
      <c r="J435" s="25">
        <f>IF(AND(G435= "",H435= ""), 0, ROUND(ROUND(I435, 2) * ROUND(IF(H435="",G435,H435),  0), 2))</f>
        <v>0</v>
      </c>
      <c r="K435" s="7" t="s">
        <v>351</v>
      </c>
      <c r="L435" s="7">
        <v>149224</v>
      </c>
      <c r="M435" s="26">
        <v>0.2</v>
      </c>
      <c r="Q435" s="7">
        <v>1415</v>
      </c>
    </row>
    <row r="436" spans="1:17" hidden="1" x14ac:dyDescent="0.25">
      <c r="A436" s="7" t="s">
        <v>46</v>
      </c>
    </row>
    <row r="437" spans="1:17" hidden="1" x14ac:dyDescent="0.25">
      <c r="A437" s="7" t="s">
        <v>83</v>
      </c>
    </row>
    <row r="438" spans="1:17" x14ac:dyDescent="0.25">
      <c r="A438" s="7">
        <v>9</v>
      </c>
      <c r="B438" s="19" t="s">
        <v>360</v>
      </c>
      <c r="C438" s="72" t="s">
        <v>190</v>
      </c>
      <c r="D438" s="73"/>
      <c r="E438" s="73"/>
      <c r="F438" s="21" t="s">
        <v>88</v>
      </c>
      <c r="G438" s="33">
        <v>0</v>
      </c>
      <c r="H438" s="34"/>
      <c r="I438" s="24"/>
      <c r="J438" s="25">
        <f>IF(AND(G438= "",H438= ""), 0, ROUND(ROUND(I438, 2) * ROUND(IF(H438="",G438,H438),  2), 2))</f>
        <v>0</v>
      </c>
      <c r="K438" s="7" t="s">
        <v>351</v>
      </c>
      <c r="L438" s="7">
        <v>149224</v>
      </c>
      <c r="M438" s="26">
        <v>0.2</v>
      </c>
      <c r="Q438" s="7">
        <v>1415</v>
      </c>
    </row>
    <row r="439" spans="1:17" hidden="1" x14ac:dyDescent="0.25">
      <c r="A439" s="7" t="s">
        <v>46</v>
      </c>
    </row>
    <row r="440" spans="1:17" x14ac:dyDescent="0.25">
      <c r="A440" s="7">
        <v>9</v>
      </c>
      <c r="B440" s="19" t="s">
        <v>361</v>
      </c>
      <c r="C440" s="72" t="s">
        <v>239</v>
      </c>
      <c r="D440" s="73"/>
      <c r="E440" s="73"/>
      <c r="F440" s="21" t="s">
        <v>88</v>
      </c>
      <c r="G440" s="33">
        <v>130</v>
      </c>
      <c r="H440" s="34"/>
      <c r="I440" s="24"/>
      <c r="J440" s="25">
        <f>IF(AND(G440= "",H440= ""), 0, ROUND(ROUND(I440, 2) * ROUND(IF(H440="",G440,H440),  2), 2))</f>
        <v>0</v>
      </c>
      <c r="K440" s="7" t="s">
        <v>351</v>
      </c>
      <c r="L440" s="7">
        <v>149224</v>
      </c>
      <c r="M440" s="26">
        <v>0.2</v>
      </c>
      <c r="Q440" s="7">
        <v>1415</v>
      </c>
    </row>
    <row r="441" spans="1:17" hidden="1" x14ac:dyDescent="0.25">
      <c r="A441" s="7" t="s">
        <v>46</v>
      </c>
    </row>
    <row r="442" spans="1:17" x14ac:dyDescent="0.25">
      <c r="A442" s="7">
        <v>9</v>
      </c>
      <c r="B442" s="19" t="s">
        <v>362</v>
      </c>
      <c r="C442" s="72" t="s">
        <v>363</v>
      </c>
      <c r="D442" s="73"/>
      <c r="E442" s="73"/>
      <c r="F442" s="21" t="s">
        <v>88</v>
      </c>
      <c r="G442" s="33">
        <v>0</v>
      </c>
      <c r="H442" s="34"/>
      <c r="I442" s="24"/>
      <c r="J442" s="25">
        <f>IF(AND(G442= "",H442= ""), 0, ROUND(ROUND(I442, 2) * ROUND(IF(H442="",G442,H442),  2), 2))</f>
        <v>0</v>
      </c>
      <c r="K442" s="7" t="s">
        <v>351</v>
      </c>
      <c r="L442" s="7">
        <v>149224</v>
      </c>
      <c r="M442" s="26">
        <v>0.2</v>
      </c>
      <c r="Q442" s="7">
        <v>1415</v>
      </c>
    </row>
    <row r="443" spans="1:17" hidden="1" x14ac:dyDescent="0.25">
      <c r="A443" s="7" t="s">
        <v>46</v>
      </c>
    </row>
    <row r="444" spans="1:17" x14ac:dyDescent="0.25">
      <c r="A444" s="7">
        <v>9</v>
      </c>
      <c r="B444" s="19" t="s">
        <v>364</v>
      </c>
      <c r="C444" s="72" t="s">
        <v>365</v>
      </c>
      <c r="D444" s="73"/>
      <c r="E444" s="73"/>
      <c r="F444" s="21" t="s">
        <v>88</v>
      </c>
      <c r="G444" s="33">
        <v>0</v>
      </c>
      <c r="H444" s="34"/>
      <c r="I444" s="24"/>
      <c r="J444" s="25">
        <f>IF(AND(G444= "",H444= ""), 0, ROUND(ROUND(I444, 2) * ROUND(IF(H444="",G444,H444),  2), 2))</f>
        <v>0</v>
      </c>
      <c r="K444" s="7" t="s">
        <v>351</v>
      </c>
      <c r="L444" s="7">
        <v>149224</v>
      </c>
      <c r="M444" s="26">
        <v>0.2</v>
      </c>
      <c r="Q444" s="7">
        <v>1415</v>
      </c>
    </row>
    <row r="445" spans="1:17" hidden="1" x14ac:dyDescent="0.25">
      <c r="A445" s="7" t="s">
        <v>46</v>
      </c>
    </row>
    <row r="446" spans="1:17" x14ac:dyDescent="0.25">
      <c r="A446" s="7">
        <v>9</v>
      </c>
      <c r="B446" s="19" t="s">
        <v>366</v>
      </c>
      <c r="C446" s="72" t="s">
        <v>114</v>
      </c>
      <c r="D446" s="73"/>
      <c r="E446" s="73"/>
      <c r="F446" s="21" t="s">
        <v>88</v>
      </c>
      <c r="G446" s="33">
        <v>0</v>
      </c>
      <c r="H446" s="34"/>
      <c r="I446" s="24"/>
      <c r="J446" s="25">
        <f>IF(AND(G446= "",H446= ""), 0, ROUND(ROUND(I446, 2) * ROUND(IF(H446="",G446,H446),  2), 2))</f>
        <v>0</v>
      </c>
      <c r="K446" s="7" t="s">
        <v>351</v>
      </c>
      <c r="L446" s="7">
        <v>149224</v>
      </c>
      <c r="M446" s="26">
        <v>0.2</v>
      </c>
      <c r="Q446" s="7">
        <v>1415</v>
      </c>
    </row>
    <row r="447" spans="1:17" hidden="1" x14ac:dyDescent="0.25">
      <c r="A447" s="7" t="s">
        <v>46</v>
      </c>
    </row>
    <row r="448" spans="1:17" hidden="1" x14ac:dyDescent="0.25">
      <c r="A448" s="7" t="s">
        <v>69</v>
      </c>
    </row>
    <row r="449" spans="1:17" ht="33.75" customHeight="1" x14ac:dyDescent="0.25">
      <c r="A449" s="7">
        <v>5</v>
      </c>
      <c r="B449" s="16" t="s">
        <v>367</v>
      </c>
      <c r="C449" s="84" t="s">
        <v>193</v>
      </c>
      <c r="D449" s="84"/>
      <c r="E449" s="84"/>
      <c r="F449" s="27"/>
      <c r="G449" s="27"/>
      <c r="H449" s="27"/>
      <c r="I449" s="27"/>
      <c r="J449" s="30"/>
      <c r="K449" s="7" t="s">
        <v>351</v>
      </c>
    </row>
    <row r="450" spans="1:17" hidden="1" x14ac:dyDescent="0.25">
      <c r="A450" s="7" t="s">
        <v>58</v>
      </c>
    </row>
    <row r="451" spans="1:17" ht="27.2" customHeight="1" x14ac:dyDescent="0.25">
      <c r="A451" s="7">
        <v>9</v>
      </c>
      <c r="B451" s="19" t="s">
        <v>368</v>
      </c>
      <c r="C451" s="72" t="s">
        <v>195</v>
      </c>
      <c r="D451" s="73"/>
      <c r="E451" s="73"/>
      <c r="F451" s="21" t="s">
        <v>66</v>
      </c>
      <c r="G451" s="22">
        <v>1</v>
      </c>
      <c r="H451" s="23"/>
      <c r="I451" s="24"/>
      <c r="J451" s="25">
        <f>IF(AND(G451= "",H451= ""), 0, ROUND(ROUND(I451, 2) * ROUND(IF(H451="",G451,H451),  0), 2))</f>
        <v>0</v>
      </c>
      <c r="K451" s="7" t="s">
        <v>351</v>
      </c>
      <c r="L451" s="7">
        <v>149224</v>
      </c>
      <c r="M451" s="26">
        <v>0.2</v>
      </c>
      <c r="Q451" s="7">
        <v>1415</v>
      </c>
    </row>
    <row r="452" spans="1:17" hidden="1" x14ac:dyDescent="0.25">
      <c r="A452" s="7" t="s">
        <v>46</v>
      </c>
    </row>
    <row r="453" spans="1:17" hidden="1" x14ac:dyDescent="0.25">
      <c r="A453" s="7" t="s">
        <v>69</v>
      </c>
    </row>
    <row r="454" spans="1:17" hidden="1" x14ac:dyDescent="0.25">
      <c r="A454" s="7" t="s">
        <v>77</v>
      </c>
    </row>
    <row r="455" spans="1:17" x14ac:dyDescent="0.25">
      <c r="A455" s="7" t="s">
        <v>39</v>
      </c>
      <c r="B455" s="20"/>
      <c r="C455" s="74"/>
      <c r="D455" s="74"/>
      <c r="E455" s="74"/>
      <c r="J455" s="20"/>
    </row>
    <row r="456" spans="1:17" x14ac:dyDescent="0.25">
      <c r="B456" s="20"/>
      <c r="C456" s="77" t="s">
        <v>369</v>
      </c>
      <c r="D456" s="78"/>
      <c r="E456" s="78"/>
      <c r="F456" s="75" t="s">
        <v>370</v>
      </c>
      <c r="G456" s="75"/>
      <c r="H456" s="75"/>
      <c r="I456" s="75"/>
      <c r="J456" s="76"/>
    </row>
    <row r="457" spans="1:17" x14ac:dyDescent="0.25">
      <c r="B457" s="20"/>
      <c r="C457" s="80"/>
      <c r="D457" s="54"/>
      <c r="E457" s="54"/>
      <c r="F457" s="54"/>
      <c r="G457" s="54"/>
      <c r="H457" s="54"/>
      <c r="I457" s="54"/>
      <c r="J457" s="79"/>
    </row>
    <row r="458" spans="1:17" x14ac:dyDescent="0.25">
      <c r="B458" s="20"/>
      <c r="C458" s="83" t="s">
        <v>49</v>
      </c>
      <c r="D458" s="84"/>
      <c r="E458" s="84"/>
      <c r="F458" s="81">
        <f>SUMIF(K428:K455, IF(K427="","",K427), J428:J455)</f>
        <v>0</v>
      </c>
      <c r="G458" s="81"/>
      <c r="H458" s="81"/>
      <c r="I458" s="81"/>
      <c r="J458" s="82"/>
    </row>
    <row r="459" spans="1:17" ht="16.899999999999999" customHeight="1" x14ac:dyDescent="0.25">
      <c r="B459" s="20"/>
      <c r="C459" s="83" t="s">
        <v>50</v>
      </c>
      <c r="D459" s="84"/>
      <c r="E459" s="84"/>
      <c r="F459" s="81">
        <f>ROUND(SUMIF(K428:K455, IF(K427="","",K427), J428:J455) * 0.2, 2)</f>
        <v>0</v>
      </c>
      <c r="G459" s="81"/>
      <c r="H459" s="81"/>
      <c r="I459" s="81"/>
      <c r="J459" s="82"/>
    </row>
    <row r="460" spans="1:17" x14ac:dyDescent="0.25">
      <c r="B460" s="20"/>
      <c r="C460" s="87" t="s">
        <v>51</v>
      </c>
      <c r="D460" s="88"/>
      <c r="E460" s="88"/>
      <c r="F460" s="85">
        <f>SUM(F458:F459)</f>
        <v>0</v>
      </c>
      <c r="G460" s="85"/>
      <c r="H460" s="85"/>
      <c r="I460" s="85"/>
      <c r="J460" s="86"/>
    </row>
    <row r="461" spans="1:17" ht="37.15" customHeight="1" x14ac:dyDescent="0.25">
      <c r="B461" s="3"/>
      <c r="C461" s="92" t="s">
        <v>371</v>
      </c>
      <c r="D461" s="92"/>
      <c r="E461" s="92"/>
      <c r="F461" s="92"/>
      <c r="G461" s="92"/>
      <c r="H461" s="92"/>
      <c r="I461" s="92"/>
      <c r="J461" s="92"/>
    </row>
    <row r="463" spans="1:17" ht="15.75" x14ac:dyDescent="0.25">
      <c r="C463" s="93" t="s">
        <v>372</v>
      </c>
      <c r="D463" s="93"/>
      <c r="E463" s="93"/>
      <c r="F463" s="93"/>
      <c r="G463" s="93"/>
      <c r="H463" s="93"/>
      <c r="I463" s="93"/>
      <c r="J463" s="93"/>
    </row>
    <row r="464" spans="1:17" ht="33.75" customHeight="1" x14ac:dyDescent="0.25">
      <c r="C464" s="95" t="s">
        <v>373</v>
      </c>
      <c r="D464" s="96"/>
      <c r="E464" s="96"/>
      <c r="F464" s="94">
        <f>SUMIF(K26:K29, "", J26:J29)</f>
        <v>0</v>
      </c>
      <c r="G464" s="94"/>
      <c r="H464" s="94"/>
      <c r="I464" s="94"/>
      <c r="J464" s="94"/>
    </row>
    <row r="465" spans="3:10" ht="33.75" customHeight="1" x14ac:dyDescent="0.25">
      <c r="C465" s="95" t="s">
        <v>374</v>
      </c>
      <c r="D465" s="96"/>
      <c r="E465" s="96"/>
      <c r="F465" s="94">
        <f>SUMIF(K42:K395, "", J42:J395)</f>
        <v>0</v>
      </c>
      <c r="G465" s="94"/>
      <c r="H465" s="94"/>
      <c r="I465" s="94"/>
      <c r="J465" s="94"/>
    </row>
    <row r="466" spans="3:10" x14ac:dyDescent="0.25">
      <c r="C466" s="99" t="s">
        <v>375</v>
      </c>
      <c r="D466" s="100"/>
      <c r="E466" s="100"/>
      <c r="F466" s="97">
        <f>SUMIF(K42:K58, "", J42:J58)</f>
        <v>0</v>
      </c>
      <c r="G466" s="98"/>
      <c r="H466" s="98"/>
      <c r="I466" s="98"/>
      <c r="J466" s="98"/>
    </row>
    <row r="467" spans="3:10" ht="16.350000000000001" customHeight="1" x14ac:dyDescent="0.25">
      <c r="C467" s="99" t="s">
        <v>376</v>
      </c>
      <c r="D467" s="100"/>
      <c r="E467" s="100"/>
      <c r="F467" s="97">
        <f>SUMIF(K68:K75, "", J68:J75)</f>
        <v>0</v>
      </c>
      <c r="G467" s="98"/>
      <c r="H467" s="98"/>
      <c r="I467" s="98"/>
      <c r="J467" s="98"/>
    </row>
    <row r="468" spans="3:10" ht="26.85" customHeight="1" x14ac:dyDescent="0.25">
      <c r="C468" s="99" t="s">
        <v>377</v>
      </c>
      <c r="D468" s="100"/>
      <c r="E468" s="100"/>
      <c r="F468" s="97">
        <f>SUMIF(K100:K102, "", J100:J102)</f>
        <v>0</v>
      </c>
      <c r="G468" s="98"/>
      <c r="H468" s="98"/>
      <c r="I468" s="98"/>
      <c r="J468" s="98"/>
    </row>
    <row r="469" spans="3:10" ht="16.350000000000001" customHeight="1" x14ac:dyDescent="0.25">
      <c r="C469" s="99" t="s">
        <v>378</v>
      </c>
      <c r="D469" s="100"/>
      <c r="E469" s="100"/>
      <c r="F469" s="97">
        <f>SUMIF(K111:K123, "", J111:J123)</f>
        <v>0</v>
      </c>
      <c r="G469" s="98"/>
      <c r="H469" s="98"/>
      <c r="I469" s="98"/>
      <c r="J469" s="98"/>
    </row>
    <row r="470" spans="3:10" ht="16.350000000000001" customHeight="1" x14ac:dyDescent="0.25">
      <c r="C470" s="99" t="s">
        <v>379</v>
      </c>
      <c r="D470" s="100"/>
      <c r="E470" s="100"/>
      <c r="F470" s="97">
        <f>SUMIF(K135:K160, "", J135:J160)</f>
        <v>0</v>
      </c>
      <c r="G470" s="98"/>
      <c r="H470" s="98"/>
      <c r="I470" s="98"/>
      <c r="J470" s="98"/>
    </row>
    <row r="471" spans="3:10" ht="16.350000000000001" customHeight="1" x14ac:dyDescent="0.25">
      <c r="C471" s="99" t="s">
        <v>380</v>
      </c>
      <c r="D471" s="100"/>
      <c r="E471" s="100"/>
      <c r="F471" s="97">
        <f>SUMIF(K171:K191, "", J171:J191)</f>
        <v>0</v>
      </c>
      <c r="G471" s="98"/>
      <c r="H471" s="98"/>
      <c r="I471" s="98"/>
      <c r="J471" s="98"/>
    </row>
    <row r="472" spans="3:10" ht="16.350000000000001" customHeight="1" x14ac:dyDescent="0.25">
      <c r="C472" s="99" t="s">
        <v>381</v>
      </c>
      <c r="D472" s="100"/>
      <c r="E472" s="100"/>
      <c r="F472" s="97">
        <f>SUMIF(K202:K212, "", J202:J212)</f>
        <v>0</v>
      </c>
      <c r="G472" s="98"/>
      <c r="H472" s="98"/>
      <c r="I472" s="98"/>
      <c r="J472" s="98"/>
    </row>
    <row r="473" spans="3:10" x14ac:dyDescent="0.25">
      <c r="C473" s="99" t="s">
        <v>382</v>
      </c>
      <c r="D473" s="100"/>
      <c r="E473" s="100"/>
      <c r="F473" s="97">
        <f>SUMIF(K221:K247, "", J221:J247)</f>
        <v>0</v>
      </c>
      <c r="G473" s="98"/>
      <c r="H473" s="98"/>
      <c r="I473" s="98"/>
      <c r="J473" s="98"/>
    </row>
    <row r="474" spans="3:10" ht="16.350000000000001" customHeight="1" x14ac:dyDescent="0.25">
      <c r="C474" s="99" t="s">
        <v>383</v>
      </c>
      <c r="D474" s="100"/>
      <c r="E474" s="100"/>
      <c r="F474" s="97">
        <f>SUMIF(K261:K279, "", J261:J279)</f>
        <v>0</v>
      </c>
      <c r="G474" s="98"/>
      <c r="H474" s="98"/>
      <c r="I474" s="98"/>
      <c r="J474" s="98"/>
    </row>
    <row r="475" spans="3:10" ht="32.85" customHeight="1" x14ac:dyDescent="0.25">
      <c r="C475" s="99" t="s">
        <v>384</v>
      </c>
      <c r="D475" s="100"/>
      <c r="E475" s="100"/>
      <c r="F475" s="97">
        <f>SUMIF(K288:K309, "", J288:J309)</f>
        <v>0</v>
      </c>
      <c r="G475" s="98"/>
      <c r="H475" s="98"/>
      <c r="I475" s="98"/>
      <c r="J475" s="98"/>
    </row>
    <row r="476" spans="3:10" ht="16.350000000000001" customHeight="1" x14ac:dyDescent="0.25">
      <c r="C476" s="99" t="s">
        <v>385</v>
      </c>
      <c r="D476" s="100"/>
      <c r="E476" s="100"/>
      <c r="F476" s="97">
        <f>SUMIF(K321:K353, "", J321:J353)</f>
        <v>0</v>
      </c>
      <c r="G476" s="98"/>
      <c r="H476" s="98"/>
      <c r="I476" s="98"/>
      <c r="J476" s="98"/>
    </row>
    <row r="477" spans="3:10" ht="16.350000000000001" customHeight="1" x14ac:dyDescent="0.25">
      <c r="C477" s="99" t="s">
        <v>386</v>
      </c>
      <c r="D477" s="100"/>
      <c r="E477" s="100"/>
      <c r="F477" s="97">
        <f>SUMIF(K364:K395, "", J364:J395)</f>
        <v>0</v>
      </c>
      <c r="G477" s="98"/>
      <c r="H477" s="98"/>
      <c r="I477" s="98"/>
      <c r="J477" s="98"/>
    </row>
    <row r="478" spans="3:10" ht="16.899999999999999" customHeight="1" x14ac:dyDescent="0.25">
      <c r="C478" s="95" t="s">
        <v>387</v>
      </c>
      <c r="D478" s="96"/>
      <c r="E478" s="96"/>
      <c r="F478" s="94">
        <f>SUMIF(K411:K418, "", J411:J418)</f>
        <v>0</v>
      </c>
      <c r="G478" s="94"/>
      <c r="H478" s="94"/>
      <c r="I478" s="94"/>
      <c r="J478" s="94"/>
    </row>
    <row r="479" spans="3:10" x14ac:dyDescent="0.25">
      <c r="C479" s="99" t="s">
        <v>388</v>
      </c>
      <c r="D479" s="100"/>
      <c r="E479" s="100"/>
      <c r="F479" s="97">
        <f>SUMIF(K411:K411, "", J411:J411)</f>
        <v>0</v>
      </c>
      <c r="G479" s="98"/>
      <c r="H479" s="98"/>
      <c r="I479" s="98"/>
      <c r="J479" s="98"/>
    </row>
    <row r="480" spans="3:10" x14ac:dyDescent="0.25">
      <c r="C480" s="99" t="s">
        <v>389</v>
      </c>
      <c r="D480" s="100"/>
      <c r="E480" s="100"/>
      <c r="F480" s="97">
        <f>0</f>
        <v>0</v>
      </c>
      <c r="G480" s="98"/>
      <c r="H480" s="98"/>
      <c r="I480" s="98"/>
      <c r="J480" s="98"/>
    </row>
    <row r="481" spans="1:13" ht="33.75" customHeight="1" x14ac:dyDescent="0.25">
      <c r="C481" s="95" t="s">
        <v>390</v>
      </c>
      <c r="D481" s="96"/>
      <c r="E481" s="96"/>
      <c r="F481" s="94" t="str">
        <f>"[Non totalisé] "&amp;(SUMIF(A435:A451, "9", J435:J451))&amp;IF(IF(ISNUMBER(FIND(MID(FIXED(1000+1/2),6,1),""&amp;(SUMIF(A435:A451, "9", J435:J451)))),FIND(MID(FIXED(1000+1/2),6,1),""&amp;(SUMIF(A435:A451, "9", J435:J451))),0)=0,MID(FIXED(1000+1/2),6,1),"")&amp;REPT("0",MAX(0,2-IF(ISNUMBER(FIND(MID(FIXED(1000+1/2),6,1),""&amp;(SUMIF(A435:A451, "9", J435:J451)))),LEN((SUMIF(A435:A451, "9", J435:J451)))-IF(ISNUMBER(FIND(MID(FIXED(1000+1/2),6,1),""&amp;(SUMIF(A435:A451, "9", J435:J451)))),FIND(MID(FIXED(1000+1/2),6,1),""&amp;(SUMIF(A435:A451, "9", J435:J451))),0),0)))&amp;" €"</f>
        <v>[Non totalisé] 0,00 €</v>
      </c>
      <c r="G481" s="94"/>
      <c r="H481" s="94"/>
      <c r="I481" s="94"/>
      <c r="J481" s="94"/>
    </row>
    <row r="482" spans="1:13" ht="16.350000000000001" customHeight="1" x14ac:dyDescent="0.25">
      <c r="C482" s="99" t="s">
        <v>391</v>
      </c>
      <c r="D482" s="100"/>
      <c r="E482" s="100"/>
      <c r="F482" s="97" t="str">
        <f>"[Non totalisé] "&amp;(SUMIF(A435:A451, "9", J435:J451))&amp;IF(IF(ISNUMBER(FIND(MID(FIXED(1000+1/2),6,1),""&amp;(SUMIF(A435:A451, "9", J435:J451)))),FIND(MID(FIXED(1000+1/2),6,1),""&amp;(SUMIF(A435:A451, "9", J435:J451))),0)=0,MID(FIXED(1000+1/2),6,1),"")&amp;REPT("0",MAX(0,2-IF(ISNUMBER(FIND(MID(FIXED(1000+1/2),6,1),""&amp;(SUMIF(A435:A451, "9", J435:J451)))),LEN((SUMIF(A435:A451, "9", J435:J451)))-IF(ISNUMBER(FIND(MID(FIXED(1000+1/2),6,1),""&amp;(SUMIF(A435:A451, "9", J435:J451)))),FIND(MID(FIXED(1000+1/2),6,1),""&amp;(SUMIF(A435:A451, "9", J435:J451))),0),0)))&amp;" €"</f>
        <v>[Non totalisé] 0,00 €</v>
      </c>
      <c r="G482" s="98"/>
      <c r="H482" s="98"/>
      <c r="I482" s="98"/>
      <c r="J482" s="98"/>
    </row>
    <row r="483" spans="1:13" x14ac:dyDescent="0.25">
      <c r="C483" s="101" t="s">
        <v>392</v>
      </c>
      <c r="D483" s="102"/>
      <c r="E483" s="102"/>
      <c r="F483" s="38"/>
      <c r="G483" s="38"/>
      <c r="H483" s="38"/>
      <c r="I483" s="38"/>
      <c r="J483" s="39"/>
    </row>
    <row r="484" spans="1:13" x14ac:dyDescent="0.25">
      <c r="C484" s="103"/>
      <c r="D484" s="104"/>
      <c r="E484" s="104"/>
      <c r="F484" s="104"/>
      <c r="G484" s="104"/>
      <c r="H484" s="104"/>
      <c r="I484" s="104"/>
      <c r="J484" s="105"/>
    </row>
    <row r="485" spans="1:13" x14ac:dyDescent="0.25">
      <c r="A485" s="35"/>
      <c r="C485" s="106" t="s">
        <v>49</v>
      </c>
      <c r="D485" s="54"/>
      <c r="E485" s="54"/>
      <c r="F485" s="107">
        <f>SUMIF(K5:K461, IF(K4="","",K4), J5:J461)</f>
        <v>0</v>
      </c>
      <c r="G485" s="108"/>
      <c r="H485" s="108"/>
      <c r="I485" s="108"/>
      <c r="J485" s="109"/>
    </row>
    <row r="486" spans="1:13" x14ac:dyDescent="0.25">
      <c r="A486" s="35"/>
      <c r="C486" s="106" t="s">
        <v>50</v>
      </c>
      <c r="D486" s="54"/>
      <c r="E486" s="54"/>
      <c r="F486" s="107">
        <f>ROUND(SUMIF(K5:K461, IF(K4="","",K4), J5:J461) * 0.2, 2)</f>
        <v>0</v>
      </c>
      <c r="G486" s="108"/>
      <c r="H486" s="108"/>
      <c r="I486" s="108"/>
      <c r="J486" s="109"/>
    </row>
    <row r="487" spans="1:13" x14ac:dyDescent="0.25">
      <c r="C487" s="110" t="s">
        <v>51</v>
      </c>
      <c r="D487" s="111"/>
      <c r="E487" s="111"/>
      <c r="F487" s="112">
        <f>SUM(F485:F486)</f>
        <v>0</v>
      </c>
      <c r="G487" s="113"/>
      <c r="H487" s="113"/>
      <c r="I487" s="113"/>
      <c r="J487" s="114"/>
    </row>
    <row r="488" spans="1:13" x14ac:dyDescent="0.25">
      <c r="C488" s="115"/>
      <c r="D488" s="74"/>
      <c r="E488" s="74"/>
      <c r="F488" s="74"/>
      <c r="G488" s="74"/>
      <c r="H488" s="74"/>
      <c r="I488" s="74"/>
      <c r="J488" s="74"/>
    </row>
    <row r="489" spans="1:13" x14ac:dyDescent="0.25">
      <c r="C489" s="91" t="s">
        <v>393</v>
      </c>
      <c r="D489" s="74"/>
      <c r="E489" s="74"/>
      <c r="F489" s="74"/>
      <c r="G489" s="74"/>
      <c r="H489" s="74"/>
      <c r="I489" s="74"/>
      <c r="J489" s="74"/>
    </row>
    <row r="490" spans="1:13" x14ac:dyDescent="0.25">
      <c r="C490" s="111" t="str">
        <f>IF(Paramètres!AA2&lt;&gt;"",Paramètres!AA2,"")</f>
        <v xml:space="preserve">Zéro euro </v>
      </c>
      <c r="D490" s="111"/>
      <c r="E490" s="111"/>
      <c r="F490" s="111"/>
      <c r="G490" s="111"/>
      <c r="H490" s="111"/>
      <c r="I490" s="111"/>
      <c r="J490" s="111"/>
    </row>
    <row r="491" spans="1:13" x14ac:dyDescent="0.25">
      <c r="C491" s="111"/>
      <c r="D491" s="111"/>
      <c r="E491" s="111"/>
      <c r="F491" s="111"/>
      <c r="G491" s="111"/>
      <c r="H491" s="111"/>
      <c r="I491" s="111"/>
      <c r="J491" s="111"/>
    </row>
    <row r="493" spans="1:13" ht="15.75" x14ac:dyDescent="0.25">
      <c r="C493" s="93" t="s">
        <v>394</v>
      </c>
      <c r="D493" s="93"/>
      <c r="E493" s="93"/>
      <c r="F493" s="93"/>
      <c r="G493" s="93"/>
      <c r="H493" s="93"/>
      <c r="I493" s="93"/>
      <c r="J493" s="93"/>
    </row>
    <row r="494" spans="1:13" x14ac:dyDescent="0.25">
      <c r="C494" s="84" t="s">
        <v>395</v>
      </c>
      <c r="D494" s="84"/>
      <c r="E494" s="84"/>
      <c r="L494" s="7">
        <v>1</v>
      </c>
    </row>
    <row r="495" spans="1:13" x14ac:dyDescent="0.25">
      <c r="C495" s="116" t="s">
        <v>396</v>
      </c>
      <c r="D495" s="116"/>
      <c r="E495" s="116"/>
      <c r="F495" s="117">
        <f>SUMIF(L5:L461,L495, J5:J461)</f>
        <v>0</v>
      </c>
      <c r="G495" s="117"/>
      <c r="H495" s="117"/>
      <c r="I495" s="117"/>
      <c r="J495" s="117"/>
      <c r="K495" s="7">
        <v>1</v>
      </c>
      <c r="L495" s="7">
        <v>149224</v>
      </c>
    </row>
    <row r="496" spans="1:13" hidden="1" x14ac:dyDescent="0.25">
      <c r="A496" s="7">
        <v>0.2</v>
      </c>
      <c r="C496" s="41" t="str">
        <f>"	- dont T.V.A. à 20% sur " &amp;ROUND((SUMPRODUCT((L5:L461=L495)*1, J5:J461,(M5:M461=A496)*1)), 2)&amp; "€ :"</f>
        <v xml:space="preserve">	- dont T.V.A. à 20% sur 0€ :</v>
      </c>
      <c r="D496" s="41"/>
      <c r="E496" s="41"/>
      <c r="F496" s="118"/>
      <c r="G496" s="118"/>
      <c r="H496" s="118"/>
      <c r="I496" s="118"/>
      <c r="J496" s="118"/>
      <c r="K496" s="7">
        <v>1</v>
      </c>
      <c r="M496" s="7">
        <f>ROUND((SUMPRODUCT((L5:L461=L495)*1, J5:J461,(M5:M461=A496)*1))*A496, 2)</f>
        <v>0</v>
      </c>
    </row>
    <row r="497" spans="3:10" x14ac:dyDescent="0.25">
      <c r="C497" s="116" t="s">
        <v>397</v>
      </c>
      <c r="D497" s="116"/>
      <c r="E497" s="116"/>
      <c r="F497" s="40"/>
      <c r="G497" s="40"/>
      <c r="H497" s="40"/>
      <c r="I497" s="40"/>
      <c r="J497" s="40"/>
    </row>
    <row r="498" spans="3:10" x14ac:dyDescent="0.25">
      <c r="C498" s="119" t="s">
        <v>398</v>
      </c>
      <c r="D498" s="119"/>
      <c r="E498" s="119"/>
      <c r="F498" s="117">
        <f>SUM(F495:F496)</f>
        <v>0</v>
      </c>
      <c r="G498" s="117"/>
      <c r="H498" s="117"/>
      <c r="I498" s="117"/>
      <c r="J498" s="117"/>
    </row>
    <row r="499" spans="3:10" x14ac:dyDescent="0.25">
      <c r="C499" s="119" t="s">
        <v>399</v>
      </c>
      <c r="D499" s="119"/>
      <c r="E499" s="119"/>
      <c r="F499" s="117">
        <f>SUM(M495:M496)</f>
        <v>0</v>
      </c>
      <c r="G499" s="117"/>
      <c r="H499" s="117"/>
      <c r="I499" s="117"/>
      <c r="J499" s="117"/>
    </row>
    <row r="500" spans="3:10" x14ac:dyDescent="0.25">
      <c r="C500" s="119" t="s">
        <v>400</v>
      </c>
      <c r="D500" s="119"/>
      <c r="E500" s="119"/>
      <c r="F500" s="117">
        <f>SUM(F498:F499)</f>
        <v>0</v>
      </c>
      <c r="G500" s="117"/>
      <c r="H500" s="117"/>
      <c r="I500" s="117"/>
      <c r="J500" s="117"/>
    </row>
    <row r="502" spans="3:10" ht="56.65" customHeight="1" x14ac:dyDescent="0.25">
      <c r="F502" s="116" t="s">
        <v>401</v>
      </c>
      <c r="G502" s="116"/>
      <c r="H502" s="116"/>
      <c r="I502" s="116"/>
      <c r="J502" s="116"/>
    </row>
    <row r="504" spans="3:10" ht="85.15" customHeight="1" x14ac:dyDescent="0.25">
      <c r="C504" s="120" t="s">
        <v>402</v>
      </c>
      <c r="D504" s="120"/>
      <c r="F504" s="120" t="s">
        <v>403</v>
      </c>
      <c r="G504" s="120"/>
      <c r="H504" s="120"/>
      <c r="I504" s="120"/>
      <c r="J504" s="120"/>
    </row>
    <row r="505" spans="3:10" x14ac:dyDescent="0.25">
      <c r="C505" s="121" t="s">
        <v>404</v>
      </c>
      <c r="D505" s="121"/>
      <c r="E505" s="121"/>
      <c r="F505" s="121"/>
      <c r="G505" s="121"/>
      <c r="H505" s="121"/>
      <c r="I505" s="121"/>
      <c r="J505" s="121"/>
    </row>
  </sheetData>
  <sheetProtection selectLockedCells="1"/>
  <mergeCells count="278">
    <mergeCell ref="C505:J505"/>
    <mergeCell ref="C498:E498"/>
    <mergeCell ref="F498:J498"/>
    <mergeCell ref="C499:E499"/>
    <mergeCell ref="F499:J499"/>
    <mergeCell ref="C500:E500"/>
    <mergeCell ref="F500:J500"/>
    <mergeCell ref="F502:J502"/>
    <mergeCell ref="C504:D504"/>
    <mergeCell ref="F504:J504"/>
    <mergeCell ref="C489:J489"/>
    <mergeCell ref="C490:J490"/>
    <mergeCell ref="C491:J491"/>
    <mergeCell ref="C493:J493"/>
    <mergeCell ref="C494:E494"/>
    <mergeCell ref="C495:E495"/>
    <mergeCell ref="F495:J495"/>
    <mergeCell ref="F496:J496"/>
    <mergeCell ref="C497:E497"/>
    <mergeCell ref="C483:E483"/>
    <mergeCell ref="C484:J484"/>
    <mergeCell ref="C485:E485"/>
    <mergeCell ref="F485:J485"/>
    <mergeCell ref="C486:E486"/>
    <mergeCell ref="F486:J486"/>
    <mergeCell ref="C487:E487"/>
    <mergeCell ref="F487:J487"/>
    <mergeCell ref="C488:J488"/>
    <mergeCell ref="F478:J478"/>
    <mergeCell ref="C478:E478"/>
    <mergeCell ref="F479:J479"/>
    <mergeCell ref="C479:E479"/>
    <mergeCell ref="F480:J480"/>
    <mergeCell ref="C480:E480"/>
    <mergeCell ref="F481:J481"/>
    <mergeCell ref="C481:E481"/>
    <mergeCell ref="F482:J482"/>
    <mergeCell ref="C482:E482"/>
    <mergeCell ref="F473:J473"/>
    <mergeCell ref="C473:E473"/>
    <mergeCell ref="F474:J474"/>
    <mergeCell ref="C474:E474"/>
    <mergeCell ref="F475:J475"/>
    <mergeCell ref="C475:E475"/>
    <mergeCell ref="F476:J476"/>
    <mergeCell ref="C476:E476"/>
    <mergeCell ref="F477:J477"/>
    <mergeCell ref="C477:E477"/>
    <mergeCell ref="F468:J468"/>
    <mergeCell ref="C468:E468"/>
    <mergeCell ref="F469:J469"/>
    <mergeCell ref="C469:E469"/>
    <mergeCell ref="F470:J470"/>
    <mergeCell ref="C470:E470"/>
    <mergeCell ref="F471:J471"/>
    <mergeCell ref="C471:E471"/>
    <mergeCell ref="F472:J472"/>
    <mergeCell ref="C472:E472"/>
    <mergeCell ref="C461:J461"/>
    <mergeCell ref="C463:J463"/>
    <mergeCell ref="F464:J464"/>
    <mergeCell ref="C464:E464"/>
    <mergeCell ref="F465:J465"/>
    <mergeCell ref="C465:E465"/>
    <mergeCell ref="F466:J466"/>
    <mergeCell ref="C466:E466"/>
    <mergeCell ref="F467:J467"/>
    <mergeCell ref="C467:E467"/>
    <mergeCell ref="F456:J456"/>
    <mergeCell ref="C456:E456"/>
    <mergeCell ref="F457:J457"/>
    <mergeCell ref="C457:E457"/>
    <mergeCell ref="F458:J458"/>
    <mergeCell ref="C458:E458"/>
    <mergeCell ref="F459:J459"/>
    <mergeCell ref="C459:E459"/>
    <mergeCell ref="F460:J460"/>
    <mergeCell ref="C460:E460"/>
    <mergeCell ref="C435:E435"/>
    <mergeCell ref="C438:E438"/>
    <mergeCell ref="C440:E440"/>
    <mergeCell ref="C442:E442"/>
    <mergeCell ref="C444:E444"/>
    <mergeCell ref="C446:E446"/>
    <mergeCell ref="C449:E449"/>
    <mergeCell ref="C451:E451"/>
    <mergeCell ref="C455:E455"/>
    <mergeCell ref="F425:J425"/>
    <mergeCell ref="C425:E425"/>
    <mergeCell ref="F426:J426"/>
    <mergeCell ref="C426:E426"/>
    <mergeCell ref="C427:E427"/>
    <mergeCell ref="C428:E428"/>
    <mergeCell ref="C429:E429"/>
    <mergeCell ref="C432:E432"/>
    <mergeCell ref="C433:E433"/>
    <mergeCell ref="C414:E414"/>
    <mergeCell ref="C416:E416"/>
    <mergeCell ref="C418:E418"/>
    <mergeCell ref="C421:E421"/>
    <mergeCell ref="F422:J422"/>
    <mergeCell ref="C422:E422"/>
    <mergeCell ref="F423:J423"/>
    <mergeCell ref="C423:E423"/>
    <mergeCell ref="F424:J424"/>
    <mergeCell ref="C424:E424"/>
    <mergeCell ref="F405:J405"/>
    <mergeCell ref="C405:E405"/>
    <mergeCell ref="F406:J406"/>
    <mergeCell ref="C406:E406"/>
    <mergeCell ref="F407:J407"/>
    <mergeCell ref="C407:E407"/>
    <mergeCell ref="C408:E408"/>
    <mergeCell ref="C409:E409"/>
    <mergeCell ref="C411:E411"/>
    <mergeCell ref="C389:E389"/>
    <mergeCell ref="C392:E392"/>
    <mergeCell ref="C393:E393"/>
    <mergeCell ref="C395:E395"/>
    <mergeCell ref="C402:E402"/>
    <mergeCell ref="F403:J403"/>
    <mergeCell ref="C403:E403"/>
    <mergeCell ref="F404:J404"/>
    <mergeCell ref="C404:E404"/>
    <mergeCell ref="C367:E367"/>
    <mergeCell ref="C369:E369"/>
    <mergeCell ref="C373:E373"/>
    <mergeCell ref="C374:E374"/>
    <mergeCell ref="C376:E376"/>
    <mergeCell ref="C378:E378"/>
    <mergeCell ref="C381:E381"/>
    <mergeCell ref="C383:E383"/>
    <mergeCell ref="C387:E387"/>
    <mergeCell ref="C344:E344"/>
    <mergeCell ref="C346:E346"/>
    <mergeCell ref="C348:E348"/>
    <mergeCell ref="C351:E351"/>
    <mergeCell ref="C353:E353"/>
    <mergeCell ref="C357:E357"/>
    <mergeCell ref="C360:E360"/>
    <mergeCell ref="C362:E362"/>
    <mergeCell ref="C364:E364"/>
    <mergeCell ref="C321:E321"/>
    <mergeCell ref="C324:E324"/>
    <mergeCell ref="C326:E326"/>
    <mergeCell ref="C329:E329"/>
    <mergeCell ref="C331:E331"/>
    <mergeCell ref="C334:E334"/>
    <mergeCell ref="C336:E336"/>
    <mergeCell ref="C340:E340"/>
    <mergeCell ref="C342:E342"/>
    <mergeCell ref="C298:E298"/>
    <mergeCell ref="C300:E300"/>
    <mergeCell ref="C303:E303"/>
    <mergeCell ref="C305:E305"/>
    <mergeCell ref="C307:E307"/>
    <mergeCell ref="C309:E309"/>
    <mergeCell ref="C313:E313"/>
    <mergeCell ref="C318:E318"/>
    <mergeCell ref="C319:E319"/>
    <mergeCell ref="C275:E275"/>
    <mergeCell ref="C277:E277"/>
    <mergeCell ref="C279:E279"/>
    <mergeCell ref="C283:E283"/>
    <mergeCell ref="C286:E286"/>
    <mergeCell ref="C288:E288"/>
    <mergeCell ref="C290:E290"/>
    <mergeCell ref="C293:E293"/>
    <mergeCell ref="C295:E295"/>
    <mergeCell ref="C255:E255"/>
    <mergeCell ref="C258:E258"/>
    <mergeCell ref="C261:E261"/>
    <mergeCell ref="C263:E263"/>
    <mergeCell ref="C265:E265"/>
    <mergeCell ref="C267:E267"/>
    <mergeCell ref="C269:E269"/>
    <mergeCell ref="C271:E271"/>
    <mergeCell ref="C273:E273"/>
    <mergeCell ref="C232:E232"/>
    <mergeCell ref="C234:E234"/>
    <mergeCell ref="C236:E236"/>
    <mergeCell ref="C239:E239"/>
    <mergeCell ref="C241:E241"/>
    <mergeCell ref="C245:E245"/>
    <mergeCell ref="C247:E247"/>
    <mergeCell ref="C251:E251"/>
    <mergeCell ref="C254:E254"/>
    <mergeCell ref="C210:E210"/>
    <mergeCell ref="C212:E212"/>
    <mergeCell ref="C216:E216"/>
    <mergeCell ref="C219:E219"/>
    <mergeCell ref="C221:E221"/>
    <mergeCell ref="C223:E223"/>
    <mergeCell ref="C225:E225"/>
    <mergeCell ref="C228:E228"/>
    <mergeCell ref="C230:E230"/>
    <mergeCell ref="C186:E186"/>
    <mergeCell ref="C189:E189"/>
    <mergeCell ref="C191:E191"/>
    <mergeCell ref="C196:E196"/>
    <mergeCell ref="C199:E199"/>
    <mergeCell ref="C200:E200"/>
    <mergeCell ref="C202:E202"/>
    <mergeCell ref="C205:E205"/>
    <mergeCell ref="C207:E207"/>
    <mergeCell ref="C165:E165"/>
    <mergeCell ref="C168:E168"/>
    <mergeCell ref="C169:E169"/>
    <mergeCell ref="C171:E171"/>
    <mergeCell ref="C174:E174"/>
    <mergeCell ref="C176:E176"/>
    <mergeCell ref="C179:E179"/>
    <mergeCell ref="C181:E181"/>
    <mergeCell ref="C184:E184"/>
    <mergeCell ref="C142:E142"/>
    <mergeCell ref="C144:E144"/>
    <mergeCell ref="C148:E148"/>
    <mergeCell ref="C149:E149"/>
    <mergeCell ref="C151:E151"/>
    <mergeCell ref="C155:E155"/>
    <mergeCell ref="C156:E156"/>
    <mergeCell ref="C157:E157"/>
    <mergeCell ref="C160:E160"/>
    <mergeCell ref="C121:E121"/>
    <mergeCell ref="C123:E123"/>
    <mergeCell ref="C127:E127"/>
    <mergeCell ref="C130:E130"/>
    <mergeCell ref="C131:E131"/>
    <mergeCell ref="C135:E135"/>
    <mergeCell ref="C137:E137"/>
    <mergeCell ref="C139:E139"/>
    <mergeCell ref="C140:E140"/>
    <mergeCell ref="C100:E100"/>
    <mergeCell ref="C102:E102"/>
    <mergeCell ref="C105:E105"/>
    <mergeCell ref="C108:E108"/>
    <mergeCell ref="C111:E111"/>
    <mergeCell ref="C113:E113"/>
    <mergeCell ref="C115:E115"/>
    <mergeCell ref="C117:E117"/>
    <mergeCell ref="C119:E119"/>
    <mergeCell ref="C63:E63"/>
    <mergeCell ref="C66:E66"/>
    <mergeCell ref="C68:E68"/>
    <mergeCell ref="C70:E70"/>
    <mergeCell ref="C73:E73"/>
    <mergeCell ref="C75:E75"/>
    <mergeCell ref="C79:E79"/>
    <mergeCell ref="C80:E80"/>
    <mergeCell ref="C83:E83"/>
    <mergeCell ref="C42:E42"/>
    <mergeCell ref="C44:E44"/>
    <mergeCell ref="C46:E46"/>
    <mergeCell ref="C48:E48"/>
    <mergeCell ref="C51:E51"/>
    <mergeCell ref="C53:E53"/>
    <mergeCell ref="C56:E56"/>
    <mergeCell ref="C58:E58"/>
    <mergeCell ref="C62:E62"/>
    <mergeCell ref="F35:J35"/>
    <mergeCell ref="C35:E35"/>
    <mergeCell ref="F36:J36"/>
    <mergeCell ref="C36:E36"/>
    <mergeCell ref="F37:J37"/>
    <mergeCell ref="C37:E37"/>
    <mergeCell ref="C38:E38"/>
    <mergeCell ref="C39:E39"/>
    <mergeCell ref="C40:E40"/>
    <mergeCell ref="C3:E3"/>
    <mergeCell ref="C4:E4"/>
    <mergeCell ref="C25:E25"/>
    <mergeCell ref="C26:E26"/>
    <mergeCell ref="C29:E29"/>
    <mergeCell ref="C32:E32"/>
    <mergeCell ref="F33:J33"/>
    <mergeCell ref="C33:E33"/>
    <mergeCell ref="F34:J34"/>
    <mergeCell ref="C34:E3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n°12 ELECTRICITE CFO - CFA - SSI 
DCE - Edition du 14/11/2024</oddHeader>
    <oddFooter>&amp;CEdition du 14/11/2024&amp;RPage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7" t="s">
        <v>405</v>
      </c>
      <c r="AA1" s="7">
        <f>IF(DPGF!F487&lt;&gt;"",DPGF!F487,"0")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2" t="s">
        <v>406</v>
      </c>
      <c r="B3" s="40" t="s">
        <v>407</v>
      </c>
      <c r="C3" s="122" t="s">
        <v>432</v>
      </c>
      <c r="D3" s="122"/>
      <c r="E3" s="122"/>
      <c r="F3" s="122"/>
      <c r="G3" s="122"/>
      <c r="H3" s="122"/>
      <c r="I3" s="122"/>
      <c r="J3" s="12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2" t="s">
        <v>408</v>
      </c>
      <c r="B5" s="40" t="s">
        <v>409</v>
      </c>
      <c r="C5" s="122" t="s">
        <v>433</v>
      </c>
      <c r="D5" s="122"/>
      <c r="E5" s="122"/>
      <c r="F5" s="122"/>
      <c r="G5" s="122"/>
      <c r="H5" s="122"/>
      <c r="I5" s="122"/>
      <c r="J5" s="12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2" t="s">
        <v>418</v>
      </c>
      <c r="B7" s="40" t="s">
        <v>419</v>
      </c>
      <c r="C7" s="43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2" t="s">
        <v>420</v>
      </c>
      <c r="B9" s="40" t="s">
        <v>421</v>
      </c>
      <c r="C9" s="43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2" t="s">
        <v>410</v>
      </c>
      <c r="B11" s="40" t="s">
        <v>411</v>
      </c>
      <c r="C11" s="122" t="s">
        <v>38</v>
      </c>
      <c r="D11" s="122"/>
      <c r="E11" s="122"/>
      <c r="F11" s="122"/>
      <c r="G11" s="122"/>
      <c r="H11" s="122"/>
      <c r="I11" s="122"/>
      <c r="J11" s="12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2" t="s">
        <v>422</v>
      </c>
      <c r="B13" s="40" t="s">
        <v>423</v>
      </c>
      <c r="C13" s="43" t="s">
        <v>434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2" t="s">
        <v>424</v>
      </c>
      <c r="B15" s="40" t="s">
        <v>425</v>
      </c>
      <c r="C15" s="43" t="s">
        <v>435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2" t="s">
        <v>426</v>
      </c>
      <c r="B17" s="40" t="s">
        <v>427</v>
      </c>
      <c r="C17" s="43" t="s">
        <v>436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4">
        <v>0.2</v>
      </c>
      <c r="E19" s="45" t="s">
        <v>428</v>
      </c>
      <c r="AA19" s="7">
        <f>INT((AA5-AA18*100)/10)</f>
        <v>0</v>
      </c>
    </row>
    <row r="20" spans="1:27" ht="12.75" customHeight="1" x14ac:dyDescent="0.25">
      <c r="C20" s="46">
        <v>5.5E-2</v>
      </c>
      <c r="E20" s="45" t="s">
        <v>429</v>
      </c>
      <c r="AA20" s="7">
        <f>AA5-AA18*100-AA19*10</f>
        <v>0</v>
      </c>
    </row>
    <row r="21" spans="1:27" ht="12.75" customHeight="1" x14ac:dyDescent="0.25">
      <c r="C21" s="46">
        <v>0</v>
      </c>
      <c r="E21" s="45" t="s">
        <v>430</v>
      </c>
      <c r="AA21" s="7">
        <f>INT(AA6/10)</f>
        <v>0</v>
      </c>
    </row>
    <row r="22" spans="1:27" ht="12.75" customHeight="1" x14ac:dyDescent="0.25">
      <c r="C22" s="47">
        <v>0</v>
      </c>
      <c r="E22" s="45" t="s">
        <v>431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2" t="s">
        <v>412</v>
      </c>
      <c r="B24" s="40" t="s">
        <v>413</v>
      </c>
      <c r="C24" s="122"/>
      <c r="D24" s="122"/>
      <c r="E24" s="122"/>
      <c r="F24" s="122"/>
      <c r="G24" s="122"/>
      <c r="H24" s="122"/>
      <c r="I24" s="122"/>
      <c r="J24" s="12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2" t="s">
        <v>414</v>
      </c>
      <c r="B26" s="40" t="s">
        <v>415</v>
      </c>
      <c r="C26" s="122"/>
      <c r="D26" s="122"/>
      <c r="E26" s="122"/>
      <c r="F26" s="122"/>
      <c r="G26" s="122"/>
      <c r="H26" s="122"/>
      <c r="I26" s="122"/>
      <c r="J26" s="12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2" t="s">
        <v>416</v>
      </c>
      <c r="B28" s="40" t="s">
        <v>417</v>
      </c>
      <c r="C28" s="122"/>
      <c r="D28" s="122"/>
      <c r="E28" s="122"/>
      <c r="F28" s="122"/>
      <c r="G28" s="122"/>
      <c r="H28" s="122"/>
      <c r="I28" s="122"/>
      <c r="J28" s="12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437</v>
      </c>
      <c r="B1" s="7" t="s">
        <v>438</v>
      </c>
    </row>
    <row r="2" spans="1:3" x14ac:dyDescent="0.25">
      <c r="A2" s="7" t="s">
        <v>439</v>
      </c>
      <c r="B2" s="7" t="s">
        <v>432</v>
      </c>
    </row>
    <row r="3" spans="1:3" x14ac:dyDescent="0.25">
      <c r="A3" s="7" t="s">
        <v>440</v>
      </c>
      <c r="B3" s="7">
        <v>1</v>
      </c>
    </row>
    <row r="4" spans="1:3" x14ac:dyDescent="0.25">
      <c r="A4" s="7" t="s">
        <v>441</v>
      </c>
      <c r="B4" s="7">
        <v>0</v>
      </c>
    </row>
    <row r="5" spans="1:3" x14ac:dyDescent="0.25">
      <c r="A5" s="7" t="s">
        <v>442</v>
      </c>
      <c r="B5" s="7">
        <v>0</v>
      </c>
    </row>
    <row r="6" spans="1:3" x14ac:dyDescent="0.25">
      <c r="A6" s="7" t="s">
        <v>443</v>
      </c>
      <c r="B6" s="7">
        <v>1</v>
      </c>
    </row>
    <row r="7" spans="1:3" x14ac:dyDescent="0.25">
      <c r="A7" s="7" t="s">
        <v>444</v>
      </c>
      <c r="B7" s="7">
        <v>1</v>
      </c>
    </row>
    <row r="8" spans="1:3" x14ac:dyDescent="0.25">
      <c r="A8" s="7" t="s">
        <v>445</v>
      </c>
      <c r="B8" s="7">
        <v>0</v>
      </c>
    </row>
    <row r="9" spans="1:3" x14ac:dyDescent="0.25">
      <c r="A9" s="7" t="s">
        <v>446</v>
      </c>
      <c r="B9" s="7">
        <v>0</v>
      </c>
    </row>
    <row r="10" spans="1:3" x14ac:dyDescent="0.25">
      <c r="A10" s="7" t="s">
        <v>447</v>
      </c>
      <c r="C10" s="7" t="s">
        <v>448</v>
      </c>
    </row>
    <row r="11" spans="1:3" x14ac:dyDescent="0.25">
      <c r="A11" s="7" t="s">
        <v>449</v>
      </c>
      <c r="B11" s="7">
        <v>0</v>
      </c>
    </row>
    <row r="12" spans="1:3" x14ac:dyDescent="0.25">
      <c r="A12" s="7" t="s">
        <v>450</v>
      </c>
      <c r="B12" s="7" t="s">
        <v>451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3" t="s">
        <v>452</v>
      </c>
      <c r="C2" s="123"/>
      <c r="D2" s="123"/>
      <c r="E2" s="123"/>
      <c r="F2" s="123"/>
      <c r="G2" s="123"/>
      <c r="H2" s="123"/>
      <c r="I2" s="123"/>
      <c r="J2" s="123"/>
    </row>
    <row r="4" spans="1:10" ht="12.75" customHeight="1" x14ac:dyDescent="0.25">
      <c r="A4" s="42" t="s">
        <v>406</v>
      </c>
      <c r="B4" s="40" t="s">
        <v>453</v>
      </c>
      <c r="C4" s="124"/>
      <c r="D4" s="124"/>
      <c r="E4" s="124"/>
      <c r="F4" s="124"/>
      <c r="G4" s="124"/>
      <c r="H4" s="124"/>
      <c r="I4" s="124"/>
      <c r="J4" s="124"/>
    </row>
    <row r="6" spans="1:10" ht="12.75" customHeight="1" x14ac:dyDescent="0.25">
      <c r="A6" s="42" t="s">
        <v>408</v>
      </c>
      <c r="B6" s="40" t="s">
        <v>454</v>
      </c>
      <c r="C6" s="124"/>
      <c r="D6" s="124"/>
      <c r="E6" s="124"/>
      <c r="F6" s="124"/>
      <c r="G6" s="124"/>
      <c r="H6" s="124"/>
      <c r="I6" s="124"/>
      <c r="J6" s="124"/>
    </row>
    <row r="8" spans="1:10" ht="12.75" customHeight="1" x14ac:dyDescent="0.25">
      <c r="A8" s="42" t="s">
        <v>418</v>
      </c>
      <c r="B8" s="40" t="s">
        <v>455</v>
      </c>
      <c r="C8" s="124"/>
      <c r="D8" s="124"/>
      <c r="E8" s="124"/>
      <c r="F8" s="124"/>
      <c r="G8" s="124"/>
      <c r="H8" s="124"/>
      <c r="I8" s="124"/>
      <c r="J8" s="124"/>
    </row>
    <row r="10" spans="1:10" ht="12.75" customHeight="1" x14ac:dyDescent="0.25">
      <c r="A10" s="42" t="s">
        <v>420</v>
      </c>
      <c r="B10" s="40" t="s">
        <v>456</v>
      </c>
      <c r="C10" s="125"/>
      <c r="D10" s="125"/>
      <c r="E10" s="125"/>
      <c r="F10" s="125"/>
      <c r="G10" s="125"/>
      <c r="H10" s="125"/>
      <c r="I10" s="125"/>
      <c r="J10" s="125"/>
    </row>
    <row r="12" spans="1:10" ht="12.75" customHeight="1" x14ac:dyDescent="0.25">
      <c r="A12" s="42" t="s">
        <v>410</v>
      </c>
      <c r="B12" s="40" t="s">
        <v>457</v>
      </c>
      <c r="C12" s="124"/>
      <c r="D12" s="124"/>
      <c r="E12" s="124"/>
      <c r="F12" s="124"/>
      <c r="G12" s="124"/>
      <c r="H12" s="124"/>
      <c r="I12" s="124"/>
      <c r="J12" s="124"/>
    </row>
    <row r="14" spans="1:10" ht="12.75" customHeight="1" x14ac:dyDescent="0.25">
      <c r="A14" s="42" t="s">
        <v>422</v>
      </c>
      <c r="B14" s="40" t="s">
        <v>458</v>
      </c>
      <c r="C14" s="124"/>
      <c r="D14" s="124"/>
      <c r="E14" s="124"/>
      <c r="F14" s="124"/>
      <c r="G14" s="124"/>
      <c r="H14" s="124"/>
      <c r="I14" s="124"/>
      <c r="J14" s="124"/>
    </row>
    <row r="16" spans="1:10" ht="12.75" customHeight="1" x14ac:dyDescent="0.25">
      <c r="A16" s="42" t="s">
        <v>424</v>
      </c>
      <c r="B16" s="40" t="s">
        <v>459</v>
      </c>
      <c r="C16" s="124"/>
      <c r="D16" s="124"/>
      <c r="E16" s="124"/>
      <c r="F16" s="124"/>
      <c r="G16" s="124"/>
      <c r="H16" s="124"/>
      <c r="I16" s="124"/>
      <c r="J16" s="124"/>
    </row>
    <row r="18" spans="1:10" ht="12.75" customHeight="1" x14ac:dyDescent="0.25">
      <c r="A18" s="42" t="s">
        <v>426</v>
      </c>
      <c r="B18" s="40" t="s">
        <v>460</v>
      </c>
      <c r="C18" s="126"/>
      <c r="D18" s="126"/>
      <c r="E18" s="126"/>
      <c r="F18" s="126"/>
      <c r="G18" s="126"/>
      <c r="H18" s="126"/>
      <c r="I18" s="126"/>
      <c r="J18" s="126"/>
    </row>
    <row r="20" spans="1:10" ht="12.75" customHeight="1" x14ac:dyDescent="0.25">
      <c r="A20" s="42" t="s">
        <v>461</v>
      </c>
      <c r="B20" s="40" t="s">
        <v>462</v>
      </c>
      <c r="C20" s="126"/>
      <c r="D20" s="126"/>
      <c r="E20" s="126"/>
      <c r="F20" s="126"/>
      <c r="G20" s="126"/>
      <c r="H20" s="126"/>
      <c r="I20" s="126"/>
      <c r="J20" s="126"/>
    </row>
    <row r="22" spans="1:10" ht="12.75" customHeight="1" x14ac:dyDescent="0.25">
      <c r="A22" s="42" t="s">
        <v>412</v>
      </c>
      <c r="B22" s="40" t="s">
        <v>463</v>
      </c>
      <c r="C22" s="126"/>
      <c r="D22" s="126"/>
      <c r="E22" s="126"/>
      <c r="F22" s="126"/>
      <c r="G22" s="126"/>
      <c r="H22" s="126"/>
      <c r="I22" s="126"/>
      <c r="J22" s="126"/>
    </row>
    <row r="24" spans="1:10" ht="12.75" customHeight="1" x14ac:dyDescent="0.25">
      <c r="A24" s="42" t="s">
        <v>414</v>
      </c>
      <c r="B24" s="40" t="s">
        <v>464</v>
      </c>
      <c r="C24" s="124"/>
      <c r="D24" s="124"/>
      <c r="E24" s="124"/>
      <c r="F24" s="124"/>
      <c r="G24" s="124"/>
      <c r="H24" s="124"/>
      <c r="I24" s="124"/>
      <c r="J24" s="124"/>
    </row>
    <row r="28" spans="1:10" ht="60" customHeight="1" x14ac:dyDescent="0.25">
      <c r="A28" s="42" t="s">
        <v>416</v>
      </c>
      <c r="B28" s="40" t="s">
        <v>465</v>
      </c>
      <c r="C28" s="124"/>
      <c r="D28" s="124"/>
      <c r="E28" s="124"/>
      <c r="F28" s="124"/>
      <c r="G28" s="124"/>
      <c r="H28" s="124"/>
      <c r="I28" s="124"/>
      <c r="J28" s="12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7" t="s">
        <v>466</v>
      </c>
      <c r="C2" s="127"/>
      <c r="D2" s="127"/>
      <c r="E2" s="127"/>
      <c r="F2" s="127"/>
    </row>
    <row r="4" spans="2:6" ht="12.75" customHeight="1" x14ac:dyDescent="0.25">
      <c r="B4" s="48" t="s">
        <v>467</v>
      </c>
      <c r="C4" s="48" t="s">
        <v>343</v>
      </c>
      <c r="D4" s="48" t="s">
        <v>468</v>
      </c>
      <c r="E4" s="48" t="s">
        <v>469</v>
      </c>
      <c r="F4" s="48" t="s">
        <v>470</v>
      </c>
    </row>
    <row r="6" spans="2:6" ht="12.75" customHeight="1" x14ac:dyDescent="0.25">
      <c r="B6" s="49"/>
      <c r="C6" s="50"/>
      <c r="D6" s="51"/>
      <c r="E6" s="52"/>
      <c r="F6" s="53" t="str">
        <f>IF(AND(E6= "",D6= ""), "", ROUND(ROUND(E6, 2) * ROUND(D6, 3), 2))</f>
        <v/>
      </c>
    </row>
    <row r="8" spans="2:6" ht="12.75" customHeight="1" x14ac:dyDescent="0.25">
      <c r="B8" s="49"/>
      <c r="C8" s="50"/>
      <c r="D8" s="51"/>
      <c r="E8" s="52"/>
      <c r="F8" s="53" t="str">
        <f>IF(AND(E8= "",D8= ""), "", ROUND(ROUND(E8, 2) * ROUND(D8, 3), 2))</f>
        <v/>
      </c>
    </row>
    <row r="10" spans="2:6" ht="12.75" customHeight="1" x14ac:dyDescent="0.25">
      <c r="B10" s="49"/>
      <c r="C10" s="50"/>
      <c r="D10" s="51"/>
      <c r="E10" s="52"/>
      <c r="F10" s="53" t="str">
        <f>IF(AND(E10= "",D10= ""), "", ROUND(ROUND(E10, 2) * ROUND(D10, 3), 2))</f>
        <v/>
      </c>
    </row>
    <row r="12" spans="2:6" ht="12.75" customHeight="1" x14ac:dyDescent="0.25">
      <c r="B12" s="49"/>
      <c r="C12" s="50"/>
      <c r="D12" s="51"/>
      <c r="E12" s="52"/>
      <c r="F12" s="53" t="str">
        <f>IF(AND(E12= "",D12= ""), "", ROUND(ROUND(E12, 2) * ROUND(D12, 3), 2))</f>
        <v/>
      </c>
    </row>
    <row r="14" spans="2:6" ht="12.75" customHeight="1" x14ac:dyDescent="0.25">
      <c r="B14" s="49"/>
      <c r="C14" s="50"/>
      <c r="D14" s="51"/>
      <c r="E14" s="52"/>
      <c r="F14" s="53" t="str">
        <f>IF(AND(E14= "",D14= ""), "", ROUND(ROUND(E14, 2) * ROUND(D14, 3), 2))</f>
        <v/>
      </c>
    </row>
    <row r="16" spans="2:6" ht="12.75" customHeight="1" x14ac:dyDescent="0.25">
      <c r="B16" s="49"/>
      <c r="C16" s="50"/>
      <c r="D16" s="51"/>
      <c r="E16" s="52"/>
      <c r="F16" s="53" t="str">
        <f>IF(AND(E16= "",D16= ""), "", ROUND(ROUND(E16, 2) * ROUND(D16, 3), 2))</f>
        <v/>
      </c>
    </row>
    <row r="18" spans="2:6" ht="12.75" customHeight="1" x14ac:dyDescent="0.25">
      <c r="B18" s="49"/>
      <c r="C18" s="50"/>
      <c r="D18" s="51"/>
      <c r="E18" s="52"/>
      <c r="F18" s="53" t="str">
        <f>IF(AND(E18= "",D18= ""), "", ROUND(ROUND(E18, 2) * ROUND(D18, 3), 2))</f>
        <v/>
      </c>
    </row>
    <row r="20" spans="2:6" ht="12.75" customHeight="1" x14ac:dyDescent="0.25">
      <c r="B20" s="49"/>
      <c r="C20" s="50"/>
      <c r="D20" s="51"/>
      <c r="E20" s="52"/>
      <c r="F20" s="53" t="str">
        <f>IF(AND(E20= "",D20= ""), "", ROUND(ROUND(E20, 2) * ROUND(D20, 3), 2))</f>
        <v/>
      </c>
    </row>
    <row r="22" spans="2:6" ht="12.75" customHeight="1" x14ac:dyDescent="0.25">
      <c r="B22" s="49"/>
      <c r="C22" s="50"/>
      <c r="D22" s="51"/>
      <c r="E22" s="52"/>
      <c r="F22" s="53" t="str">
        <f>IF(AND(E22= "",D22= ""), "", ROUND(ROUND(E22, 2) * ROUND(D22, 3), 2))</f>
        <v/>
      </c>
    </row>
    <row r="24" spans="2:6" ht="12.75" customHeight="1" x14ac:dyDescent="0.25">
      <c r="B24" s="49"/>
      <c r="C24" s="50"/>
      <c r="D24" s="51"/>
      <c r="E24" s="52"/>
      <c r="F24" s="53" t="str">
        <f>IF(AND(E24= "",D24= ""), "", ROUND(ROUND(E24, 2) * ROUND(D24, 3), 2))</f>
        <v/>
      </c>
    </row>
    <row r="26" spans="2:6" ht="12.75" customHeight="1" x14ac:dyDescent="0.25">
      <c r="B26" s="49"/>
      <c r="C26" s="50"/>
      <c r="D26" s="51"/>
      <c r="E26" s="52"/>
      <c r="F26" s="53" t="str">
        <f>IF(AND(E26= "",D26= ""), "", ROUND(ROUND(E26, 2) * ROUND(D26, 3), 2))</f>
        <v/>
      </c>
    </row>
    <row r="28" spans="2:6" ht="12.75" customHeight="1" x14ac:dyDescent="0.25">
      <c r="B28" s="49"/>
      <c r="C28" s="50"/>
      <c r="D28" s="51"/>
      <c r="E28" s="52"/>
      <c r="F28" s="53" t="str">
        <f>IF(AND(E28= "",D28= ""), "", ROUND(ROUND(E28, 2) * ROUND(D28, 3), 2))</f>
        <v/>
      </c>
    </row>
    <row r="30" spans="2:6" ht="12.75" customHeight="1" x14ac:dyDescent="0.25">
      <c r="B30" s="49"/>
      <c r="C30" s="50"/>
      <c r="D30" s="51"/>
      <c r="E30" s="52"/>
      <c r="F30" s="53" t="str">
        <f>IF(AND(E30= "",D30= ""), "", ROUND(ROUND(E30, 2) * ROUND(D30, 3), 2))</f>
        <v/>
      </c>
    </row>
    <row r="32" spans="2:6" ht="12.75" customHeight="1" x14ac:dyDescent="0.25">
      <c r="B32" s="49"/>
      <c r="C32" s="50"/>
      <c r="D32" s="51"/>
      <c r="E32" s="52"/>
      <c r="F32" s="53" t="str">
        <f>IF(AND(E32= "",D32= ""), "", ROUND(ROUND(E32, 2) * ROUND(D32, 3), 2))</f>
        <v/>
      </c>
    </row>
    <row r="34" spans="2:6" ht="12.75" customHeight="1" x14ac:dyDescent="0.25">
      <c r="B34" s="49"/>
      <c r="C34" s="50"/>
      <c r="D34" s="51"/>
      <c r="E34" s="52"/>
      <c r="F34" s="53" t="str">
        <f>IF(AND(E34= "",D34= ""), "", ROUND(ROUND(E34, 2) * ROUND(D34, 3), 2))</f>
        <v/>
      </c>
    </row>
    <row r="36" spans="2:6" ht="12.75" customHeight="1" x14ac:dyDescent="0.25">
      <c r="B36" s="49"/>
      <c r="C36" s="50"/>
      <c r="D36" s="51"/>
      <c r="E36" s="52"/>
      <c r="F36" s="53" t="str">
        <f>IF(AND(E36= "",D36= ""), "", ROUND(ROUND(E36, 2) * ROUND(D36, 3), 2))</f>
        <v/>
      </c>
    </row>
    <row r="38" spans="2:6" ht="12.75" customHeight="1" x14ac:dyDescent="0.25">
      <c r="B38" s="49"/>
      <c r="C38" s="50"/>
      <c r="D38" s="51"/>
      <c r="E38" s="52"/>
      <c r="F38" s="53" t="str">
        <f>IF(AND(E38= "",D38= ""), "", ROUND(ROUND(E38, 2) * ROUND(D38, 3), 2))</f>
        <v/>
      </c>
    </row>
    <row r="40" spans="2:6" ht="12.75" customHeight="1" x14ac:dyDescent="0.25">
      <c r="B40" s="49"/>
      <c r="C40" s="50"/>
      <c r="D40" s="51"/>
      <c r="E40" s="52"/>
      <c r="F40" s="53" t="str">
        <f>IF(AND(E40= "",D40= ""), "", ROUND(ROUND(E40, 2) * ROUND(D40, 3), 2))</f>
        <v/>
      </c>
    </row>
    <row r="42" spans="2:6" ht="12.75" customHeight="1" x14ac:dyDescent="0.25">
      <c r="B42" s="49"/>
      <c r="C42" s="50"/>
      <c r="D42" s="51"/>
      <c r="E42" s="52"/>
      <c r="F42" s="53" t="str">
        <f>IF(AND(E42= "",D42= ""), "", ROUND(ROUND(E42, 2) * ROUND(D42, 3), 2))</f>
        <v/>
      </c>
    </row>
    <row r="44" spans="2:6" ht="12.75" customHeight="1" x14ac:dyDescent="0.25">
      <c r="B44" s="49"/>
      <c r="C44" s="50"/>
      <c r="D44" s="51"/>
      <c r="E44" s="52"/>
      <c r="F44" s="53" t="str">
        <f>IF(AND(E44= "",D44= ""), "", ROUND(ROUND(E44, 2) * ROUND(D44, 3), 2))</f>
        <v/>
      </c>
    </row>
    <row r="46" spans="2:6" ht="12.75" customHeight="1" x14ac:dyDescent="0.25">
      <c r="B46" s="49"/>
      <c r="C46" s="50"/>
      <c r="D46" s="51"/>
      <c r="E46" s="52"/>
      <c r="F46" s="53" t="str">
        <f>IF(AND(E46= "",D46= ""), "", ROUND(ROUND(E46, 2) * ROUND(D46, 3), 2))</f>
        <v/>
      </c>
    </row>
    <row r="48" spans="2:6" ht="12.75" customHeight="1" x14ac:dyDescent="0.25">
      <c r="B48" s="49"/>
      <c r="C48" s="50"/>
      <c r="D48" s="51"/>
      <c r="E48" s="52"/>
      <c r="F48" s="53" t="str">
        <f>IF(AND(E48= "",D48= ""), "", ROUND(ROUND(E48, 2) * ROUND(D48, 3), 2))</f>
        <v/>
      </c>
    </row>
    <row r="50" spans="2:6" ht="12.75" customHeight="1" x14ac:dyDescent="0.25">
      <c r="B50" s="49"/>
      <c r="C50" s="50"/>
      <c r="D50" s="51"/>
      <c r="E50" s="52"/>
      <c r="F50" s="53" t="str">
        <f>IF(AND(E50= "",D50= ""), "", ROUND(ROUND(E50, 2) * ROUND(D50, 3), 2))</f>
        <v/>
      </c>
    </row>
    <row r="52" spans="2:6" ht="12.75" customHeight="1" x14ac:dyDescent="0.25">
      <c r="B52" s="49"/>
      <c r="C52" s="50"/>
      <c r="D52" s="51"/>
      <c r="E52" s="52"/>
      <c r="F52" s="53" t="str">
        <f>IF(AND(E52= "",D52= ""), "", ROUND(ROUND(E52, 2) * ROUND(D52, 3), 2))</f>
        <v/>
      </c>
    </row>
    <row r="54" spans="2:6" ht="12.75" customHeight="1" x14ac:dyDescent="0.25">
      <c r="B54" s="49"/>
      <c r="C54" s="50"/>
      <c r="D54" s="51"/>
      <c r="E54" s="52"/>
      <c r="F54" s="53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2024-11-14T15:42:26Z</dcterms:created>
  <dcterms:modified xsi:type="dcterms:W3CDTF">2024-11-14T15:42:38Z</dcterms:modified>
</cp:coreProperties>
</file>