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Y:\Affaires\2023\019-2023 - Limoges - Moulin Rabaud\09 - PRO\Dossier remis au client\2024-11-15\LOT13-CVC-P\CCTP-DPGF\"/>
    </mc:Choice>
  </mc:AlternateContent>
  <xr:revisionPtr revIDLastSave="0" documentId="13_ncr:1_{446A162F-D3BE-4CF3-BBAC-BE6C5A4C35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FA Moulin Rabaud" sheetId="42" r:id="rId1"/>
  </sheets>
  <definedNames>
    <definedName name="__________ct2" hidden="1">{#N/A,#N/A,FALSE,"ST.1";#N/A,#N/A,FALSE,"TO";#N/A,#N/A,FALSE,"SL.1";#N/A,#N/A,FALSE,"CL.1";#N/A,#N/A,FALSE,"EL.1";#N/A,#N/A,FALSE,"EL.2"}</definedName>
    <definedName name="________ct2" hidden="1">{#N/A,#N/A,FALSE,"ST.1";#N/A,#N/A,FALSE,"TO";#N/A,#N/A,FALSE,"SL.1";#N/A,#N/A,FALSE,"CL.1";#N/A,#N/A,FALSE,"EL.1";#N/A,#N/A,FALSE,"EL.2"}</definedName>
    <definedName name="______ct2" hidden="1">{#N/A,#N/A,FALSE,"ST.1";#N/A,#N/A,FALSE,"TO";#N/A,#N/A,FALSE,"SL.1";#N/A,#N/A,FALSE,"CL.1";#N/A,#N/A,FALSE,"EL.1";#N/A,#N/A,FALSE,"EL.2"}</definedName>
    <definedName name="_____ct2" hidden="1">{#N/A,#N/A,FALSE,"ST.1";#N/A,#N/A,FALSE,"TO";#N/A,#N/A,FALSE,"SL.1";#N/A,#N/A,FALSE,"CL.1";#N/A,#N/A,FALSE,"EL.1";#N/A,#N/A,FALSE,"EL.2"}</definedName>
    <definedName name="____ct2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481140758">#REF!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aze" hidden="1">{#N/A,#N/A,FALSE,0;#N/A,#N/A,FALSE,0;#N/A,#N/A,FALSE,0;#N/A,#N/A,FALSE,0;#N/A,#N/A,FALSE,0;#N/A,#N/A,FALSE,0}</definedName>
    <definedName name="BatB5orig" hidden="1">{#N/A,#N/A,FALSE,"ST.1";#N/A,#N/A,FALSE,"TO";#N/A,#N/A,FALSE,"SL.1";#N/A,#N/A,FALSE,"CL.1";#N/A,#N/A,FALSE,"EL.1";#N/A,#N/A,FALSE,"EL.2"}</definedName>
    <definedName name="FKMFKLMFD" hidden="1">{#N/A,#N/A,FALSE,"ST.1";#N/A,#N/A,FALSE,"TO";#N/A,#N/A,FALSE,"SL.1";#N/A,#N/A,FALSE,"CL.1";#N/A,#N/A,FALSE,"EL.1";#N/A,#N/A,FALSE,"EL.2"}</definedName>
    <definedName name="_xlnm.Print_Titles" localSheetId="0">'CFA Moulin Rabaud'!$1:$2</definedName>
    <definedName name="JJIOJ" hidden="1">{#N/A,#N/A,FALSE,"ST.1";#N/A,#N/A,FALSE,"TO";#N/A,#N/A,FALSE,"SL.1";#N/A,#N/A,FALSE,"CL.1";#N/A,#N/A,FALSE,"EL.1";#N/A,#N/A,FALSE,"EL.2"}</definedName>
    <definedName name="Liste1">#REF!</definedName>
    <definedName name="MB" hidden="1">{#N/A,#N/A,FALSE,"ST.1";#N/A,#N/A,FALSE,"TO";#N/A,#N/A,FALSE,"SL.1";#N/A,#N/A,FALSE,"CL.1";#N/A,#N/A,FALSE,"EL.1";#N/A,#N/A,FALSE,"EL.2"}</definedName>
    <definedName name="NOTA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'CFA Moulin Rabaud'!$A$1:$I$455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3" i="42" l="1"/>
  <c r="F102" i="42"/>
  <c r="F228" i="42" l="1"/>
  <c r="F226" i="42"/>
  <c r="F225" i="42"/>
  <c r="F233" i="42" s="1"/>
  <c r="F224" i="42"/>
  <c r="F230" i="42"/>
  <c r="D230" i="42"/>
  <c r="D231" i="42"/>
  <c r="F370" i="42"/>
  <c r="F369" i="42"/>
  <c r="F396" i="42"/>
  <c r="F394" i="42"/>
  <c r="F364" i="42"/>
  <c r="F345" i="42" l="1"/>
  <c r="I269" i="42" l="1"/>
  <c r="F251" i="42" l="1"/>
  <c r="I132" i="42" l="1"/>
  <c r="F61" i="42" l="1"/>
  <c r="F59" i="42"/>
  <c r="F60" i="42"/>
  <c r="F58" i="42"/>
  <c r="F121" i="42" l="1"/>
  <c r="F118" i="42"/>
  <c r="F97" i="42"/>
  <c r="F136" i="42" s="1"/>
  <c r="F94" i="42"/>
  <c r="F83" i="42"/>
  <c r="F82" i="42"/>
  <c r="F81" i="42"/>
  <c r="I85" i="42" l="1"/>
  <c r="B445" i="42" l="1"/>
  <c r="B443" i="42"/>
  <c r="B441" i="42"/>
  <c r="B439" i="42"/>
  <c r="B437" i="42"/>
  <c r="B435" i="42"/>
  <c r="I414" i="42"/>
  <c r="I443" i="42" s="1"/>
  <c r="F393" i="42"/>
  <c r="F380" i="42"/>
  <c r="F346" i="42"/>
  <c r="F338" i="42"/>
  <c r="F337" i="42"/>
  <c r="F336" i="42"/>
  <c r="I327" i="42"/>
  <c r="F305" i="42"/>
  <c r="F299" i="42"/>
  <c r="F291" i="42"/>
  <c r="D291" i="42"/>
  <c r="D233" i="42"/>
  <c r="D232" i="42"/>
  <c r="F222" i="42"/>
  <c r="I145" i="42"/>
  <c r="I13" i="42"/>
  <c r="I262" i="42" l="1"/>
  <c r="I194" i="42"/>
  <c r="F231" i="42"/>
  <c r="F232" i="42"/>
  <c r="I185" i="42"/>
  <c r="I256" i="42"/>
  <c r="I217" i="42"/>
  <c r="I175" i="42"/>
  <c r="I313" i="42"/>
  <c r="I307" i="42"/>
  <c r="I320" i="42"/>
  <c r="I140" i="42"/>
  <c r="I75" i="42"/>
  <c r="I53" i="42"/>
  <c r="F106" i="42"/>
  <c r="I286" i="42"/>
  <c r="I30" i="42"/>
  <c r="I32" i="42" s="1"/>
  <c r="I435" i="42" s="1"/>
  <c r="I425" i="42"/>
  <c r="I445" i="42" s="1"/>
  <c r="I404" i="42"/>
  <c r="F347" i="42"/>
  <c r="I386" i="42" l="1"/>
  <c r="I329" i="42"/>
  <c r="I245" i="42"/>
  <c r="I272" i="42" s="1"/>
  <c r="F98" i="42"/>
  <c r="I407" i="42" l="1"/>
  <c r="I441" i="42" s="1"/>
  <c r="I123" i="42"/>
  <c r="I439" i="42"/>
  <c r="F99" i="42"/>
  <c r="I108" i="42" l="1"/>
  <c r="I150" i="42" s="1"/>
  <c r="I437" i="42" l="1"/>
  <c r="I448" i="42" l="1"/>
  <c r="I450" i="42" s="1"/>
  <c r="I452" i="42" s="1"/>
</calcChain>
</file>

<file path=xl/sharedStrings.xml><?xml version="1.0" encoding="utf-8"?>
<sst xmlns="http://schemas.openxmlformats.org/spreadsheetml/2006/main" count="522" uniqueCount="340">
  <si>
    <t xml:space="preserve">MONTANT TOTAL HT </t>
  </si>
  <si>
    <t>TOTAL Toutes Taxes Comprises</t>
  </si>
  <si>
    <t>T.V.A. (20%)</t>
  </si>
  <si>
    <t>u</t>
  </si>
  <si>
    <t>ml</t>
  </si>
  <si>
    <t>RECAPITULATIF</t>
  </si>
  <si>
    <t>ens</t>
  </si>
  <si>
    <t xml:space="preserve"> </t>
  </si>
  <si>
    <t>PM</t>
  </si>
  <si>
    <t>Essais et mise en service</t>
  </si>
  <si>
    <t>L'ensemble selon CCTP</t>
  </si>
  <si>
    <t>DN 40</t>
  </si>
  <si>
    <t>DN 125</t>
  </si>
  <si>
    <t>EAUX USEES - EAUX VANNES</t>
  </si>
  <si>
    <t>DN 100</t>
  </si>
  <si>
    <t>Ventilation primaire</t>
  </si>
  <si>
    <t>Sortie de toiture pour VP y compris chapeau de toit</t>
  </si>
  <si>
    <t>compris raccords, fixations et toutes sujétions de pose</t>
  </si>
  <si>
    <t xml:space="preserve">Canalisations aériennes, en tube PVC blanc série EU y </t>
  </si>
  <si>
    <t>Ø 160</t>
  </si>
  <si>
    <t>réduction et toutes sujétions de mise œuvre suivant</t>
  </si>
  <si>
    <t>type de support porteur</t>
  </si>
  <si>
    <t xml:space="preserve">Fourniture et pose de conduit souple type Algaine ALU Insonorisée </t>
  </si>
  <si>
    <t xml:space="preserve"> Ø 125</t>
  </si>
  <si>
    <t>Ø 200</t>
  </si>
  <si>
    <t>Calorifuge 25 mm sur réseaux de ventilation</t>
  </si>
  <si>
    <t>Généralités</t>
  </si>
  <si>
    <t>U</t>
  </si>
  <si>
    <t xml:space="preserve">accessoires de pose tels que suspentes, coudes, </t>
  </si>
  <si>
    <t xml:space="preserve">compris accessoires, avec joints à lèvres, </t>
  </si>
  <si>
    <t xml:space="preserve">     - clapet anti-pollution type EA</t>
  </si>
  <si>
    <t xml:space="preserve">     - Vanne d'arrêt 1/4 de tour</t>
  </si>
  <si>
    <t xml:space="preserve">     - Filtre à tamis</t>
  </si>
  <si>
    <t>Etiquetage et repérage des réseaux aux couleurs conventionnelles</t>
  </si>
  <si>
    <t>Dossier DOE avec plans de recollement, notices de fonctionnement et notices d' entretien</t>
  </si>
  <si>
    <t>Liaisons frigorifiques</t>
  </si>
  <si>
    <t>Fourniture, pose et raccordement de conduits en cuivre de qualité frigorifiques</t>
  </si>
  <si>
    <t>Y compris isolation mousse M1 et goulotte pour les réseaux passant en apparent</t>
  </si>
  <si>
    <t>Fourniture et pose de chemin de câble type cablofil+protection extérieur</t>
  </si>
  <si>
    <t>Sujétions pour fixation des réseaux en fonction des différents éléments porteurs</t>
  </si>
  <si>
    <t xml:space="preserve">Epreuves des réseaux </t>
  </si>
  <si>
    <t>Mise en service</t>
  </si>
  <si>
    <t>Raccordement frigorifique</t>
  </si>
  <si>
    <t>Raccordement électrique</t>
  </si>
  <si>
    <t>Coupure de proximité compris étiquetage</t>
  </si>
  <si>
    <t>sur chemin de câbles type cablofil tel que décrit au CCTP</t>
  </si>
  <si>
    <t>Canalisations PVC DN 40</t>
  </si>
  <si>
    <t>Siphon selon CCTP</t>
  </si>
  <si>
    <t>Régulation et sécurité</t>
  </si>
  <si>
    <t>Vidange à siphon déportée design</t>
  </si>
  <si>
    <t>Art.</t>
  </si>
  <si>
    <t>DESIGNATION</t>
  </si>
  <si>
    <t>P.U.</t>
  </si>
  <si>
    <t>P.T.</t>
  </si>
  <si>
    <t>BET HORUS Fluides</t>
  </si>
  <si>
    <t>Q BET</t>
  </si>
  <si>
    <t>Q ENT</t>
  </si>
  <si>
    <t>Fonctionnement de l'installation</t>
  </si>
  <si>
    <t>4.1</t>
  </si>
  <si>
    <t>Fonctionnement</t>
  </si>
  <si>
    <t>45 m3/h</t>
  </si>
  <si>
    <t>30 m3/h</t>
  </si>
  <si>
    <t>Ø 250</t>
  </si>
  <si>
    <t>DN 250</t>
  </si>
  <si>
    <t>MONTANT DES TRAVAUX DE VENTILATION</t>
  </si>
  <si>
    <t>5.1</t>
  </si>
  <si>
    <t>Arrivée EF</t>
  </si>
  <si>
    <t>AMENEE D'EAU FROIDE ET ECS</t>
  </si>
  <si>
    <t>MONTANT DES TRAVAUX DE CHAUFFAGE/CLIMATISATION</t>
  </si>
  <si>
    <t>Canalisation de distribution</t>
  </si>
  <si>
    <t>Distribution EF</t>
  </si>
  <si>
    <t>Fourniture et pose d'un robinet d'arrêt tel que décrit</t>
  </si>
  <si>
    <t>Nourrice EF</t>
  </si>
  <si>
    <t>Nourrice ECS</t>
  </si>
  <si>
    <t>Distribution ECS</t>
  </si>
  <si>
    <t>MONTANT DES TRAVAUX DE PLOMBERIE</t>
  </si>
  <si>
    <t>Ballon ECS</t>
  </si>
  <si>
    <t>5.2</t>
  </si>
  <si>
    <t>APPAREILS SANITAIRES</t>
  </si>
  <si>
    <t>Lavabo autoportant PMR</t>
  </si>
  <si>
    <t>Bilan de puissance en phase études</t>
  </si>
  <si>
    <t>Groupes extérieures - 2 tubes</t>
  </si>
  <si>
    <t>Groupes extérieures</t>
  </si>
  <si>
    <t>Plots antivibratiles</t>
  </si>
  <si>
    <t>Unités intérieures</t>
  </si>
  <si>
    <t>Douches</t>
  </si>
  <si>
    <t>Lavabo autoportant PMR type Renova Comfort Square de chez GEBERIT</t>
  </si>
  <si>
    <t>5.3</t>
  </si>
  <si>
    <t>5.4</t>
  </si>
  <si>
    <t>Sous-Total 5.4</t>
  </si>
  <si>
    <t>5.5</t>
  </si>
  <si>
    <t>5.6</t>
  </si>
  <si>
    <t>Sous-Total 5.6</t>
  </si>
  <si>
    <t>4.2</t>
  </si>
  <si>
    <t>CHAPITRE III - PRESCRIPTION LIEE A L'ETANCHEITE DU BATIMENT</t>
  </si>
  <si>
    <t>CHAPITRE IV - DESCRIPTION DES TRAVAUX DE DEPOSE</t>
  </si>
  <si>
    <t>Sous-Total 4.1</t>
  </si>
  <si>
    <t xml:space="preserve">Dépose et repose des équipements </t>
  </si>
  <si>
    <t>MONTANT DES TRAVAUX DE DEPOSE</t>
  </si>
  <si>
    <t>CHAPITRE V - DESCRIPTION DES TRAVAUX DE CHAUFFAGE/CLIMATISATION</t>
  </si>
  <si>
    <t>5.3.1</t>
  </si>
  <si>
    <t>5.3.2</t>
  </si>
  <si>
    <t>CHAPITRE VI - DESCRIPTION DES TRAVAUX DE VENTILATION</t>
  </si>
  <si>
    <t>Sous-Total 4.2</t>
  </si>
  <si>
    <t>Sous-Total 5.5</t>
  </si>
  <si>
    <t>Diffuseurs de soufflage/reprise</t>
  </si>
  <si>
    <t>5.7</t>
  </si>
  <si>
    <t>Sous-Total 5.7</t>
  </si>
  <si>
    <t xml:space="preserve">Fourniture et pose de télécommande filaire type BRC1H52 </t>
  </si>
  <si>
    <t>de chez daikin</t>
  </si>
  <si>
    <t>5.8</t>
  </si>
  <si>
    <t>Gestion technique centralisée</t>
  </si>
  <si>
    <t>5.9</t>
  </si>
  <si>
    <t>Sous-Total 5.8</t>
  </si>
  <si>
    <t>6.1</t>
  </si>
  <si>
    <t>6.2</t>
  </si>
  <si>
    <t>Sous-Total 6.2</t>
  </si>
  <si>
    <t>6.3</t>
  </si>
  <si>
    <t>Bouches et grilles</t>
  </si>
  <si>
    <t>Sous-Total 6.3</t>
  </si>
  <si>
    <t>6.4</t>
  </si>
  <si>
    <t>Sous-Total 6.4</t>
  </si>
  <si>
    <t>6.5</t>
  </si>
  <si>
    <t>Sous-Total 6.5</t>
  </si>
  <si>
    <t>6.6</t>
  </si>
  <si>
    <t>Sous-Total 6.6</t>
  </si>
  <si>
    <t>Registres motorisés</t>
  </si>
  <si>
    <t>Système complet de modulation de débit, selon CCTP</t>
  </si>
  <si>
    <t>Fourniture et pose d'un afficheur CO2 avec sonde incorporée</t>
  </si>
  <si>
    <t>registres motorisés</t>
  </si>
  <si>
    <t>Etude d'execution</t>
  </si>
  <si>
    <t xml:space="preserve">CALFEUTREMENT </t>
  </si>
  <si>
    <t>MONTANT DES TRAVAUX DE CALFEUTREMENT</t>
  </si>
  <si>
    <t>ETIQUETAGE - REPERAGE</t>
  </si>
  <si>
    <t>MONTANT DES TRAVAUX DIVERS</t>
  </si>
  <si>
    <t>DN 160</t>
  </si>
  <si>
    <t>Neutralisation des installations de CVC-P</t>
  </si>
  <si>
    <t>Fourniture, tirage au vide et remplissage de fluide frigo</t>
  </si>
  <si>
    <t>Centrales de traitement d'air</t>
  </si>
  <si>
    <t>Réseaux aérauliques et accessoires divers</t>
  </si>
  <si>
    <t xml:space="preserve">Fourniture et pose de conduit d'extraction en acier galvanisé rectangulaire ou circulaire, </t>
  </si>
  <si>
    <t>Fourniture et pose de bouches de reprise de marque France AIR et de type Alizé S</t>
  </si>
  <si>
    <t xml:space="preserve">Fourniture et pose de bouches de soufflage/reprise de marque VIM et de type BDOP </t>
  </si>
  <si>
    <t>Fourniture et pose d'anti-bélier</t>
  </si>
  <si>
    <t>Rinçage et désinfection des canalisations</t>
  </si>
  <si>
    <t xml:space="preserve"> - Rinçage et désinfection de l'installation</t>
  </si>
  <si>
    <t xml:space="preserve"> - analyse d'eau et traitement</t>
  </si>
  <si>
    <t>Tube PER y compris raccords , fixations,etc</t>
  </si>
  <si>
    <t>Fourniture et pose de patère à tête ronde en inox 304 poli brillant</t>
  </si>
  <si>
    <t>WC au sol</t>
  </si>
  <si>
    <t>EVACUATIONS EU/EV</t>
  </si>
  <si>
    <t xml:space="preserve">Canalisations aériennes, en tube PVC série EU y </t>
  </si>
  <si>
    <t>y compris raccords, fixations et toutes sujétions de pose</t>
  </si>
  <si>
    <t>Accessoires et divers</t>
  </si>
  <si>
    <t>ouverture registres et modulation débit</t>
  </si>
  <si>
    <t>Miroir, dim : 1,1*0,6 m</t>
  </si>
  <si>
    <t>Vidange des réseaux du plateau pour le chaud, froid, ECS, et EF</t>
  </si>
  <si>
    <t>Dépose et évacuation des radiateurs et des réseaux de chauffage</t>
  </si>
  <si>
    <t>existants</t>
  </si>
  <si>
    <t xml:space="preserve">Dépose et évacuation des chaudières gaz individuelles </t>
  </si>
  <si>
    <t xml:space="preserve">et des ballons ECS y compris fumisterie et réalisation </t>
  </si>
  <si>
    <t>de calfeutrement des percements existants</t>
  </si>
  <si>
    <t>et des réseaux d'évacuation non utilisés</t>
  </si>
  <si>
    <t>Dépose et évacuation des réseaux EF, ECS non nécessaires</t>
  </si>
  <si>
    <t>Dépose et évacuation des appareils sanitaires y compris robinetterie</t>
  </si>
  <si>
    <t>Ventilateur d'extraction en caisson</t>
  </si>
  <si>
    <t>Fourniture et pose d’un ensemble d’extraction tel que décrit  dans le CCTP y compris accessoires listés</t>
  </si>
  <si>
    <t>Marque : ALDES</t>
  </si>
  <si>
    <t>Fourniture de bouche d'entrées d'air de marque ALDES</t>
  </si>
  <si>
    <t xml:space="preserve"> - Auvent standard</t>
  </si>
  <si>
    <t xml:space="preserve"> - Flasque long</t>
  </si>
  <si>
    <t xml:space="preserve"> - Entrée d'air type EA</t>
  </si>
  <si>
    <t xml:space="preserve">Percements dans murs ou planchers </t>
  </si>
  <si>
    <t>pour réseaux de ventilation</t>
  </si>
  <si>
    <t>Ø 315</t>
  </si>
  <si>
    <t>Ø 400</t>
  </si>
  <si>
    <t xml:space="preserve">Fourniture et pose d'un bouton poussoir temporisé pour gestion </t>
  </si>
  <si>
    <t>100 m3/h</t>
  </si>
  <si>
    <t>Ø160</t>
  </si>
  <si>
    <t>Ø200</t>
  </si>
  <si>
    <t>Chauffe eau pour les sanitaires</t>
  </si>
  <si>
    <t xml:space="preserve">Fourniture et pose de chauffe eau électrique type Linéo 80L </t>
  </si>
  <si>
    <t>de chez Atlantic y compris cache piquage et groupe de sécurité</t>
  </si>
  <si>
    <t>DN 32</t>
  </si>
  <si>
    <t>Tube EF cuivre y compris raccords, fixations,etc</t>
  </si>
  <si>
    <t xml:space="preserve">Calorifuge EF type ARMAFLEX ep: 12mm </t>
  </si>
  <si>
    <t>Ø20*2,25/15</t>
  </si>
  <si>
    <t>Ø25</t>
  </si>
  <si>
    <t>7.1.5</t>
  </si>
  <si>
    <t xml:space="preserve"> - Fourniture et pose de robinet d'alimentation EF tel que décrit</t>
  </si>
  <si>
    <t xml:space="preserve"> - Fourniture et pose de siphon sur réseau d'écoulement tel que décrit</t>
  </si>
  <si>
    <t>Sous-Total 7.1.5</t>
  </si>
  <si>
    <t>Kitchenette</t>
  </si>
  <si>
    <t>Robinet temporisé à bouton poussoir de lavabo type TEMPOMIX 3</t>
  </si>
  <si>
    <t xml:space="preserve">Fourniture et pose de mitigeur de douche murale type LOGIS, </t>
  </si>
  <si>
    <t>ECO de chez HANSGROHE</t>
  </si>
  <si>
    <t>Fourniture et pose d'un ensemble de douche type Unica Croma</t>
  </si>
  <si>
    <t>comprenant la barre de douche, la douchette et le flexible de chez HANSGROHE</t>
  </si>
  <si>
    <t>Plan Vasque</t>
  </si>
  <si>
    <t>Robinet temporisé à bouton poussoir type TEMPOMIX 3</t>
  </si>
  <si>
    <t>Plan vasque Vario avec cuve DELRIO MR de chez CSI</t>
  </si>
  <si>
    <t xml:space="preserve">lg : 1,6 m - 2 cuves avec dosseret </t>
  </si>
  <si>
    <t>Urinoir</t>
  </si>
  <si>
    <t>Séparation d'urinoir</t>
  </si>
  <si>
    <t>Entrées d'air auto-réglables</t>
  </si>
  <si>
    <t>Dépose et évacuation des bouches d'extraction existantes</t>
  </si>
  <si>
    <t>Miroir, dim : 1,1*0,6 m avec bandeau LED</t>
  </si>
  <si>
    <t>Fourniture et pose de boitiers de répartition y compris fixations et vannes d'arrêts</t>
  </si>
  <si>
    <t>Condensats canalisations PVC DN 32</t>
  </si>
  <si>
    <t>Etiquetage</t>
  </si>
  <si>
    <t>Vidoir</t>
  </si>
  <si>
    <t>Robinetterie</t>
  </si>
  <si>
    <t>Sonde extérieure</t>
  </si>
  <si>
    <t>Sous-Total 5.2</t>
  </si>
  <si>
    <t>Fourniture et pose d'une grille extérieure type GEA de chez France Air</t>
  </si>
  <si>
    <t>y compris plénum de raccordement</t>
  </si>
  <si>
    <t>Dim : 600*600</t>
  </si>
  <si>
    <t xml:space="preserve">Piège à son cylindriques avec noyau type SCN 20 </t>
  </si>
  <si>
    <t>DN400</t>
  </si>
  <si>
    <t>de chez France air</t>
  </si>
  <si>
    <t>Fourniture et pose d'une CTA type SERENCIO 2000 de chez ATLANTIC</t>
  </si>
  <si>
    <t>Ø 355</t>
  </si>
  <si>
    <t>Clapets coupe-feu</t>
  </si>
  <si>
    <t>Clapet coupe feu auto commandé rectangulaire ou circulaire selon CCTP</t>
  </si>
  <si>
    <t xml:space="preserve"> Ø 250</t>
  </si>
  <si>
    <t>DN 200</t>
  </si>
  <si>
    <t>de chez SCHAKO y compris plénum</t>
  </si>
  <si>
    <t>7.1</t>
  </si>
  <si>
    <t>7.2</t>
  </si>
  <si>
    <t>de chez DAIKIN y compris équipements sup. suivant CCTP</t>
  </si>
  <si>
    <t>Fourniture et pose de gainables y compris fixations et caissons de soufflage</t>
  </si>
  <si>
    <t>de type FXSA15A de chez DAIKIN</t>
  </si>
  <si>
    <t>de type FXSA20A de chez DAIKIN</t>
  </si>
  <si>
    <t>y compris caisson de soufflage/reprise</t>
  </si>
  <si>
    <t>Fourniture et pose de gaine de ventilation type phoniflex ou algaine</t>
  </si>
  <si>
    <t xml:space="preserve">de type FXSA50A de chez DAIKIN </t>
  </si>
  <si>
    <t xml:space="preserve">y compris filtres G4+F7, batterie élec et registre anti-gel </t>
  </si>
  <si>
    <t>Type Easyvec C4 PRO 1000</t>
  </si>
  <si>
    <r>
      <t xml:space="preserve">DECOMPOSITION DU PRIX GLOBAL FORFAITAIRE
</t>
    </r>
    <r>
      <rPr>
        <b/>
        <sz val="10"/>
        <rFont val="Arial"/>
        <family val="2"/>
      </rPr>
      <t>LOT 13 CHAUFFAGE VENTILATION CLIMATISATION PLOMBERIE</t>
    </r>
  </si>
  <si>
    <t>Fourniture et pose de groupes extérieurs type RXYSA8A</t>
  </si>
  <si>
    <t xml:space="preserve">de type FXSA40A de chez DAIKIN </t>
  </si>
  <si>
    <t xml:space="preserve">de type FXSA25A de chez DAIKIN </t>
  </si>
  <si>
    <t>Fourniture et pose de cassette 4 voies de type FXZA15A de chez DAIKIN</t>
  </si>
  <si>
    <t>Fourniture et pose de cassette 4 voies de type FXZA25A de chez DAIKIN</t>
  </si>
  <si>
    <t>Ventilation haute et basse</t>
  </si>
  <si>
    <t>Grille de ventilation France Air de type LAC 40 ou équivalent</t>
  </si>
  <si>
    <t>300x50</t>
  </si>
  <si>
    <t>200x50</t>
  </si>
  <si>
    <t>6.7</t>
  </si>
  <si>
    <t>Sous-Total 6.7</t>
  </si>
  <si>
    <t>6.8</t>
  </si>
  <si>
    <t>Sous-Total 6.8</t>
  </si>
  <si>
    <t>6.9</t>
  </si>
  <si>
    <t>Sous-Total 6.9</t>
  </si>
  <si>
    <t xml:space="preserve">     - Réducteur de pression</t>
  </si>
  <si>
    <t xml:space="preserve">     - Compteur volumétrique</t>
  </si>
  <si>
    <t>Evier FRANKE Maris en fraganit 97x50</t>
  </si>
  <si>
    <t>Robinetterie mitigeuse type Logis M31 de chez HANSGROHE</t>
  </si>
  <si>
    <t>3/8-3/4</t>
  </si>
  <si>
    <t>3/8-5/8</t>
  </si>
  <si>
    <t>1/4-3/8</t>
  </si>
  <si>
    <t>Percements pour le passage des réseaux frigo</t>
  </si>
  <si>
    <t>Boitier d'isolement</t>
  </si>
  <si>
    <t>de type SV4A14A de chez DAIKIN</t>
  </si>
  <si>
    <t>Pompe de relevage boitiers</t>
  </si>
  <si>
    <t>de chez SCHAKO y compris plénum isolé</t>
  </si>
  <si>
    <t>625*225 mm</t>
  </si>
  <si>
    <t>1025*225 mm</t>
  </si>
  <si>
    <t>Fourniture et pose de grille de soufflage type PA1 Profilé G</t>
  </si>
  <si>
    <t xml:space="preserve">Fourniture et pose de grille de soufflage type WGA-V+PA1 1225*225 mm </t>
  </si>
  <si>
    <t xml:space="preserve">Fourniture et pose de grille de reprise type LAQK-F-600 </t>
  </si>
  <si>
    <t>de chez SCHAKO y compris plénum et filtres</t>
  </si>
  <si>
    <t>Fourniture et pose de grille de reprise type PA1</t>
  </si>
  <si>
    <t>1/4-1/2</t>
  </si>
  <si>
    <t>Fourniture et pose d'un edge controlleur</t>
  </si>
  <si>
    <t>Prise d'air neuf et rejet :</t>
  </si>
  <si>
    <t>Evacuation des condensats</t>
  </si>
  <si>
    <t>Fourniture et pose de tube PVC de diamètre 32 mm tel que décrit</t>
  </si>
  <si>
    <t xml:space="preserve">Fourniture et pose d'un pompe de relevage des condensats </t>
  </si>
  <si>
    <t>de la CTA</t>
  </si>
  <si>
    <t>Pièges à sons</t>
  </si>
  <si>
    <t>DN315</t>
  </si>
  <si>
    <t>Capteur d'ambiance et bouton de relance</t>
  </si>
  <si>
    <t xml:space="preserve">Fourniture et pose de sonde murale de température déportée type KRCS01-4 </t>
  </si>
  <si>
    <t>Fourniture et pose d'un bouton de relance temporisé type TIM 480</t>
  </si>
  <si>
    <t>de chez ATIB</t>
  </si>
  <si>
    <t>5.10</t>
  </si>
  <si>
    <t>Sous-Total 5.9</t>
  </si>
  <si>
    <t xml:space="preserve">Fourniture et pose de grille de soufflage type WGA-V + PA1 </t>
  </si>
  <si>
    <t xml:space="preserve">1025*225 mm </t>
  </si>
  <si>
    <t>Fourniture et pose de reprise à ailettes fixes type PA1 profilé G</t>
  </si>
  <si>
    <t xml:space="preserve">625*225 mm </t>
  </si>
  <si>
    <t xml:space="preserve">Fourniture et pose d'une grille de reprise type LAQ-F-600 </t>
  </si>
  <si>
    <t>Ø125</t>
  </si>
  <si>
    <t>90 m3/h</t>
  </si>
  <si>
    <t>CHAPITRE VII - DESCRIPTION DES TRAVAUX DE PLOMBERIE</t>
  </si>
  <si>
    <t>7.1.1</t>
  </si>
  <si>
    <t>Sous-Total 7.1.1</t>
  </si>
  <si>
    <t>7.1.2</t>
  </si>
  <si>
    <t>7.1.2.1</t>
  </si>
  <si>
    <t>Alimentation EF supplémentaires</t>
  </si>
  <si>
    <t>Attente fontaine à eau</t>
  </si>
  <si>
    <t>Sous-Total 7.1</t>
  </si>
  <si>
    <t>Sous-Total 7.1.4</t>
  </si>
  <si>
    <t>7.1.4</t>
  </si>
  <si>
    <t>Sous-Total 7.1.3</t>
  </si>
  <si>
    <t>7.1.3</t>
  </si>
  <si>
    <t>Sous-Total 7.1.2</t>
  </si>
  <si>
    <t>7.1.2.2</t>
  </si>
  <si>
    <t>7.2.1</t>
  </si>
  <si>
    <t>7.2.2</t>
  </si>
  <si>
    <t>7.2.4</t>
  </si>
  <si>
    <t>7.2.5</t>
  </si>
  <si>
    <t>7.2.6</t>
  </si>
  <si>
    <t>7.2.7</t>
  </si>
  <si>
    <t>7.2.8</t>
  </si>
  <si>
    <t>Sous-Total 7.2</t>
  </si>
  <si>
    <t>7.3</t>
  </si>
  <si>
    <t>Sous-Total 7.3</t>
  </si>
  <si>
    <t>dim : 55*52,5 cm</t>
  </si>
  <si>
    <t xml:space="preserve">lg : 1,3 m - 2 cuves avec dosseret </t>
  </si>
  <si>
    <t xml:space="preserve">lg : 1,4 m - 2 cuves avec dosseret </t>
  </si>
  <si>
    <t>Lave mains</t>
  </si>
  <si>
    <t>Lave main type Renova Compact de chez GEBERIT</t>
  </si>
  <si>
    <t>dim : 40*25 cm</t>
  </si>
  <si>
    <t>Vidange à siphon avec aérateur</t>
  </si>
  <si>
    <t>Canalisations aériennes, en tube PVC phonique suivant CCTP</t>
  </si>
  <si>
    <t>Fourniture et pose d'une barre et d'un rideau de douche</t>
  </si>
  <si>
    <t>WC 3/6 L au sol avec abattant frein de chute</t>
  </si>
  <si>
    <t>WC 3/6 L au sol PMR avec abattant frein de chute</t>
  </si>
  <si>
    <t>Barre d'appui coudée 135 ° Be-Line dim : 40*40 cm</t>
  </si>
  <si>
    <t>Barre de tirage sur porte WC Be-Line dim : 40 cm</t>
  </si>
  <si>
    <t>Urinoir sur bouton poussoir</t>
  </si>
  <si>
    <t>600*600</t>
  </si>
  <si>
    <t>Modules de régulation principales à IRIS de chez ALDES</t>
  </si>
  <si>
    <t>CHAPITRE VIII - DESCRIPTION DES TRAVAUX DE CALFEUTREMENT</t>
  </si>
  <si>
    <t>CHAPITRE IX - DESCRIPTION DES TRAVAUX DIVERS</t>
  </si>
  <si>
    <t>Adaptateur de commande type KRP2A 61/62 de chez daikin</t>
  </si>
  <si>
    <t>Receveurs de douches type Kinesurf découpable de chez Kinedo</t>
  </si>
  <si>
    <t>Dim : 1,0*1,60 m suivant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</si>
</sst>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0.0"/>
    <numFmt numFmtId="166" formatCode="#,##0.00\ [$€-1]"/>
    <numFmt numFmtId="167" formatCode="#,##0\ [$€-1]"/>
    <numFmt numFmtId="168" formatCode="_-* #,##0.00\ [$€-1]_-;\-* #,##0.00\ [$€-1]_-;_-* &quot;-&quot;??\ [$€-1]_-"/>
    <numFmt numFmtId="169" formatCode="#,##0.00\ _F"/>
    <numFmt numFmtId="170" formatCode="#."/>
    <numFmt numFmtId="171" formatCode="0.00_)"/>
    <numFmt numFmtId="172" formatCode="_-* #,##0\ _F_-;\-* #,##0\ _F_-;_-* &quot;-&quot;??\ _F_-;_-@_-"/>
    <numFmt numFmtId="173" formatCode="#,##0.0"/>
  </numFmts>
  <fonts count="33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u/>
      <sz val="12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MS Sans Serif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2"/>
      <color theme="3" tint="0.3999755851924192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0"/>
      <color indexed="8"/>
      <name val="Arial"/>
      <family val="2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485"/>
        <bgColor indexed="4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/>
      <bottom/>
      <diagonal/>
    </border>
  </borders>
  <cellStyleXfs count="33">
    <xf numFmtId="0" fontId="0" fillId="0" borderId="0"/>
    <xf numFmtId="0" fontId="3" fillId="0" borderId="0"/>
    <xf numFmtId="170" fontId="5" fillId="0" borderId="0">
      <protection locked="0"/>
    </xf>
    <xf numFmtId="170" fontId="5" fillId="0" borderId="0">
      <protection locked="0"/>
    </xf>
    <xf numFmtId="170" fontId="5" fillId="0" borderId="0">
      <protection locked="0"/>
    </xf>
    <xf numFmtId="168" fontId="3" fillId="0" borderId="0" applyFont="0" applyFill="0" applyBorder="0" applyAlignment="0" applyProtection="0"/>
    <xf numFmtId="170" fontId="5" fillId="0" borderId="0">
      <protection locked="0"/>
    </xf>
    <xf numFmtId="38" fontId="6" fillId="2" borderId="0" applyNumberFormat="0" applyBorder="0" applyAlignment="0" applyProtection="0"/>
    <xf numFmtId="170" fontId="7" fillId="0" borderId="0">
      <protection locked="0"/>
    </xf>
    <xf numFmtId="170" fontId="7" fillId="0" borderId="0">
      <protection locked="0"/>
    </xf>
    <xf numFmtId="10" fontId="6" fillId="3" borderId="1" applyNumberFormat="0" applyBorder="0" applyAlignment="0" applyProtection="0"/>
    <xf numFmtId="164" fontId="2" fillId="0" borderId="0" applyFont="0" applyFill="0" applyBorder="0" applyAlignment="0" applyProtection="0"/>
    <xf numFmtId="171" fontId="8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70" fontId="5" fillId="0" borderId="2">
      <protection locked="0"/>
    </xf>
    <xf numFmtId="0" fontId="2" fillId="0" borderId="0"/>
    <xf numFmtId="0" fontId="3" fillId="0" borderId="0"/>
    <xf numFmtId="0" fontId="14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8" fillId="0" borderId="0" applyAlignment="0">
      <alignment vertical="top" wrapText="1"/>
      <protection locked="0"/>
    </xf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</cellStyleXfs>
  <cellXfs count="214">
    <xf numFmtId="0" fontId="0" fillId="0" borderId="0" xfId="0"/>
    <xf numFmtId="0" fontId="10" fillId="0" borderId="0" xfId="0" quotePrefix="1" applyFont="1" applyAlignment="1">
      <alignment horizontal="justify" vertical="center" wrapText="1"/>
    </xf>
    <xf numFmtId="0" fontId="3" fillId="0" borderId="0" xfId="0" applyFont="1" applyAlignment="1" applyProtection="1">
      <alignment horizontal="left"/>
      <protection locked="0"/>
    </xf>
    <xf numFmtId="0" fontId="3" fillId="0" borderId="0" xfId="18" applyFont="1" applyAlignment="1">
      <alignment horizontal="left"/>
    </xf>
    <xf numFmtId="0" fontId="3" fillId="0" borderId="0" xfId="29" applyFont="1" applyAlignment="1">
      <alignment horizontal="left"/>
    </xf>
    <xf numFmtId="0" fontId="3" fillId="0" borderId="0" xfId="29" applyFont="1" applyAlignment="1">
      <alignment horizontal="center"/>
    </xf>
    <xf numFmtId="0" fontId="10" fillId="0" borderId="0" xfId="29" quotePrefix="1" applyFont="1" applyAlignment="1">
      <alignment horizontal="justify" vertical="center" wrapText="1"/>
    </xf>
    <xf numFmtId="0" fontId="3" fillId="0" borderId="0" xfId="29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18" applyFont="1" applyAlignment="1">
      <alignment horizontal="right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3" fillId="0" borderId="6" xfId="29" applyFont="1" applyBorder="1" applyAlignment="1">
      <alignment horizontal="center" vertical="center"/>
    </xf>
    <xf numFmtId="165" fontId="9" fillId="0" borderId="3" xfId="29" applyNumberFormat="1" applyFont="1" applyBorder="1" applyAlignment="1">
      <alignment horizontal="center" vertical="center"/>
    </xf>
    <xf numFmtId="165" fontId="10" fillId="0" borderId="3" xfId="29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/>
    </xf>
    <xf numFmtId="165" fontId="10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2" fontId="10" fillId="0" borderId="3" xfId="11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vertical="center" wrapText="1"/>
    </xf>
    <xf numFmtId="49" fontId="13" fillId="0" borderId="11" xfId="0" applyNumberFormat="1" applyFont="1" applyBorder="1" applyAlignment="1">
      <alignment vertical="center" wrapText="1"/>
    </xf>
    <xf numFmtId="0" fontId="10" fillId="0" borderId="11" xfId="0" quotePrefix="1" applyFont="1" applyBorder="1" applyAlignment="1">
      <alignment horizontal="justify" vertical="center" wrapText="1"/>
    </xf>
    <xf numFmtId="0" fontId="3" fillId="0" borderId="3" xfId="29" quotePrefix="1" applyFont="1" applyBorder="1" applyAlignment="1">
      <alignment horizontal="left"/>
    </xf>
    <xf numFmtId="0" fontId="10" fillId="0" borderId="11" xfId="29" quotePrefix="1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/>
    </xf>
    <xf numFmtId="0" fontId="10" fillId="0" borderId="11" xfId="0" applyFont="1" applyBorder="1" applyAlignment="1">
      <alignment horizontal="left" vertical="center" wrapText="1" indent="1"/>
    </xf>
    <xf numFmtId="0" fontId="3" fillId="0" borderId="3" xfId="18" applyFont="1" applyBorder="1" applyAlignment="1">
      <alignment horizontal="left"/>
    </xf>
    <xf numFmtId="0" fontId="3" fillId="0" borderId="11" xfId="0" applyFont="1" applyBorder="1" applyAlignment="1" applyProtection="1">
      <alignment horizontal="right" wrapText="1"/>
      <protection locked="0"/>
    </xf>
    <xf numFmtId="0" fontId="3" fillId="0" borderId="3" xfId="29" applyFont="1" applyBorder="1" applyAlignment="1" applyProtection="1">
      <alignment horizontal="left"/>
      <protection locked="0"/>
    </xf>
    <xf numFmtId="49" fontId="9" fillId="0" borderId="3" xfId="29" applyNumberFormat="1" applyFont="1" applyBorder="1" applyAlignment="1">
      <alignment vertical="center" wrapText="1"/>
    </xf>
    <xf numFmtId="0" fontId="15" fillId="0" borderId="3" xfId="29" quotePrefix="1" applyFont="1" applyBorder="1" applyAlignment="1">
      <alignment horizontal="left"/>
    </xf>
    <xf numFmtId="0" fontId="3" fillId="0" borderId="11" xfId="18" applyFont="1" applyBorder="1" applyAlignment="1">
      <alignment horizontal="right"/>
    </xf>
    <xf numFmtId="0" fontId="3" fillId="0" borderId="3" xfId="29" applyFont="1" applyBorder="1" applyAlignment="1">
      <alignment horizontal="left"/>
    </xf>
    <xf numFmtId="0" fontId="3" fillId="0" borderId="11" xfId="29" applyFont="1" applyBorder="1" applyAlignment="1">
      <alignment horizontal="right" vertical="center"/>
    </xf>
    <xf numFmtId="0" fontId="3" fillId="0" borderId="11" xfId="29" applyFont="1" applyBorder="1" applyAlignment="1">
      <alignment horizontal="right"/>
    </xf>
    <xf numFmtId="0" fontId="3" fillId="0" borderId="11" xfId="29" applyFont="1" applyBorder="1" applyAlignment="1" applyProtection="1">
      <alignment horizontal="right" wrapText="1"/>
      <protection locked="0"/>
    </xf>
    <xf numFmtId="0" fontId="13" fillId="0" borderId="11" xfId="29" quotePrefix="1" applyFont="1" applyBorder="1" applyAlignment="1">
      <alignment horizontal="justify" vertical="center" wrapText="1"/>
    </xf>
    <xf numFmtId="0" fontId="3" fillId="0" borderId="11" xfId="29" applyFont="1" applyBorder="1" applyAlignment="1" applyProtection="1">
      <alignment horizontal="right"/>
      <protection locked="0"/>
    </xf>
    <xf numFmtId="0" fontId="15" fillId="0" borderId="3" xfId="29" applyFont="1" applyBorder="1" applyAlignment="1" applyProtection="1">
      <alignment horizontal="left"/>
      <protection locked="0"/>
    </xf>
    <xf numFmtId="49" fontId="10" fillId="0" borderId="11" xfId="0" applyNumberFormat="1" applyFont="1" applyBorder="1" applyAlignment="1">
      <alignment vertical="center" wrapText="1"/>
    </xf>
    <xf numFmtId="0" fontId="10" fillId="0" borderId="12" xfId="0" quotePrefix="1" applyFont="1" applyBorder="1" applyAlignment="1">
      <alignment horizontal="justify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72" fontId="3" fillId="0" borderId="0" xfId="11" applyNumberFormat="1" applyFont="1" applyBorder="1" applyAlignment="1">
      <alignment horizontal="center" vertical="center"/>
    </xf>
    <xf numFmtId="172" fontId="10" fillId="0" borderId="0" xfId="11" applyNumberFormat="1" applyFont="1" applyBorder="1" applyAlignment="1">
      <alignment horizontal="center" vertical="center"/>
    </xf>
    <xf numFmtId="0" fontId="3" fillId="0" borderId="0" xfId="29" applyFont="1" applyAlignment="1">
      <alignment horizontal="center" vertical="center" wrapText="1"/>
    </xf>
    <xf numFmtId="0" fontId="10" fillId="0" borderId="0" xfId="29" applyFont="1" applyAlignment="1">
      <alignment horizontal="center" vertical="center"/>
    </xf>
    <xf numFmtId="38" fontId="3" fillId="0" borderId="0" xfId="25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7" fontId="10" fillId="0" borderId="5" xfId="0" applyNumberFormat="1" applyFont="1" applyBorder="1" applyAlignment="1">
      <alignment vertical="center"/>
    </xf>
    <xf numFmtId="169" fontId="10" fillId="0" borderId="6" xfId="0" applyNumberFormat="1" applyFont="1" applyBorder="1" applyAlignment="1">
      <alignment vertical="center"/>
    </xf>
    <xf numFmtId="172" fontId="10" fillId="0" borderId="6" xfId="11" applyNumberFormat="1" applyFont="1" applyBorder="1" applyAlignment="1">
      <alignment horizontal="center" vertical="center"/>
    </xf>
    <xf numFmtId="172" fontId="3" fillId="0" borderId="6" xfId="1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3" fillId="0" borderId="6" xfId="25" applyNumberFormat="1" applyFont="1" applyFill="1" applyBorder="1" applyAlignment="1">
      <alignment horizontal="center" vertical="center" wrapText="1"/>
    </xf>
    <xf numFmtId="172" fontId="10" fillId="0" borderId="14" xfId="11" applyNumberFormat="1" applyFont="1" applyBorder="1" applyAlignment="1">
      <alignment horizontal="center" vertical="center"/>
    </xf>
    <xf numFmtId="167" fontId="10" fillId="0" borderId="9" xfId="0" applyNumberFormat="1" applyFont="1" applyBorder="1" applyAlignment="1">
      <alignment vertical="center"/>
    </xf>
    <xf numFmtId="169" fontId="10" fillId="0" borderId="0" xfId="0" applyNumberFormat="1" applyFont="1" applyAlignment="1">
      <alignment vertical="center"/>
    </xf>
    <xf numFmtId="172" fontId="10" fillId="0" borderId="13" xfId="11" applyNumberFormat="1" applyFont="1" applyBorder="1" applyAlignment="1">
      <alignment horizontal="center" vertical="center"/>
    </xf>
    <xf numFmtId="166" fontId="10" fillId="0" borderId="4" xfId="0" applyNumberFormat="1" applyFont="1" applyBorder="1" applyAlignment="1">
      <alignment horizontal="center" vertical="center"/>
    </xf>
    <xf numFmtId="169" fontId="9" fillId="0" borderId="11" xfId="0" applyNumberFormat="1" applyFont="1" applyBorder="1" applyAlignment="1">
      <alignment vertical="center"/>
    </xf>
    <xf numFmtId="169" fontId="10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4" fontId="9" fillId="0" borderId="11" xfId="0" applyNumberFormat="1" applyFont="1" applyBorder="1" applyAlignment="1">
      <alignment vertical="center"/>
    </xf>
    <xf numFmtId="4" fontId="10" fillId="0" borderId="11" xfId="29" applyNumberFormat="1" applyFont="1" applyBorder="1" applyAlignment="1">
      <alignment vertical="center"/>
    </xf>
    <xf numFmtId="4" fontId="9" fillId="0" borderId="11" xfId="29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173" fontId="3" fillId="0" borderId="6" xfId="0" applyNumberFormat="1" applyFont="1" applyBorder="1" applyAlignment="1">
      <alignment vertical="center"/>
    </xf>
    <xf numFmtId="4" fontId="10" fillId="0" borderId="6" xfId="29" applyNumberFormat="1" applyFont="1" applyBorder="1" applyAlignment="1">
      <alignment vertical="center"/>
    </xf>
    <xf numFmtId="169" fontId="9" fillId="0" borderId="6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4" fontId="9" fillId="0" borderId="1" xfId="29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29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vertical="center"/>
    </xf>
    <xf numFmtId="165" fontId="9" fillId="0" borderId="11" xfId="0" applyNumberFormat="1" applyFont="1" applyBorder="1" applyAlignment="1">
      <alignment horizontal="center" vertical="center"/>
    </xf>
    <xf numFmtId="0" fontId="9" fillId="0" borderId="0" xfId="29" applyFont="1" applyAlignment="1">
      <alignment horizontal="center" vertical="center" wrapText="1"/>
    </xf>
    <xf numFmtId="4" fontId="9" fillId="0" borderId="6" xfId="0" applyNumberFormat="1" applyFont="1" applyBorder="1" applyAlignment="1">
      <alignment vertical="center"/>
    </xf>
    <xf numFmtId="4" fontId="9" fillId="5" borderId="1" xfId="0" applyNumberFormat="1" applyFont="1" applyFill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vertical="center"/>
    </xf>
    <xf numFmtId="0" fontId="17" fillId="0" borderId="3" xfId="29" applyFont="1" applyBorder="1" applyAlignment="1">
      <alignment horizontal="left"/>
    </xf>
    <xf numFmtId="0" fontId="3" fillId="0" borderId="11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 vertical="center" wrapText="1"/>
    </xf>
    <xf numFmtId="172" fontId="3" fillId="0" borderId="3" xfId="11" applyNumberFormat="1" applyFont="1" applyBorder="1" applyAlignment="1">
      <alignment horizontal="center" vertical="center"/>
    </xf>
    <xf numFmtId="0" fontId="3" fillId="0" borderId="3" xfId="18" applyFont="1" applyBorder="1" applyAlignment="1">
      <alignment horizontal="center"/>
    </xf>
    <xf numFmtId="0" fontId="21" fillId="0" borderId="6" xfId="29" applyFont="1" applyBorder="1" applyAlignment="1">
      <alignment horizontal="center" vertical="center"/>
    </xf>
    <xf numFmtId="49" fontId="9" fillId="0" borderId="0" xfId="0" applyNumberFormat="1" applyFont="1" applyAlignment="1">
      <alignment vertical="center" wrapText="1"/>
    </xf>
    <xf numFmtId="0" fontId="15" fillId="0" borderId="0" xfId="0" quotePrefix="1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0" fontId="15" fillId="0" borderId="0" xfId="29" quotePrefix="1" applyFont="1" applyAlignment="1">
      <alignment horizontal="left"/>
    </xf>
    <xf numFmtId="0" fontId="3" fillId="0" borderId="0" xfId="29" applyFont="1" applyAlignment="1">
      <alignment horizontal="left" vertical="center"/>
    </xf>
    <xf numFmtId="0" fontId="3" fillId="0" borderId="0" xfId="29" quotePrefix="1" applyFont="1" applyAlignment="1">
      <alignment horizontal="left"/>
    </xf>
    <xf numFmtId="0" fontId="3" fillId="0" borderId="0" xfId="29" applyFont="1" applyAlignment="1" applyProtection="1">
      <alignment horizontal="left"/>
      <protection locked="0"/>
    </xf>
    <xf numFmtId="0" fontId="9" fillId="0" borderId="13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vertical="center" wrapText="1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0" fillId="0" borderId="13" xfId="0" quotePrefix="1" applyFont="1" applyBorder="1" applyAlignment="1">
      <alignment horizontal="justify" vertical="center" wrapText="1"/>
    </xf>
    <xf numFmtId="49" fontId="9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29" applyNumberFormat="1" applyFont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9" fillId="0" borderId="6" xfId="29" applyNumberFormat="1" applyFont="1" applyBorder="1" applyAlignment="1">
      <alignment horizontal="center" vertical="center"/>
    </xf>
    <xf numFmtId="165" fontId="3" fillId="0" borderId="6" xfId="29" applyNumberFormat="1" applyFont="1" applyBorder="1" applyAlignment="1">
      <alignment horizontal="center" vertical="center"/>
    </xf>
    <xf numFmtId="165" fontId="10" fillId="0" borderId="6" xfId="29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5" fontId="10" fillId="0" borderId="14" xfId="0" applyNumberFormat="1" applyFont="1" applyBorder="1" applyAlignment="1">
      <alignment horizontal="center" vertical="center"/>
    </xf>
    <xf numFmtId="167" fontId="10" fillId="0" borderId="6" xfId="0" applyNumberFormat="1" applyFont="1" applyBorder="1" applyAlignment="1">
      <alignment vertical="center"/>
    </xf>
    <xf numFmtId="167" fontId="10" fillId="0" borderId="0" xfId="0" applyNumberFormat="1" applyFont="1" applyAlignment="1">
      <alignment vertical="center"/>
    </xf>
    <xf numFmtId="166" fontId="10" fillId="0" borderId="11" xfId="0" applyNumberFormat="1" applyFont="1" applyBorder="1" applyAlignment="1">
      <alignment horizontal="center" vertical="center"/>
    </xf>
    <xf numFmtId="165" fontId="23" fillId="0" borderId="6" xfId="0" applyNumberFormat="1" applyFont="1" applyBorder="1" applyAlignment="1">
      <alignment horizontal="center" vertical="center"/>
    </xf>
    <xf numFmtId="49" fontId="23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9" fontId="24" fillId="0" borderId="6" xfId="0" applyNumberFormat="1" applyFont="1" applyBorder="1" applyAlignment="1">
      <alignment horizontal="center" vertical="center"/>
    </xf>
    <xf numFmtId="173" fontId="3" fillId="0" borderId="0" xfId="0" applyNumberFormat="1" applyFont="1" applyAlignment="1">
      <alignment horizontal="right" vertical="center"/>
    </xf>
    <xf numFmtId="173" fontId="3" fillId="0" borderId="6" xfId="0" applyNumberFormat="1" applyFont="1" applyBorder="1" applyAlignment="1">
      <alignment horizontal="right" vertical="center"/>
    </xf>
    <xf numFmtId="49" fontId="25" fillId="0" borderId="0" xfId="0" applyNumberFormat="1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4" fontId="9" fillId="0" borderId="8" xfId="0" applyNumberFormat="1" applyFont="1" applyBorder="1" applyAlignment="1">
      <alignment vertical="center"/>
    </xf>
    <xf numFmtId="0" fontId="16" fillId="0" borderId="0" xfId="29" applyFont="1" applyAlignment="1">
      <alignment horizontal="center" vertical="center"/>
    </xf>
    <xf numFmtId="49" fontId="9" fillId="0" borderId="0" xfId="0" applyNumberFormat="1" applyFont="1" applyAlignment="1">
      <alignment vertical="center"/>
    </xf>
    <xf numFmtId="49" fontId="9" fillId="0" borderId="3" xfId="0" applyNumberFormat="1" applyFont="1" applyBorder="1" applyAlignment="1">
      <alignment vertical="center"/>
    </xf>
    <xf numFmtId="49" fontId="9" fillId="0" borderId="0" xfId="29" applyNumberFormat="1" applyFont="1" applyAlignment="1">
      <alignment vertical="center"/>
    </xf>
    <xf numFmtId="49" fontId="26" fillId="0" borderId="0" xfId="0" applyNumberFormat="1" applyFont="1" applyAlignment="1">
      <alignment vertical="center" wrapText="1"/>
    </xf>
    <xf numFmtId="0" fontId="3" fillId="0" borderId="0" xfId="0" quotePrefix="1" applyFont="1" applyAlignment="1" applyProtection="1">
      <alignment horizontal="left"/>
      <protection locked="0"/>
    </xf>
    <xf numFmtId="165" fontId="22" fillId="0" borderId="6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72" fontId="27" fillId="0" borderId="0" xfId="11" applyNumberFormat="1" applyFont="1" applyBorder="1" applyAlignment="1">
      <alignment horizontal="center" vertical="center"/>
    </xf>
    <xf numFmtId="172" fontId="27" fillId="0" borderId="6" xfId="11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169" fontId="27" fillId="0" borderId="6" xfId="0" applyNumberFormat="1" applyFont="1" applyBorder="1" applyAlignment="1">
      <alignment vertical="center"/>
    </xf>
    <xf numFmtId="0" fontId="28" fillId="0" borderId="0" xfId="0" applyFont="1" applyAlignment="1" applyProtection="1">
      <alignment horizontal="left"/>
      <protection locked="0"/>
    </xf>
    <xf numFmtId="0" fontId="28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9" fillId="0" borderId="0" xfId="29" applyNumberFormat="1" applyFont="1" applyAlignment="1">
      <alignment vertical="center" wrapText="1"/>
    </xf>
    <xf numFmtId="4" fontId="10" fillId="0" borderId="0" xfId="29" applyNumberFormat="1" applyFont="1" applyAlignment="1">
      <alignment vertical="center"/>
    </xf>
    <xf numFmtId="49" fontId="3" fillId="0" borderId="0" xfId="29" applyNumberFormat="1" applyFont="1" applyAlignment="1">
      <alignment horizontal="left" vertical="center"/>
    </xf>
    <xf numFmtId="49" fontId="3" fillId="0" borderId="0" xfId="29" applyNumberFormat="1" applyFont="1" applyAlignment="1">
      <alignment horizontal="left" vertical="center" wrapText="1"/>
    </xf>
    <xf numFmtId="0" fontId="3" fillId="0" borderId="6" xfId="29" applyFont="1" applyBorder="1" applyAlignment="1">
      <alignment horizontal="center" vertical="center" wrapText="1"/>
    </xf>
    <xf numFmtId="0" fontId="25" fillId="0" borderId="0" xfId="29" applyFont="1" applyAlignment="1">
      <alignment horizontal="center" vertical="center"/>
    </xf>
    <xf numFmtId="0" fontId="16" fillId="0" borderId="0" xfId="30" applyFont="1" applyAlignment="1">
      <alignment horizontal="right" vertical="center"/>
    </xf>
    <xf numFmtId="165" fontId="9" fillId="0" borderId="6" xfId="29" applyNumberFormat="1" applyFont="1" applyBorder="1" applyAlignment="1">
      <alignment horizontal="left" vertical="center"/>
    </xf>
    <xf numFmtId="165" fontId="9" fillId="0" borderId="0" xfId="29" applyNumberFormat="1" applyFont="1" applyAlignment="1">
      <alignment horizontal="left" vertical="center"/>
    </xf>
    <xf numFmtId="0" fontId="3" fillId="0" borderId="0" xfId="29" applyFont="1" applyAlignment="1" applyProtection="1">
      <alignment horizontal="left" wrapText="1"/>
      <protection locked="0"/>
    </xf>
    <xf numFmtId="0" fontId="3" fillId="0" borderId="0" xfId="29" applyFont="1" applyAlignment="1" applyProtection="1">
      <alignment horizontal="right" wrapText="1"/>
      <protection locked="0"/>
    </xf>
    <xf numFmtId="4" fontId="9" fillId="0" borderId="6" xfId="29" applyNumberFormat="1" applyFont="1" applyBorder="1" applyAlignment="1">
      <alignment vertical="center"/>
    </xf>
    <xf numFmtId="0" fontId="25" fillId="0" borderId="0" xfId="29" applyFont="1" applyAlignment="1">
      <alignment horizontal="center" vertical="center" wrapText="1"/>
    </xf>
    <xf numFmtId="0" fontId="15" fillId="0" borderId="0" xfId="29" applyFont="1" applyAlignment="1" applyProtection="1">
      <alignment horizontal="left"/>
      <protection locked="0"/>
    </xf>
    <xf numFmtId="49" fontId="24" fillId="0" borderId="0" xfId="29" applyNumberFormat="1" applyFont="1" applyAlignment="1">
      <alignment vertical="center" wrapText="1"/>
    </xf>
    <xf numFmtId="0" fontId="29" fillId="0" borderId="0" xfId="29" applyFont="1" applyAlignment="1" applyProtection="1">
      <alignment horizontal="left" wrapText="1"/>
      <protection locked="0"/>
    </xf>
    <xf numFmtId="0" fontId="3" fillId="0" borderId="0" xfId="29" applyFont="1" applyAlignment="1" applyProtection="1">
      <alignment horizontal="right"/>
      <protection locked="0"/>
    </xf>
    <xf numFmtId="0" fontId="29" fillId="0" borderId="0" xfId="29" applyFont="1" applyAlignment="1" applyProtection="1">
      <alignment horizontal="left"/>
      <protection locked="0"/>
    </xf>
    <xf numFmtId="173" fontId="3" fillId="0" borderId="14" xfId="0" applyNumberFormat="1" applyFont="1" applyBorder="1" applyAlignment="1">
      <alignment horizontal="right" vertical="center"/>
    </xf>
    <xf numFmtId="0" fontId="31" fillId="0" borderId="0" xfId="29" applyFont="1"/>
    <xf numFmtId="0" fontId="3" fillId="0" borderId="0" xfId="29" applyFont="1" applyAlignment="1">
      <alignment horizontal="right" vertical="center"/>
    </xf>
    <xf numFmtId="49" fontId="9" fillId="0" borderId="3" xfId="29" applyNumberFormat="1" applyFont="1" applyBorder="1" applyAlignment="1">
      <alignment vertical="center"/>
    </xf>
    <xf numFmtId="0" fontId="17" fillId="0" borderId="0" xfId="29" applyFont="1" applyAlignment="1">
      <alignment horizontal="left"/>
    </xf>
    <xf numFmtId="0" fontId="19" fillId="0" borderId="0" xfId="29" applyFont="1" applyAlignment="1">
      <alignment horizontal="left"/>
    </xf>
    <xf numFmtId="0" fontId="3" fillId="0" borderId="6" xfId="29" applyFont="1" applyBorder="1" applyAlignment="1">
      <alignment horizontal="center"/>
    </xf>
    <xf numFmtId="165" fontId="25" fillId="0" borderId="6" xfId="29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vertical="center"/>
    </xf>
    <xf numFmtId="0" fontId="28" fillId="0" borderId="3" xfId="0" applyFont="1" applyBorder="1" applyAlignment="1">
      <alignment horizontal="center" vertical="center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3" fillId="0" borderId="3" xfId="29" applyFont="1" applyBorder="1" applyAlignment="1">
      <alignment horizontal="center" vertical="center"/>
    </xf>
    <xf numFmtId="4" fontId="10" fillId="0" borderId="3" xfId="0" applyNumberFormat="1" applyFont="1" applyBorder="1" applyAlignment="1">
      <alignment vertical="center"/>
    </xf>
    <xf numFmtId="4" fontId="30" fillId="0" borderId="5" xfId="0" applyNumberFormat="1" applyFont="1" applyBorder="1" applyAlignment="1">
      <alignment vertical="center"/>
    </xf>
    <xf numFmtId="0" fontId="10" fillId="0" borderId="6" xfId="29" applyFont="1" applyBorder="1" applyAlignment="1">
      <alignment horizontal="center" vertical="center"/>
    </xf>
    <xf numFmtId="0" fontId="3" fillId="0" borderId="3" xfId="29" applyFont="1" applyBorder="1" applyAlignment="1">
      <alignment horizontal="left" vertical="center"/>
    </xf>
    <xf numFmtId="0" fontId="3" fillId="0" borderId="3" xfId="0" applyFont="1" applyBorder="1" applyAlignment="1" applyProtection="1">
      <alignment horizontal="left"/>
      <protection locked="0"/>
    </xf>
    <xf numFmtId="173" fontId="3" fillId="0" borderId="11" xfId="0" applyNumberFormat="1" applyFont="1" applyBorder="1" applyAlignment="1">
      <alignment horizontal="right" vertical="center"/>
    </xf>
    <xf numFmtId="172" fontId="32" fillId="0" borderId="0" xfId="11" applyNumberFormat="1" applyFont="1" applyBorder="1" applyAlignment="1">
      <alignment horizontal="center" vertical="center"/>
    </xf>
    <xf numFmtId="4" fontId="32" fillId="0" borderId="6" xfId="29" applyNumberFormat="1" applyFont="1" applyBorder="1" applyAlignment="1">
      <alignment vertical="center"/>
    </xf>
    <xf numFmtId="4" fontId="32" fillId="0" borderId="11" xfId="29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/>
      <protection locked="0"/>
    </xf>
    <xf numFmtId="4" fontId="9" fillId="0" borderId="5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vertical="center"/>
    </xf>
    <xf numFmtId="0" fontId="3" fillId="0" borderId="0" xfId="30" applyAlignment="1">
      <alignment horizontal="right" vertical="center"/>
    </xf>
    <xf numFmtId="0" fontId="15" fillId="0" borderId="3" xfId="32" applyFont="1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/>
    </xf>
    <xf numFmtId="0" fontId="3" fillId="0" borderId="3" xfId="32" applyBorder="1" applyAlignment="1">
      <alignment horizontal="left"/>
    </xf>
    <xf numFmtId="0" fontId="3" fillId="0" borderId="0" xfId="32" applyAlignment="1">
      <alignment horizontal="left"/>
    </xf>
    <xf numFmtId="0" fontId="3" fillId="0" borderId="0" xfId="32" applyAlignment="1">
      <alignment horizontal="centerContinuous"/>
    </xf>
    <xf numFmtId="0" fontId="3" fillId="0" borderId="6" xfId="32" applyBorder="1" applyAlignment="1">
      <alignment horizontal="center" vertical="center"/>
    </xf>
    <xf numFmtId="0" fontId="3" fillId="0" borderId="0" xfId="32" applyAlignment="1">
      <alignment horizontal="center" vertical="center"/>
    </xf>
    <xf numFmtId="0" fontId="15" fillId="0" borderId="3" xfId="0" applyFont="1" applyBorder="1" applyAlignment="1" applyProtection="1">
      <alignment horizontal="left"/>
      <protection locked="0"/>
    </xf>
    <xf numFmtId="49" fontId="9" fillId="5" borderId="7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 wrapText="1"/>
    </xf>
    <xf numFmtId="49" fontId="9" fillId="5" borderId="8" xfId="0" applyNumberFormat="1" applyFont="1" applyFill="1" applyBorder="1" applyAlignment="1">
      <alignment horizontal="center" vertical="center" wrapText="1"/>
    </xf>
    <xf numFmtId="0" fontId="20" fillId="4" borderId="5" xfId="0" applyFont="1" applyFill="1" applyBorder="1" applyAlignment="1" applyProtection="1">
      <alignment horizontal="center" vertical="center" wrapText="1"/>
      <protection locked="0"/>
    </xf>
    <xf numFmtId="0" fontId="20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</cellXfs>
  <cellStyles count="33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Milliers" xfId="11" builtinId="3"/>
    <cellStyle name="Milliers 2" xfId="25" xr:uid="{82D231BA-C330-4493-BA1B-E695080A817C}"/>
    <cellStyle name="Monétaire 2" xfId="22" xr:uid="{D150EF5D-36DA-477F-9E63-9329D9FBA5DD}"/>
    <cellStyle name="Normal" xfId="0" builtinId="0"/>
    <cellStyle name="Normal - Style1" xfId="12" xr:uid="{00000000-0005-0000-0000-00000C000000}"/>
    <cellStyle name="Normal 14" xfId="29" xr:uid="{17DA330F-7F10-4497-B3F1-2ACA063C5D75}"/>
    <cellStyle name="Normal 18" xfId="24" xr:uid="{1DFA7B56-DF8F-441E-819F-ACC81A91B26E}"/>
    <cellStyle name="Normal 2" xfId="18" xr:uid="{00000000-0005-0000-0000-00000D000000}"/>
    <cellStyle name="Normal 2 2" xfId="32" xr:uid="{75683076-29DB-4166-9DE0-560AE81F0280}"/>
    <cellStyle name="Normal 2 2 2" xfId="28" xr:uid="{B3E12445-3077-49AB-AF2A-C9E38FF61E0D}"/>
    <cellStyle name="Normal 3" xfId="20" xr:uid="{1901BE0D-616E-496D-84D9-D9D202FC6413}"/>
    <cellStyle name="Normal 3 2" xfId="31" xr:uid="{B67C9FEC-E447-4182-A88C-5D830535ECC4}"/>
    <cellStyle name="Normal 3 2 2" xfId="30" xr:uid="{96754B34-264C-4C23-8094-1D3039559B63}"/>
    <cellStyle name="Normal 4" xfId="27" xr:uid="{48C21C96-1925-46D8-B2CA-96E2BCFB2E6F}"/>
    <cellStyle name="Normal 5" xfId="21" xr:uid="{B1455535-F27E-4BC0-A845-18104A989228}"/>
    <cellStyle name="Normal 5 2" xfId="23" xr:uid="{E04B0D05-5AD2-48D8-8435-A7AFE21E4B15}"/>
    <cellStyle name="Normal 5 2 2" xfId="26" xr:uid="{87BB6DF7-BB0C-48DB-8ABE-F262E4B29326}"/>
    <cellStyle name="Normal 7" xfId="19" xr:uid="{00000000-0005-0000-0000-00000E000000}"/>
    <cellStyle name="N鴜mal_laroux" xfId="13" xr:uid="{00000000-0005-0000-0000-000011000000}"/>
    <cellStyle name="Œ…‹æØ‚è [0.00]_laroux" xfId="14" xr:uid="{00000000-0005-0000-0000-000012000000}"/>
    <cellStyle name="Œ…‹æØ‚è_laroux" xfId="15" xr:uid="{00000000-0005-0000-0000-000013000000}"/>
    <cellStyle name="Percent [2]" xfId="16" xr:uid="{00000000-0005-0000-0000-000014000000}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AD68E-F1B8-464E-92EC-F19822A2E167}">
  <dimension ref="A1:I455"/>
  <sheetViews>
    <sheetView tabSelected="1" view="pageBreakPreview" topLeftCell="A430" zoomScaleNormal="70" zoomScaleSheetLayoutView="100" workbookViewId="0">
      <selection activeCell="H420" sqref="H420:I423"/>
    </sheetView>
  </sheetViews>
  <sheetFormatPr baseColWidth="10" defaultRowHeight="15.75" x14ac:dyDescent="0.25"/>
  <cols>
    <col min="1" max="2" width="7.5" customWidth="1"/>
    <col min="3" max="3" width="33" customWidth="1"/>
    <col min="4" max="4" width="6.875" customWidth="1"/>
    <col min="5" max="5" width="6" customWidth="1"/>
    <col min="6" max="6" width="6.625" customWidth="1"/>
    <col min="7" max="7" width="5.875" customWidth="1"/>
    <col min="8" max="8" width="7.25" customWidth="1"/>
    <col min="9" max="9" width="10.25" customWidth="1"/>
  </cols>
  <sheetData>
    <row r="1" spans="1:9" ht="32.25" customHeight="1" x14ac:dyDescent="0.25">
      <c r="A1" s="210" t="s">
        <v>238</v>
      </c>
      <c r="B1" s="210"/>
      <c r="C1" s="210"/>
      <c r="D1" s="210"/>
      <c r="E1" s="211"/>
      <c r="F1" s="211"/>
      <c r="G1" s="211"/>
      <c r="H1" s="212" t="s">
        <v>54</v>
      </c>
      <c r="I1" s="212"/>
    </row>
    <row r="2" spans="1:9" ht="30.75" customHeight="1" x14ac:dyDescent="0.25">
      <c r="A2" s="10" t="s">
        <v>50</v>
      </c>
      <c r="B2" s="213" t="s">
        <v>51</v>
      </c>
      <c r="C2" s="213"/>
      <c r="D2" s="213"/>
      <c r="E2" s="10" t="s">
        <v>27</v>
      </c>
      <c r="F2" s="10" t="s">
        <v>55</v>
      </c>
      <c r="G2" s="10" t="s">
        <v>56</v>
      </c>
      <c r="H2" s="10" t="s">
        <v>52</v>
      </c>
      <c r="I2" s="10" t="s">
        <v>53</v>
      </c>
    </row>
    <row r="3" spans="1:9" x14ac:dyDescent="0.25">
      <c r="A3" s="112"/>
      <c r="B3" s="107"/>
      <c r="C3" s="95"/>
      <c r="D3" s="19"/>
      <c r="E3" s="41"/>
      <c r="F3" s="51"/>
      <c r="G3" s="58"/>
      <c r="H3" s="51"/>
      <c r="I3" s="61"/>
    </row>
    <row r="4" spans="1:9" ht="32.25" customHeight="1" x14ac:dyDescent="0.25">
      <c r="A4" s="115"/>
      <c r="B4" s="207" t="s">
        <v>94</v>
      </c>
      <c r="C4" s="208"/>
      <c r="D4" s="209"/>
      <c r="E4" s="42"/>
      <c r="F4" s="123"/>
      <c r="G4" s="124"/>
      <c r="H4" s="123"/>
      <c r="I4" s="125"/>
    </row>
    <row r="5" spans="1:9" x14ac:dyDescent="0.25">
      <c r="A5" s="115"/>
      <c r="B5" s="107"/>
      <c r="C5" s="95"/>
      <c r="D5" s="19"/>
      <c r="E5" s="42"/>
      <c r="F5" s="123"/>
      <c r="G5" s="124"/>
      <c r="H5" s="123"/>
      <c r="I5" s="125"/>
    </row>
    <row r="6" spans="1:9" ht="15.75" customHeight="1" x14ac:dyDescent="0.25">
      <c r="A6" s="115"/>
      <c r="B6" s="107"/>
      <c r="C6" s="95"/>
      <c r="D6" s="19"/>
      <c r="E6" s="42"/>
      <c r="F6" s="123"/>
      <c r="G6" s="124"/>
      <c r="H6" s="123"/>
      <c r="I6" s="125"/>
    </row>
    <row r="7" spans="1:9" ht="31.5" customHeight="1" x14ac:dyDescent="0.25">
      <c r="A7" s="115"/>
      <c r="B7" s="207" t="s">
        <v>95</v>
      </c>
      <c r="C7" s="208"/>
      <c r="D7" s="209"/>
      <c r="E7" s="42"/>
      <c r="F7" s="123"/>
      <c r="G7" s="124"/>
      <c r="H7" s="123"/>
      <c r="I7" s="125"/>
    </row>
    <row r="8" spans="1:9" x14ac:dyDescent="0.25">
      <c r="A8" s="115"/>
      <c r="B8" s="107"/>
      <c r="C8" s="95"/>
      <c r="D8" s="19"/>
      <c r="E8" s="42"/>
      <c r="F8" s="123"/>
      <c r="G8" s="124"/>
      <c r="H8" s="123"/>
      <c r="I8" s="125"/>
    </row>
    <row r="9" spans="1:9" x14ac:dyDescent="0.25">
      <c r="A9" s="126" t="s">
        <v>58</v>
      </c>
      <c r="B9" s="127" t="s">
        <v>136</v>
      </c>
      <c r="C9" s="95"/>
      <c r="D9" s="95"/>
      <c r="E9" s="128"/>
      <c r="F9" s="44"/>
      <c r="G9" s="53"/>
      <c r="H9" s="129"/>
      <c r="I9" s="52"/>
    </row>
    <row r="10" spans="1:9" x14ac:dyDescent="0.25">
      <c r="A10" s="130"/>
      <c r="B10" s="2" t="s">
        <v>156</v>
      </c>
      <c r="C10" s="95"/>
      <c r="D10" s="95"/>
      <c r="E10" s="54" t="s">
        <v>6</v>
      </c>
      <c r="F10" s="43">
        <v>1</v>
      </c>
      <c r="G10" s="53"/>
      <c r="H10" s="131"/>
      <c r="I10" s="132"/>
    </row>
    <row r="11" spans="1:9" x14ac:dyDescent="0.25">
      <c r="A11" s="130"/>
      <c r="B11" s="2"/>
      <c r="C11" s="2"/>
      <c r="D11" s="133"/>
      <c r="E11" s="54"/>
      <c r="F11" s="43"/>
      <c r="G11" s="53"/>
      <c r="H11" s="131"/>
      <c r="I11" s="132"/>
    </row>
    <row r="12" spans="1:9" x14ac:dyDescent="0.25">
      <c r="A12" s="130"/>
      <c r="B12" s="2"/>
      <c r="C12" s="2"/>
      <c r="D12" s="133"/>
      <c r="E12" s="54"/>
      <c r="F12" s="43"/>
      <c r="G12" s="53"/>
      <c r="H12" s="131"/>
      <c r="I12" s="169"/>
    </row>
    <row r="13" spans="1:9" x14ac:dyDescent="0.25">
      <c r="A13" s="130"/>
      <c r="B13" s="2"/>
      <c r="C13" s="91" t="s">
        <v>96</v>
      </c>
      <c r="D13" s="134"/>
      <c r="E13" s="55"/>
      <c r="F13" s="8"/>
      <c r="G13" s="55"/>
      <c r="H13" s="70"/>
      <c r="I13" s="135">
        <f>SUM(I10:I10)</f>
        <v>0</v>
      </c>
    </row>
    <row r="14" spans="1:9" x14ac:dyDescent="0.25">
      <c r="A14" s="130"/>
      <c r="B14" s="2"/>
      <c r="C14" s="91"/>
      <c r="D14" s="134"/>
      <c r="E14" s="55"/>
      <c r="F14" s="55"/>
      <c r="G14" s="55"/>
      <c r="H14" s="70"/>
      <c r="I14" s="66"/>
    </row>
    <row r="15" spans="1:9" x14ac:dyDescent="0.25">
      <c r="A15" s="126" t="s">
        <v>93</v>
      </c>
      <c r="B15" s="127" t="s">
        <v>97</v>
      </c>
      <c r="C15" s="95"/>
      <c r="D15" s="95"/>
      <c r="E15" s="128"/>
      <c r="F15" s="44"/>
      <c r="G15" s="53"/>
      <c r="H15" s="129"/>
      <c r="I15" s="52"/>
    </row>
    <row r="16" spans="1:9" x14ac:dyDescent="0.25">
      <c r="A16" s="130"/>
      <c r="B16" s="2" t="s">
        <v>159</v>
      </c>
      <c r="C16" s="95"/>
      <c r="D16" s="95"/>
      <c r="E16" s="54" t="s">
        <v>6</v>
      </c>
      <c r="F16" s="43">
        <v>1</v>
      </c>
      <c r="G16" s="53"/>
      <c r="H16" s="131"/>
      <c r="I16" s="132"/>
    </row>
    <row r="17" spans="1:9" x14ac:dyDescent="0.25">
      <c r="A17" s="130"/>
      <c r="B17" s="2" t="s">
        <v>160</v>
      </c>
      <c r="C17" s="95"/>
      <c r="D17" s="95"/>
      <c r="E17" s="54"/>
      <c r="F17" s="43"/>
      <c r="G17" s="53"/>
      <c r="H17" s="131"/>
      <c r="I17" s="132"/>
    </row>
    <row r="18" spans="1:9" x14ac:dyDescent="0.25">
      <c r="A18" s="130"/>
      <c r="B18" s="2" t="s">
        <v>161</v>
      </c>
      <c r="C18" s="95"/>
      <c r="D18" s="95"/>
      <c r="E18" s="54"/>
      <c r="F18" s="43"/>
      <c r="G18" s="53"/>
      <c r="H18" s="131"/>
      <c r="I18" s="132"/>
    </row>
    <row r="19" spans="1:9" x14ac:dyDescent="0.25">
      <c r="A19" s="130"/>
      <c r="B19" s="2"/>
      <c r="C19" s="95"/>
      <c r="D19" s="95"/>
      <c r="E19" s="54"/>
      <c r="F19" s="43"/>
      <c r="G19" s="53"/>
      <c r="H19" s="131"/>
      <c r="I19" s="132"/>
    </row>
    <row r="20" spans="1:9" x14ac:dyDescent="0.25">
      <c r="A20" s="130"/>
      <c r="B20" s="2" t="s">
        <v>157</v>
      </c>
      <c r="C20" s="95"/>
      <c r="D20" s="95"/>
      <c r="E20" s="54"/>
      <c r="F20" s="43"/>
      <c r="G20" s="53"/>
      <c r="H20" s="131"/>
      <c r="I20" s="132"/>
    </row>
    <row r="21" spans="1:9" x14ac:dyDescent="0.25">
      <c r="A21" s="130"/>
      <c r="B21" s="2" t="s">
        <v>158</v>
      </c>
      <c r="C21" s="95"/>
      <c r="D21" s="95"/>
      <c r="E21" s="54" t="s">
        <v>6</v>
      </c>
      <c r="F21" s="43">
        <v>1</v>
      </c>
      <c r="G21" s="53"/>
      <c r="H21" s="131"/>
      <c r="I21" s="132"/>
    </row>
    <row r="22" spans="1:9" x14ac:dyDescent="0.25">
      <c r="A22" s="130"/>
      <c r="B22" s="2"/>
      <c r="C22" s="95"/>
      <c r="D22" s="95"/>
      <c r="E22" s="54"/>
      <c r="F22" s="43"/>
      <c r="G22" s="53"/>
      <c r="H22" s="131"/>
      <c r="I22" s="132"/>
    </row>
    <row r="23" spans="1:9" x14ac:dyDescent="0.25">
      <c r="A23" s="130"/>
      <c r="B23" s="2" t="s">
        <v>205</v>
      </c>
      <c r="C23" s="95"/>
      <c r="D23" s="95"/>
      <c r="E23" s="54" t="s">
        <v>6</v>
      </c>
      <c r="F23" s="43">
        <v>1</v>
      </c>
      <c r="G23" s="53"/>
      <c r="H23" s="131"/>
      <c r="I23" s="132"/>
    </row>
    <row r="24" spans="1:9" x14ac:dyDescent="0.25">
      <c r="A24" s="130"/>
      <c r="B24" s="2"/>
      <c r="C24" s="95"/>
      <c r="D24" s="95"/>
      <c r="E24" s="54"/>
      <c r="F24" s="43"/>
      <c r="G24" s="53"/>
      <c r="H24" s="131"/>
      <c r="I24" s="132"/>
    </row>
    <row r="25" spans="1:9" x14ac:dyDescent="0.25">
      <c r="A25" s="130"/>
      <c r="B25" s="2" t="s">
        <v>164</v>
      </c>
      <c r="C25" s="95"/>
      <c r="D25" s="95"/>
      <c r="E25" s="54"/>
      <c r="F25" s="43"/>
      <c r="G25" s="53"/>
      <c r="H25" s="131"/>
      <c r="I25" s="132"/>
    </row>
    <row r="26" spans="1:9" x14ac:dyDescent="0.25">
      <c r="A26" s="130"/>
      <c r="B26" s="2" t="s">
        <v>162</v>
      </c>
      <c r="C26" s="95"/>
      <c r="D26" s="95"/>
      <c r="E26" s="54" t="s">
        <v>6</v>
      </c>
      <c r="F26" s="43">
        <v>1</v>
      </c>
      <c r="G26" s="53"/>
      <c r="H26" s="131"/>
      <c r="I26" s="132"/>
    </row>
    <row r="27" spans="1:9" x14ac:dyDescent="0.25">
      <c r="A27" s="130"/>
      <c r="B27" s="2"/>
      <c r="C27" s="95"/>
      <c r="D27" s="95"/>
      <c r="E27" s="54"/>
      <c r="F27" s="43"/>
      <c r="G27" s="53"/>
      <c r="H27" s="131"/>
      <c r="I27" s="132"/>
    </row>
    <row r="28" spans="1:9" x14ac:dyDescent="0.25">
      <c r="A28" s="130"/>
      <c r="B28" s="2" t="s">
        <v>163</v>
      </c>
      <c r="C28" s="95"/>
      <c r="D28" s="95"/>
      <c r="E28" s="54" t="s">
        <v>6</v>
      </c>
      <c r="F28" s="43">
        <v>1</v>
      </c>
      <c r="G28" s="53"/>
      <c r="H28" s="131"/>
      <c r="I28" s="132"/>
    </row>
    <row r="29" spans="1:9" x14ac:dyDescent="0.25">
      <c r="A29" s="130"/>
      <c r="B29" s="2"/>
      <c r="C29" s="95"/>
      <c r="D29" s="95"/>
      <c r="E29" s="54"/>
      <c r="F29" s="43"/>
      <c r="G29" s="53"/>
      <c r="H29" s="131"/>
      <c r="I29" s="132"/>
    </row>
    <row r="30" spans="1:9" x14ac:dyDescent="0.25">
      <c r="A30" s="130"/>
      <c r="B30" s="2"/>
      <c r="C30" s="91" t="s">
        <v>103</v>
      </c>
      <c r="D30" s="134"/>
      <c r="E30" s="55"/>
      <c r="F30" s="8"/>
      <c r="G30" s="55"/>
      <c r="H30" s="129"/>
      <c r="I30" s="76">
        <f>SUM(I16:I29)</f>
        <v>0</v>
      </c>
    </row>
    <row r="31" spans="1:9" x14ac:dyDescent="0.25">
      <c r="A31" s="115"/>
      <c r="B31" s="107"/>
      <c r="C31" s="95"/>
      <c r="D31" s="19"/>
      <c r="E31" s="42"/>
      <c r="F31" s="123"/>
      <c r="G31" s="124"/>
      <c r="H31" s="123"/>
      <c r="I31" s="125"/>
    </row>
    <row r="32" spans="1:9" ht="33.75" customHeight="1" x14ac:dyDescent="0.25">
      <c r="A32" s="115"/>
      <c r="B32" s="207" t="s">
        <v>98</v>
      </c>
      <c r="C32" s="208"/>
      <c r="D32" s="209"/>
      <c r="E32" s="46"/>
      <c r="F32" s="11"/>
      <c r="G32" s="44"/>
      <c r="H32" s="72"/>
      <c r="I32" s="85">
        <f>I30+I13</f>
        <v>0</v>
      </c>
    </row>
    <row r="33" spans="1:9" x14ac:dyDescent="0.25">
      <c r="A33" s="115"/>
      <c r="B33" s="107"/>
      <c r="C33" s="95"/>
      <c r="D33" s="19"/>
      <c r="E33" s="42"/>
      <c r="F33" s="123"/>
      <c r="G33" s="124"/>
      <c r="H33" s="123"/>
      <c r="I33" s="125"/>
    </row>
    <row r="34" spans="1:9" x14ac:dyDescent="0.25">
      <c r="A34" s="115"/>
      <c r="B34" s="107"/>
      <c r="C34" s="95"/>
      <c r="D34" s="19"/>
      <c r="E34" s="42"/>
      <c r="F34" s="123"/>
      <c r="G34" s="124"/>
      <c r="H34" s="123"/>
      <c r="I34" s="125"/>
    </row>
    <row r="35" spans="1:9" ht="33.75" customHeight="1" x14ac:dyDescent="0.25">
      <c r="A35" s="113"/>
      <c r="B35" s="207" t="s">
        <v>99</v>
      </c>
      <c r="C35" s="208"/>
      <c r="D35" s="209"/>
      <c r="E35" s="42"/>
      <c r="F35" s="52"/>
      <c r="G35" s="59"/>
      <c r="H35" s="52"/>
      <c r="I35" s="62"/>
    </row>
    <row r="36" spans="1:9" x14ac:dyDescent="0.25">
      <c r="A36" s="114"/>
      <c r="B36" s="109"/>
      <c r="C36" s="95"/>
      <c r="D36" s="19"/>
      <c r="E36" s="42"/>
      <c r="F36" s="53"/>
      <c r="G36" s="44"/>
      <c r="H36" s="70"/>
      <c r="I36" s="63"/>
    </row>
    <row r="37" spans="1:9" x14ac:dyDescent="0.25">
      <c r="A37" s="115" t="s">
        <v>65</v>
      </c>
      <c r="B37" s="137" t="s">
        <v>57</v>
      </c>
      <c r="D37" s="19"/>
      <c r="E37" s="42"/>
      <c r="F37" s="53"/>
      <c r="G37" s="44"/>
      <c r="H37" s="70"/>
      <c r="I37" s="64"/>
    </row>
    <row r="38" spans="1:9" x14ac:dyDescent="0.25">
      <c r="A38" s="115" t="s">
        <v>77</v>
      </c>
      <c r="B38" s="137" t="s">
        <v>80</v>
      </c>
      <c r="D38" s="19"/>
      <c r="E38" s="42"/>
      <c r="F38" s="53"/>
      <c r="G38" s="44"/>
      <c r="H38" s="70"/>
      <c r="I38" s="64"/>
    </row>
    <row r="39" spans="1:9" x14ac:dyDescent="0.25">
      <c r="A39" s="115" t="s">
        <v>87</v>
      </c>
      <c r="B39" s="137" t="s">
        <v>81</v>
      </c>
      <c r="D39" s="19"/>
      <c r="E39" s="42"/>
      <c r="F39" s="53"/>
      <c r="G39" s="44"/>
      <c r="H39" s="70"/>
      <c r="I39" s="64"/>
    </row>
    <row r="40" spans="1:9" x14ac:dyDescent="0.25">
      <c r="A40" s="115" t="s">
        <v>100</v>
      </c>
      <c r="B40" s="137" t="s">
        <v>26</v>
      </c>
      <c r="D40" s="19"/>
      <c r="E40" s="42" t="s">
        <v>7</v>
      </c>
      <c r="F40" s="53"/>
      <c r="G40" s="44"/>
      <c r="H40" s="70"/>
      <c r="I40" s="64"/>
    </row>
    <row r="41" spans="1:9" x14ac:dyDescent="0.25">
      <c r="A41" s="115" t="s">
        <v>101</v>
      </c>
      <c r="B41" s="137" t="s">
        <v>82</v>
      </c>
      <c r="D41" s="19"/>
      <c r="E41" s="42"/>
      <c r="F41" s="53"/>
      <c r="G41" s="44"/>
      <c r="H41" s="70"/>
      <c r="I41" s="64"/>
    </row>
    <row r="42" spans="1:9" x14ac:dyDescent="0.25">
      <c r="A42" s="115"/>
      <c r="B42" s="95"/>
      <c r="D42" s="19"/>
      <c r="E42" s="42"/>
      <c r="F42" s="53"/>
      <c r="G42" s="44"/>
      <c r="H42" s="70"/>
      <c r="I42" s="64"/>
    </row>
    <row r="43" spans="1:9" x14ac:dyDescent="0.25">
      <c r="A43" s="116"/>
      <c r="B43" s="2" t="s">
        <v>239</v>
      </c>
      <c r="D43" s="21"/>
      <c r="E43" s="8"/>
      <c r="F43" s="11"/>
      <c r="G43" s="43"/>
      <c r="H43" s="70"/>
      <c r="I43" s="64"/>
    </row>
    <row r="44" spans="1:9" x14ac:dyDescent="0.25">
      <c r="A44" s="116"/>
      <c r="B44" s="2" t="s">
        <v>229</v>
      </c>
      <c r="D44" s="21"/>
      <c r="E44" s="8" t="s">
        <v>6</v>
      </c>
      <c r="F44" s="11">
        <v>2</v>
      </c>
      <c r="G44" s="43"/>
      <c r="H44" s="71"/>
      <c r="I44" s="65"/>
    </row>
    <row r="45" spans="1:9" x14ac:dyDescent="0.25">
      <c r="A45" s="116"/>
      <c r="B45" s="2"/>
      <c r="D45" s="21"/>
      <c r="E45" s="8"/>
      <c r="F45" s="11"/>
      <c r="G45" s="43"/>
      <c r="H45" s="71"/>
      <c r="I45" s="65"/>
    </row>
    <row r="46" spans="1:9" x14ac:dyDescent="0.25">
      <c r="A46" s="116"/>
      <c r="B46" s="2" t="s">
        <v>212</v>
      </c>
      <c r="C46" s="97"/>
      <c r="D46" s="21"/>
      <c r="E46" s="192" t="s">
        <v>6</v>
      </c>
      <c r="F46" s="55">
        <v>2</v>
      </c>
      <c r="G46" s="92"/>
      <c r="H46" s="132"/>
      <c r="I46" s="188"/>
    </row>
    <row r="47" spans="1:9" x14ac:dyDescent="0.25">
      <c r="A47" s="116"/>
      <c r="B47" s="2"/>
      <c r="D47" s="21"/>
      <c r="E47" s="8"/>
      <c r="F47" s="11"/>
      <c r="G47" s="43"/>
      <c r="H47" s="71"/>
      <c r="I47" s="65"/>
    </row>
    <row r="48" spans="1:9" x14ac:dyDescent="0.25">
      <c r="A48" s="116" t="s">
        <v>7</v>
      </c>
      <c r="B48" s="97" t="s">
        <v>83</v>
      </c>
      <c r="D48" s="21"/>
      <c r="E48" s="7" t="s">
        <v>6</v>
      </c>
      <c r="F48" s="11">
        <v>2</v>
      </c>
      <c r="G48" s="43"/>
      <c r="H48" s="71"/>
      <c r="I48" s="65"/>
    </row>
    <row r="49" spans="1:9" x14ac:dyDescent="0.25">
      <c r="A49" s="116"/>
      <c r="B49" s="97"/>
      <c r="D49" s="21"/>
      <c r="E49" s="8"/>
      <c r="F49" s="11"/>
      <c r="G49" s="43"/>
      <c r="H49" s="70"/>
      <c r="I49" s="64"/>
    </row>
    <row r="50" spans="1:9" x14ac:dyDescent="0.25">
      <c r="A50" s="116"/>
      <c r="B50" s="96" t="s">
        <v>9</v>
      </c>
      <c r="D50" s="20"/>
      <c r="E50" s="8"/>
      <c r="F50" s="11"/>
      <c r="G50" s="43"/>
      <c r="H50" s="70"/>
      <c r="I50" s="64"/>
    </row>
    <row r="51" spans="1:9" x14ac:dyDescent="0.25">
      <c r="A51" s="116"/>
      <c r="B51" s="97" t="s">
        <v>10</v>
      </c>
      <c r="D51" s="21"/>
      <c r="E51" s="8" t="s">
        <v>6</v>
      </c>
      <c r="F51" s="11">
        <v>2</v>
      </c>
      <c r="G51" s="43"/>
      <c r="H51" s="71"/>
      <c r="I51" s="65"/>
    </row>
    <row r="52" spans="1:9" x14ac:dyDescent="0.25">
      <c r="A52" s="116"/>
      <c r="B52" s="97"/>
      <c r="D52" s="21"/>
      <c r="E52" s="8"/>
      <c r="F52" s="11"/>
      <c r="G52" s="43"/>
      <c r="H52" s="71"/>
      <c r="I52" s="65"/>
    </row>
    <row r="53" spans="1:9" x14ac:dyDescent="0.25">
      <c r="A53" s="116"/>
      <c r="B53" s="110"/>
      <c r="C53" s="91" t="s">
        <v>213</v>
      </c>
      <c r="D53" s="78"/>
      <c r="E53" s="8"/>
      <c r="F53" s="55"/>
      <c r="G53" s="8"/>
      <c r="H53" s="70"/>
      <c r="I53" s="76">
        <f>SUM(I43:I51)</f>
        <v>0</v>
      </c>
    </row>
    <row r="54" spans="1:9" x14ac:dyDescent="0.25">
      <c r="A54" s="116"/>
      <c r="B54" s="110"/>
      <c r="C54" s="1"/>
      <c r="D54" s="21"/>
      <c r="E54" s="8"/>
      <c r="F54" s="54"/>
      <c r="G54" s="43"/>
      <c r="H54" s="70"/>
      <c r="I54" s="64"/>
    </row>
    <row r="55" spans="1:9" x14ac:dyDescent="0.25">
      <c r="A55" s="115" t="s">
        <v>88</v>
      </c>
      <c r="B55" s="137" t="s">
        <v>35</v>
      </c>
      <c r="C55" s="95"/>
      <c r="D55" s="21"/>
      <c r="E55" s="8"/>
      <c r="F55" s="54"/>
      <c r="G55" s="43"/>
      <c r="H55" s="70"/>
      <c r="I55" s="64"/>
    </row>
    <row r="56" spans="1:9" x14ac:dyDescent="0.25">
      <c r="A56" s="116"/>
      <c r="B56" s="98" t="s">
        <v>36</v>
      </c>
      <c r="C56" s="98"/>
      <c r="D56" s="25"/>
      <c r="E56" s="8"/>
      <c r="F56" s="55"/>
      <c r="G56" s="43"/>
      <c r="H56" s="70"/>
      <c r="I56" s="64"/>
    </row>
    <row r="57" spans="1:9" x14ac:dyDescent="0.25">
      <c r="A57" s="116"/>
      <c r="B57" s="98" t="s">
        <v>45</v>
      </c>
      <c r="C57" s="98"/>
      <c r="D57" s="9"/>
      <c r="E57" s="55"/>
      <c r="F57" s="55"/>
      <c r="G57" s="43"/>
      <c r="H57" s="71"/>
      <c r="I57" s="65"/>
    </row>
    <row r="58" spans="1:9" x14ac:dyDescent="0.25">
      <c r="A58" s="116"/>
      <c r="B58" s="110"/>
      <c r="C58" s="98"/>
      <c r="D58" s="9" t="s">
        <v>258</v>
      </c>
      <c r="E58" s="55" t="s">
        <v>4</v>
      </c>
      <c r="F58" s="55">
        <f>10+5</f>
        <v>15</v>
      </c>
      <c r="G58" s="43"/>
      <c r="H58" s="71"/>
      <c r="I58" s="65"/>
    </row>
    <row r="59" spans="1:9" x14ac:dyDescent="0.25">
      <c r="A59" s="116"/>
      <c r="B59" s="110"/>
      <c r="C59" s="98"/>
      <c r="D59" s="9" t="s">
        <v>259</v>
      </c>
      <c r="E59" s="55" t="s">
        <v>4</v>
      </c>
      <c r="F59" s="55">
        <f>64+6+8+16</f>
        <v>94</v>
      </c>
      <c r="G59" s="43"/>
      <c r="H59" s="71"/>
      <c r="I59" s="65"/>
    </row>
    <row r="60" spans="1:9" x14ac:dyDescent="0.25">
      <c r="A60" s="116"/>
      <c r="B60" s="110"/>
      <c r="C60" s="98"/>
      <c r="D60" s="9" t="s">
        <v>273</v>
      </c>
      <c r="E60" s="55" t="s">
        <v>4</v>
      </c>
      <c r="F60" s="55">
        <f>10</f>
        <v>10</v>
      </c>
      <c r="G60" s="43"/>
      <c r="H60" s="71"/>
      <c r="I60" s="65"/>
    </row>
    <row r="61" spans="1:9" x14ac:dyDescent="0.25">
      <c r="A61" s="116"/>
      <c r="B61" s="110"/>
      <c r="C61" s="98"/>
      <c r="D61" s="9" t="s">
        <v>260</v>
      </c>
      <c r="E61" s="55" t="s">
        <v>4</v>
      </c>
      <c r="F61" s="55">
        <f>11+4*3+17+3*3+28</f>
        <v>77</v>
      </c>
      <c r="G61" s="43"/>
      <c r="H61" s="71"/>
      <c r="I61" s="65"/>
    </row>
    <row r="62" spans="1:9" x14ac:dyDescent="0.25">
      <c r="A62" s="116"/>
      <c r="B62" s="110"/>
      <c r="C62" s="3"/>
      <c r="D62" s="25"/>
      <c r="E62" s="8"/>
      <c r="F62" s="55"/>
      <c r="G62" s="43"/>
      <c r="H62" s="70"/>
      <c r="I62" s="64"/>
    </row>
    <row r="63" spans="1:9" x14ac:dyDescent="0.25">
      <c r="A63" s="116"/>
      <c r="B63" s="26" t="s">
        <v>37</v>
      </c>
      <c r="D63" s="25"/>
      <c r="E63" s="8" t="s">
        <v>8</v>
      </c>
      <c r="F63" s="55"/>
      <c r="G63" s="43"/>
      <c r="H63" s="70"/>
      <c r="I63" s="64"/>
    </row>
    <row r="64" spans="1:9" x14ac:dyDescent="0.25">
      <c r="A64" s="116"/>
      <c r="B64" s="26"/>
      <c r="D64" s="25"/>
      <c r="E64" s="8"/>
      <c r="F64" s="55"/>
      <c r="G64" s="43"/>
      <c r="H64" s="70"/>
      <c r="I64" s="64"/>
    </row>
    <row r="65" spans="1:9" x14ac:dyDescent="0.25">
      <c r="A65" s="116"/>
      <c r="B65" s="24" t="s">
        <v>38</v>
      </c>
      <c r="D65" s="25"/>
      <c r="E65" s="8" t="s">
        <v>4</v>
      </c>
      <c r="F65" s="55">
        <v>3</v>
      </c>
      <c r="G65" s="43"/>
      <c r="H65" s="71"/>
      <c r="I65" s="65"/>
    </row>
    <row r="66" spans="1:9" x14ac:dyDescent="0.25">
      <c r="A66" s="116"/>
      <c r="B66" s="26"/>
      <c r="D66" s="25"/>
      <c r="E66" s="8"/>
      <c r="F66" s="55"/>
      <c r="G66" s="43"/>
      <c r="H66" s="70"/>
      <c r="I66" s="64"/>
    </row>
    <row r="67" spans="1:9" x14ac:dyDescent="0.25">
      <c r="A67" s="116"/>
      <c r="B67" s="24" t="s">
        <v>137</v>
      </c>
      <c r="D67" s="25"/>
      <c r="E67" s="8" t="s">
        <v>6</v>
      </c>
      <c r="F67" s="55">
        <v>2</v>
      </c>
      <c r="G67" s="43"/>
      <c r="H67" s="71"/>
      <c r="I67" s="65"/>
    </row>
    <row r="68" spans="1:9" x14ac:dyDescent="0.25">
      <c r="A68" s="116"/>
      <c r="B68" s="24"/>
      <c r="D68" s="25"/>
      <c r="E68" s="8"/>
      <c r="F68" s="55"/>
      <c r="G68" s="43"/>
      <c r="H68" s="70"/>
      <c r="I68" s="64"/>
    </row>
    <row r="69" spans="1:9" x14ac:dyDescent="0.25">
      <c r="A69" s="116"/>
      <c r="B69" s="26" t="s">
        <v>39</v>
      </c>
      <c r="D69" s="25"/>
      <c r="E69" s="8" t="s">
        <v>6</v>
      </c>
      <c r="F69" s="55">
        <v>1</v>
      </c>
      <c r="G69" s="43"/>
      <c r="H69" s="71"/>
      <c r="I69" s="65"/>
    </row>
    <row r="70" spans="1:9" x14ac:dyDescent="0.25">
      <c r="A70" s="116"/>
      <c r="B70" s="24"/>
      <c r="D70" s="25"/>
      <c r="E70" s="8"/>
      <c r="F70" s="55"/>
      <c r="G70" s="43"/>
      <c r="H70" s="70"/>
      <c r="I70" s="64"/>
    </row>
    <row r="71" spans="1:9" x14ac:dyDescent="0.25">
      <c r="A71" s="116"/>
      <c r="B71" s="26" t="s">
        <v>40</v>
      </c>
      <c r="D71" s="25"/>
      <c r="E71" s="8" t="s">
        <v>6</v>
      </c>
      <c r="F71" s="55">
        <v>2</v>
      </c>
      <c r="G71" s="43"/>
      <c r="H71" s="71"/>
      <c r="I71" s="65"/>
    </row>
    <row r="72" spans="1:9" x14ac:dyDescent="0.25">
      <c r="A72" s="116"/>
      <c r="B72" s="3"/>
      <c r="D72" s="25"/>
      <c r="E72" s="8"/>
      <c r="F72" s="55"/>
      <c r="G72" s="43"/>
      <c r="H72" s="71"/>
      <c r="I72" s="65"/>
    </row>
    <row r="73" spans="1:9" x14ac:dyDescent="0.25">
      <c r="A73" s="116"/>
      <c r="B73" s="3" t="s">
        <v>261</v>
      </c>
      <c r="D73" s="25"/>
      <c r="E73" s="8" t="s">
        <v>6</v>
      </c>
      <c r="F73" s="55">
        <v>1</v>
      </c>
      <c r="G73" s="43"/>
      <c r="H73" s="71"/>
      <c r="I73" s="65"/>
    </row>
    <row r="74" spans="1:9" x14ac:dyDescent="0.25">
      <c r="A74" s="116"/>
      <c r="B74" s="110"/>
      <c r="C74" s="1"/>
      <c r="D74" s="21"/>
      <c r="E74" s="8"/>
      <c r="F74" s="54"/>
      <c r="G74" s="43"/>
      <c r="H74" s="70"/>
      <c r="I74" s="64"/>
    </row>
    <row r="75" spans="1:9" x14ac:dyDescent="0.25">
      <c r="A75" s="116"/>
      <c r="B75" s="110"/>
      <c r="C75" s="91" t="s">
        <v>89</v>
      </c>
      <c r="D75" s="78"/>
      <c r="E75" s="8"/>
      <c r="F75" s="55"/>
      <c r="G75" s="8"/>
      <c r="H75" s="70"/>
      <c r="I75" s="76">
        <f>SUM(I55:I74)</f>
        <v>0</v>
      </c>
    </row>
    <row r="76" spans="1:9" x14ac:dyDescent="0.25">
      <c r="A76" s="142"/>
      <c r="B76" s="148"/>
      <c r="C76" s="91"/>
      <c r="D76" s="95"/>
      <c r="E76" s="149"/>
      <c r="F76" s="150"/>
      <c r="G76" s="178"/>
      <c r="H76" s="70"/>
      <c r="I76" s="84"/>
    </row>
    <row r="77" spans="1:9" x14ac:dyDescent="0.25">
      <c r="A77" s="115" t="s">
        <v>90</v>
      </c>
      <c r="B77" s="138" t="s">
        <v>262</v>
      </c>
      <c r="D77" s="91"/>
      <c r="E77" s="16"/>
      <c r="F77" s="16"/>
      <c r="G77" s="55"/>
      <c r="H77" s="70"/>
      <c r="I77" s="66"/>
    </row>
    <row r="78" spans="1:9" x14ac:dyDescent="0.25">
      <c r="A78" s="115"/>
      <c r="B78" s="2" t="s">
        <v>207</v>
      </c>
      <c r="D78" s="91"/>
      <c r="E78" s="16"/>
      <c r="F78" s="16"/>
      <c r="G78" s="55"/>
      <c r="H78" s="70"/>
      <c r="I78" s="66"/>
    </row>
    <row r="79" spans="1:9" x14ac:dyDescent="0.25">
      <c r="A79" s="115"/>
      <c r="B79" s="26" t="s">
        <v>263</v>
      </c>
      <c r="D79" s="1"/>
      <c r="E79" s="16" t="s">
        <v>3</v>
      </c>
      <c r="F79" s="16">
        <v>2</v>
      </c>
      <c r="G79" s="55"/>
      <c r="H79" s="71"/>
      <c r="I79" s="65"/>
    </row>
    <row r="80" spans="1:9" x14ac:dyDescent="0.25">
      <c r="A80" s="116"/>
      <c r="B80" s="110"/>
      <c r="C80" s="91"/>
      <c r="D80" s="78"/>
      <c r="E80" s="8"/>
      <c r="F80" s="55"/>
      <c r="G80" s="8"/>
      <c r="H80" s="70"/>
      <c r="I80" s="66"/>
    </row>
    <row r="81" spans="1:9" x14ac:dyDescent="0.25">
      <c r="A81" s="116"/>
      <c r="B81" s="3" t="s">
        <v>208</v>
      </c>
      <c r="D81" s="1"/>
      <c r="E81" s="16" t="s">
        <v>4</v>
      </c>
      <c r="F81" s="16">
        <f>SUM(F79:F79)*3</f>
        <v>6</v>
      </c>
      <c r="G81" s="55"/>
      <c r="H81" s="71"/>
      <c r="I81" s="65"/>
    </row>
    <row r="82" spans="1:9" x14ac:dyDescent="0.25">
      <c r="A82" s="116"/>
      <c r="B82" s="3" t="s">
        <v>264</v>
      </c>
      <c r="D82" s="1"/>
      <c r="E82" s="16" t="s">
        <v>3</v>
      </c>
      <c r="F82" s="16">
        <f>SUM(F79:F79)</f>
        <v>2</v>
      </c>
      <c r="G82" s="55"/>
      <c r="H82" s="71"/>
      <c r="I82" s="65"/>
    </row>
    <row r="83" spans="1:9" x14ac:dyDescent="0.25">
      <c r="A83" s="116"/>
      <c r="B83" s="3" t="s">
        <v>209</v>
      </c>
      <c r="C83" s="91"/>
      <c r="D83" s="78"/>
      <c r="E83" s="16" t="s">
        <v>6</v>
      </c>
      <c r="F83" s="16">
        <f>SUM(F79:F79)</f>
        <v>2</v>
      </c>
      <c r="G83" s="55"/>
      <c r="H83" s="71"/>
      <c r="I83" s="65"/>
    </row>
    <row r="84" spans="1:9" x14ac:dyDescent="0.25">
      <c r="A84" s="116"/>
      <c r="B84" s="3"/>
      <c r="C84" s="91"/>
      <c r="D84" s="95"/>
      <c r="E84" s="149"/>
      <c r="F84" s="55"/>
      <c r="G84" s="55"/>
      <c r="H84" s="71"/>
      <c r="I84" s="65"/>
    </row>
    <row r="85" spans="1:9" x14ac:dyDescent="0.25">
      <c r="A85" s="116"/>
      <c r="B85" s="32"/>
      <c r="C85" s="91" t="s">
        <v>104</v>
      </c>
      <c r="D85" s="95"/>
      <c r="E85" s="149"/>
      <c r="F85" s="149"/>
      <c r="G85" s="150"/>
      <c r="H85" s="70"/>
      <c r="I85" s="76">
        <f>SUM(I77:I84)</f>
        <v>0</v>
      </c>
    </row>
    <row r="86" spans="1:9" x14ac:dyDescent="0.25">
      <c r="A86" s="116"/>
      <c r="B86" s="110"/>
      <c r="C86" s="91"/>
      <c r="D86" s="78"/>
      <c r="E86" s="8"/>
      <c r="F86" s="55"/>
      <c r="G86" s="8"/>
      <c r="H86" s="183"/>
      <c r="I86" s="195"/>
    </row>
    <row r="87" spans="1:9" x14ac:dyDescent="0.25">
      <c r="A87" s="115" t="s">
        <v>90</v>
      </c>
      <c r="B87" s="138" t="s">
        <v>84</v>
      </c>
      <c r="D87" s="91"/>
      <c r="E87" s="16"/>
      <c r="F87" s="16"/>
      <c r="G87" s="55"/>
      <c r="H87" s="70"/>
      <c r="I87" s="66"/>
    </row>
    <row r="88" spans="1:9" x14ac:dyDescent="0.25">
      <c r="A88" s="115"/>
      <c r="B88" s="2" t="s">
        <v>230</v>
      </c>
      <c r="D88" s="91"/>
      <c r="E88" s="16"/>
      <c r="F88" s="16"/>
      <c r="G88" s="55"/>
      <c r="H88" s="70"/>
      <c r="I88" s="66"/>
    </row>
    <row r="89" spans="1:9" x14ac:dyDescent="0.25">
      <c r="A89" s="115"/>
      <c r="B89" s="26" t="s">
        <v>231</v>
      </c>
      <c r="D89" s="1"/>
      <c r="E89" s="16" t="s">
        <v>3</v>
      </c>
      <c r="F89" s="16">
        <v>6</v>
      </c>
      <c r="G89" s="55"/>
      <c r="H89" s="71"/>
      <c r="I89" s="65"/>
    </row>
    <row r="90" spans="1:9" x14ac:dyDescent="0.25">
      <c r="A90" s="116"/>
      <c r="B90" s="26" t="s">
        <v>232</v>
      </c>
      <c r="D90" s="1"/>
      <c r="E90" s="16" t="s">
        <v>3</v>
      </c>
      <c r="F90" s="16">
        <v>0</v>
      </c>
      <c r="G90" s="55"/>
      <c r="H90" s="71"/>
      <c r="I90" s="65"/>
    </row>
    <row r="91" spans="1:9" x14ac:dyDescent="0.25">
      <c r="A91" s="116"/>
      <c r="B91" s="26" t="s">
        <v>241</v>
      </c>
      <c r="D91" s="1"/>
      <c r="E91" s="16" t="s">
        <v>3</v>
      </c>
      <c r="F91" s="16">
        <v>3</v>
      </c>
      <c r="G91" s="55"/>
      <c r="H91" s="71"/>
      <c r="I91" s="65"/>
    </row>
    <row r="92" spans="1:9" x14ac:dyDescent="0.25">
      <c r="A92" s="116"/>
      <c r="B92" s="26" t="s">
        <v>240</v>
      </c>
      <c r="D92" s="1"/>
      <c r="E92" s="16" t="s">
        <v>3</v>
      </c>
      <c r="F92" s="16">
        <v>1</v>
      </c>
      <c r="G92" s="55"/>
      <c r="H92" s="71"/>
      <c r="I92" s="65"/>
    </row>
    <row r="93" spans="1:9" x14ac:dyDescent="0.25">
      <c r="A93" s="116"/>
      <c r="B93" s="26" t="s">
        <v>235</v>
      </c>
      <c r="D93" s="1"/>
      <c r="E93" s="16" t="s">
        <v>3</v>
      </c>
      <c r="F93" s="16">
        <v>1</v>
      </c>
      <c r="G93" s="55"/>
      <c r="H93" s="71"/>
      <c r="I93" s="65"/>
    </row>
    <row r="94" spans="1:9" x14ac:dyDescent="0.25">
      <c r="A94" s="116"/>
      <c r="B94" s="26" t="s">
        <v>233</v>
      </c>
      <c r="D94" s="1"/>
      <c r="E94" s="16" t="s">
        <v>3</v>
      </c>
      <c r="F94" s="16">
        <f>SUM(F89:F93)</f>
        <v>11</v>
      </c>
      <c r="G94" s="55"/>
      <c r="H94" s="71"/>
      <c r="I94" s="65"/>
    </row>
    <row r="95" spans="1:9" x14ac:dyDescent="0.25">
      <c r="A95" s="116"/>
      <c r="B95" s="26" t="s">
        <v>242</v>
      </c>
      <c r="D95" s="1"/>
      <c r="E95" s="16" t="s">
        <v>3</v>
      </c>
      <c r="F95" s="16">
        <v>3</v>
      </c>
      <c r="G95" s="55"/>
      <c r="H95" s="71"/>
      <c r="I95" s="65"/>
    </row>
    <row r="96" spans="1:9" x14ac:dyDescent="0.25">
      <c r="A96" s="116"/>
      <c r="B96" s="26" t="s">
        <v>243</v>
      </c>
      <c r="D96" s="1"/>
      <c r="E96" s="16" t="s">
        <v>3</v>
      </c>
      <c r="F96" s="16">
        <v>1</v>
      </c>
      <c r="G96" s="55"/>
      <c r="H96" s="71"/>
      <c r="I96" s="65"/>
    </row>
    <row r="97" spans="1:9" x14ac:dyDescent="0.25">
      <c r="A97" s="116"/>
      <c r="B97" s="26" t="s">
        <v>42</v>
      </c>
      <c r="D97" s="1"/>
      <c r="E97" s="16" t="s">
        <v>3</v>
      </c>
      <c r="F97" s="16">
        <f>SUM(F89:F93)+F95+F96</f>
        <v>15</v>
      </c>
      <c r="G97" s="55"/>
      <c r="H97" s="71"/>
      <c r="I97" s="65"/>
    </row>
    <row r="98" spans="1:9" x14ac:dyDescent="0.25">
      <c r="A98" s="116"/>
      <c r="B98" s="26" t="s">
        <v>43</v>
      </c>
      <c r="D98" s="1"/>
      <c r="E98" s="16" t="s">
        <v>3</v>
      </c>
      <c r="F98" s="16">
        <f>F97</f>
        <v>15</v>
      </c>
      <c r="G98" s="55"/>
      <c r="H98" s="71"/>
      <c r="I98" s="65"/>
    </row>
    <row r="99" spans="1:9" x14ac:dyDescent="0.25">
      <c r="A99" s="116"/>
      <c r="B99" s="26" t="s">
        <v>44</v>
      </c>
      <c r="D99" s="1"/>
      <c r="E99" s="16" t="s">
        <v>3</v>
      </c>
      <c r="F99" s="16">
        <f>F98</f>
        <v>15</v>
      </c>
      <c r="G99" s="55"/>
      <c r="H99" s="71"/>
      <c r="I99" s="65"/>
    </row>
    <row r="100" spans="1:9" x14ac:dyDescent="0.25">
      <c r="A100" s="116"/>
      <c r="B100" s="3"/>
      <c r="D100" s="1"/>
      <c r="E100" s="16"/>
      <c r="F100" s="16"/>
      <c r="G100" s="55"/>
      <c r="H100" s="71"/>
      <c r="I100" s="65"/>
    </row>
    <row r="101" spans="1:9" x14ac:dyDescent="0.25">
      <c r="A101" s="116"/>
      <c r="B101" s="141" t="s">
        <v>234</v>
      </c>
      <c r="C101" s="140"/>
      <c r="D101" s="140"/>
      <c r="E101" s="55"/>
      <c r="F101" s="55"/>
      <c r="G101" s="43"/>
      <c r="H101" s="71"/>
      <c r="I101" s="65"/>
    </row>
    <row r="102" spans="1:9" x14ac:dyDescent="0.25">
      <c r="A102" s="116"/>
      <c r="B102" s="141"/>
      <c r="C102" s="140"/>
      <c r="D102" s="194" t="s">
        <v>63</v>
      </c>
      <c r="E102" s="55" t="s">
        <v>4</v>
      </c>
      <c r="F102" s="55">
        <f>2*4+2*2</f>
        <v>12</v>
      </c>
      <c r="G102" s="43"/>
      <c r="H102" s="71"/>
      <c r="I102" s="65"/>
    </row>
    <row r="103" spans="1:9" x14ac:dyDescent="0.25">
      <c r="A103" s="116"/>
      <c r="B103" s="2"/>
      <c r="C103" s="140"/>
      <c r="D103" s="194" t="s">
        <v>225</v>
      </c>
      <c r="E103" s="55" t="s">
        <v>4</v>
      </c>
      <c r="F103" s="55">
        <f>4*2+5*2+1.5*12+2+4*3</f>
        <v>50</v>
      </c>
      <c r="G103" s="43"/>
      <c r="H103" s="71"/>
      <c r="I103" s="65"/>
    </row>
    <row r="104" spans="1:9" x14ac:dyDescent="0.25">
      <c r="A104" s="116"/>
      <c r="B104" s="3"/>
      <c r="D104" s="1"/>
      <c r="E104" s="16"/>
      <c r="F104" s="16"/>
      <c r="G104" s="55"/>
      <c r="H104" s="71"/>
      <c r="I104" s="65"/>
    </row>
    <row r="105" spans="1:9" x14ac:dyDescent="0.25">
      <c r="A105" s="116"/>
      <c r="B105" s="3" t="s">
        <v>46</v>
      </c>
      <c r="D105" s="1"/>
      <c r="E105" s="16" t="s">
        <v>4</v>
      </c>
      <c r="F105" s="16">
        <v>40</v>
      </c>
      <c r="G105" s="55"/>
      <c r="H105" s="71"/>
      <c r="I105" s="65"/>
    </row>
    <row r="106" spans="1:9" x14ac:dyDescent="0.25">
      <c r="A106" s="116"/>
      <c r="B106" s="3" t="s">
        <v>47</v>
      </c>
      <c r="D106" s="1"/>
      <c r="E106" s="16" t="s">
        <v>3</v>
      </c>
      <c r="F106" s="16">
        <f>F97</f>
        <v>15</v>
      </c>
      <c r="G106" s="55"/>
      <c r="H106" s="71"/>
      <c r="I106" s="65"/>
    </row>
    <row r="107" spans="1:9" x14ac:dyDescent="0.25">
      <c r="A107" s="116"/>
      <c r="B107" s="110"/>
      <c r="C107" s="3"/>
      <c r="D107" s="1"/>
      <c r="E107" s="16"/>
      <c r="F107" s="16"/>
      <c r="G107" s="55"/>
      <c r="H107" s="70"/>
      <c r="I107" s="66"/>
    </row>
    <row r="108" spans="1:9" x14ac:dyDescent="0.25">
      <c r="A108" s="116"/>
      <c r="B108" s="110"/>
      <c r="C108" s="91" t="s">
        <v>104</v>
      </c>
      <c r="D108" s="78"/>
      <c r="E108" s="8"/>
      <c r="F108" s="55"/>
      <c r="G108" s="8"/>
      <c r="H108" s="70"/>
      <c r="I108" s="76">
        <f>SUM(I87:I107)</f>
        <v>0</v>
      </c>
    </row>
    <row r="109" spans="1:9" x14ac:dyDescent="0.25">
      <c r="A109" s="116"/>
      <c r="B109" s="110"/>
      <c r="C109" s="91"/>
      <c r="D109" s="78"/>
      <c r="E109" s="8"/>
      <c r="F109" s="55"/>
      <c r="G109" s="8"/>
      <c r="H109" s="70"/>
      <c r="I109" s="66"/>
    </row>
    <row r="110" spans="1:9" x14ac:dyDescent="0.25">
      <c r="A110" s="115" t="s">
        <v>91</v>
      </c>
      <c r="B110" s="127" t="s">
        <v>105</v>
      </c>
      <c r="C110" s="95"/>
      <c r="D110" s="95"/>
      <c r="E110" s="128"/>
      <c r="F110" s="44"/>
      <c r="G110" s="53"/>
      <c r="H110" s="129"/>
      <c r="I110" s="52"/>
    </row>
    <row r="111" spans="1:9" x14ac:dyDescent="0.25">
      <c r="A111" s="115"/>
      <c r="B111" s="2" t="s">
        <v>269</v>
      </c>
      <c r="C111" s="140"/>
      <c r="D111" s="140"/>
      <c r="E111" s="55"/>
      <c r="F111" s="55"/>
      <c r="G111" s="43"/>
      <c r="H111" s="71"/>
      <c r="I111" s="65"/>
    </row>
    <row r="112" spans="1:9" x14ac:dyDescent="0.25">
      <c r="A112" s="115"/>
      <c r="B112" s="2" t="s">
        <v>265</v>
      </c>
      <c r="C112" s="140"/>
      <c r="D112" s="140"/>
      <c r="E112" s="55" t="s">
        <v>3</v>
      </c>
      <c r="F112" s="55">
        <v>3</v>
      </c>
      <c r="G112" s="43"/>
      <c r="H112" s="71"/>
      <c r="I112" s="65"/>
    </row>
    <row r="113" spans="1:9" x14ac:dyDescent="0.25">
      <c r="A113" s="115"/>
      <c r="B113" s="2"/>
      <c r="C113" s="140"/>
      <c r="D113" s="140"/>
      <c r="E113" s="55"/>
      <c r="F113" s="55"/>
      <c r="G113" s="43"/>
      <c r="H113" s="71"/>
      <c r="I113" s="65"/>
    </row>
    <row r="114" spans="1:9" x14ac:dyDescent="0.25">
      <c r="A114" s="142"/>
      <c r="B114" s="2" t="s">
        <v>268</v>
      </c>
      <c r="C114" s="140"/>
      <c r="D114" s="140"/>
      <c r="E114" s="55"/>
      <c r="F114" s="55"/>
      <c r="G114" s="43"/>
      <c r="H114" s="71"/>
      <c r="I114" s="65"/>
    </row>
    <row r="115" spans="1:9" x14ac:dyDescent="0.25">
      <c r="A115" s="142"/>
      <c r="B115" s="2" t="s">
        <v>226</v>
      </c>
      <c r="C115" s="140"/>
      <c r="D115" s="194" t="s">
        <v>266</v>
      </c>
      <c r="E115" s="55" t="s">
        <v>3</v>
      </c>
      <c r="F115" s="55">
        <v>9</v>
      </c>
      <c r="G115" s="43"/>
      <c r="H115" s="71"/>
      <c r="I115" s="65"/>
    </row>
    <row r="116" spans="1:9" x14ac:dyDescent="0.25">
      <c r="A116" s="142"/>
      <c r="B116" s="2"/>
      <c r="C116" s="140"/>
      <c r="D116" s="140"/>
      <c r="E116" s="143"/>
      <c r="F116" s="144"/>
      <c r="G116" s="145"/>
      <c r="H116" s="146"/>
      <c r="I116" s="147"/>
    </row>
    <row r="117" spans="1:9" x14ac:dyDescent="0.25">
      <c r="A117" s="142"/>
      <c r="B117" s="2" t="s">
        <v>270</v>
      </c>
      <c r="C117" s="140"/>
      <c r="D117" s="140"/>
      <c r="E117" s="55"/>
      <c r="F117" s="55"/>
      <c r="G117" s="43"/>
      <c r="H117" s="71"/>
      <c r="I117" s="65"/>
    </row>
    <row r="118" spans="1:9" x14ac:dyDescent="0.25">
      <c r="A118" s="142"/>
      <c r="B118" s="2" t="s">
        <v>271</v>
      </c>
      <c r="C118" s="140"/>
      <c r="D118" s="140"/>
      <c r="E118" s="55" t="s">
        <v>3</v>
      </c>
      <c r="F118" s="55">
        <f>1+4</f>
        <v>5</v>
      </c>
      <c r="G118" s="43"/>
      <c r="H118" s="71"/>
      <c r="I118" s="65"/>
    </row>
    <row r="119" spans="1:9" x14ac:dyDescent="0.25">
      <c r="A119" s="142"/>
      <c r="B119" s="2"/>
      <c r="C119" s="140"/>
      <c r="D119" s="140"/>
      <c r="E119" s="143"/>
      <c r="F119" s="144"/>
      <c r="G119" s="145"/>
      <c r="H119" s="146"/>
      <c r="I119" s="147"/>
    </row>
    <row r="120" spans="1:9" x14ac:dyDescent="0.25">
      <c r="A120" s="142"/>
      <c r="B120" s="2" t="s">
        <v>272</v>
      </c>
      <c r="C120" s="140"/>
      <c r="D120" s="194" t="s">
        <v>267</v>
      </c>
      <c r="E120" s="55" t="s">
        <v>3</v>
      </c>
      <c r="F120" s="55">
        <v>1</v>
      </c>
      <c r="G120" s="43"/>
      <c r="H120" s="71"/>
      <c r="I120" s="65"/>
    </row>
    <row r="121" spans="1:9" x14ac:dyDescent="0.25">
      <c r="A121" s="142"/>
      <c r="B121" s="2" t="s">
        <v>271</v>
      </c>
      <c r="C121" s="140"/>
      <c r="D121" s="194" t="s">
        <v>266</v>
      </c>
      <c r="E121" s="55" t="s">
        <v>3</v>
      </c>
      <c r="F121" s="55">
        <f>1+4</f>
        <v>5</v>
      </c>
      <c r="G121" s="43"/>
      <c r="H121" s="71"/>
      <c r="I121" s="65"/>
    </row>
    <row r="122" spans="1:9" x14ac:dyDescent="0.25">
      <c r="A122" s="142"/>
      <c r="B122" s="2"/>
      <c r="C122" s="140"/>
      <c r="D122" s="140"/>
      <c r="E122" s="143"/>
      <c r="F122" s="144"/>
      <c r="G122" s="145"/>
      <c r="H122" s="146"/>
      <c r="I122" s="147"/>
    </row>
    <row r="123" spans="1:9" x14ac:dyDescent="0.25">
      <c r="A123" s="142"/>
      <c r="B123" s="148"/>
      <c r="C123" s="91" t="s">
        <v>92</v>
      </c>
      <c r="D123" s="95"/>
      <c r="E123" s="149"/>
      <c r="F123" s="149"/>
      <c r="G123" s="150"/>
      <c r="H123" s="70"/>
      <c r="I123" s="76">
        <f>SUM(I110:I122)</f>
        <v>0</v>
      </c>
    </row>
    <row r="124" spans="1:9" x14ac:dyDescent="0.25">
      <c r="A124" s="116"/>
      <c r="B124" s="110"/>
      <c r="C124" s="91"/>
      <c r="D124" s="78"/>
      <c r="E124" s="8"/>
      <c r="F124" s="16"/>
      <c r="G124" s="55"/>
      <c r="H124" s="70"/>
      <c r="I124" s="66"/>
    </row>
    <row r="125" spans="1:9" x14ac:dyDescent="0.25">
      <c r="A125" s="115" t="s">
        <v>106</v>
      </c>
      <c r="B125" s="137" t="s">
        <v>282</v>
      </c>
      <c r="D125" s="78"/>
      <c r="E125" s="8"/>
      <c r="F125" s="55"/>
      <c r="G125" s="55"/>
      <c r="H125" s="70"/>
      <c r="I125" s="66"/>
    </row>
    <row r="126" spans="1:9" x14ac:dyDescent="0.25">
      <c r="A126" s="116"/>
      <c r="B126" s="3" t="s">
        <v>283</v>
      </c>
      <c r="D126" s="1"/>
      <c r="E126" s="16"/>
      <c r="F126" s="16"/>
      <c r="G126" s="55"/>
      <c r="H126" s="71"/>
      <c r="I126" s="65"/>
    </row>
    <row r="127" spans="1:9" x14ac:dyDescent="0.25">
      <c r="A127" s="116"/>
      <c r="B127" s="3" t="s">
        <v>109</v>
      </c>
      <c r="D127" s="1"/>
      <c r="E127" s="16" t="s">
        <v>3</v>
      </c>
      <c r="F127" s="16">
        <v>3</v>
      </c>
      <c r="G127" s="55"/>
      <c r="H127" s="71"/>
      <c r="I127" s="65"/>
    </row>
    <row r="128" spans="1:9" x14ac:dyDescent="0.25">
      <c r="A128" s="116"/>
      <c r="B128" s="3"/>
      <c r="D128" s="1"/>
      <c r="E128" s="16"/>
      <c r="F128" s="16"/>
      <c r="G128" s="55"/>
      <c r="H128" s="71"/>
      <c r="I128" s="65"/>
    </row>
    <row r="129" spans="1:9" x14ac:dyDescent="0.25">
      <c r="A129" s="116"/>
      <c r="B129" s="3" t="s">
        <v>284</v>
      </c>
      <c r="D129" s="1"/>
      <c r="E129" s="16"/>
      <c r="F129" s="16"/>
      <c r="G129" s="55"/>
      <c r="H129" s="71"/>
      <c r="I129" s="65"/>
    </row>
    <row r="130" spans="1:9" x14ac:dyDescent="0.25">
      <c r="A130" s="116"/>
      <c r="B130" s="3" t="s">
        <v>285</v>
      </c>
      <c r="D130" s="1"/>
      <c r="E130" s="16" t="s">
        <v>3</v>
      </c>
      <c r="F130" s="16">
        <v>3</v>
      </c>
      <c r="G130" s="55"/>
      <c r="H130" s="71"/>
      <c r="I130" s="65"/>
    </row>
    <row r="131" spans="1:9" x14ac:dyDescent="0.25">
      <c r="A131" s="116"/>
      <c r="B131" s="3"/>
      <c r="D131" s="1"/>
      <c r="E131" s="16"/>
      <c r="F131" s="16"/>
      <c r="G131" s="55"/>
      <c r="H131" s="71"/>
      <c r="I131" s="65"/>
    </row>
    <row r="132" spans="1:9" x14ac:dyDescent="0.25">
      <c r="A132" s="116"/>
      <c r="B132" s="110"/>
      <c r="C132" s="91" t="s">
        <v>107</v>
      </c>
      <c r="D132" s="78"/>
      <c r="E132" s="8"/>
      <c r="F132" s="55"/>
      <c r="G132" s="8"/>
      <c r="H132" s="70"/>
      <c r="I132" s="76">
        <f>SUM(I125:I131)</f>
        <v>0</v>
      </c>
    </row>
    <row r="133" spans="1:9" x14ac:dyDescent="0.25">
      <c r="A133" s="116"/>
      <c r="B133" s="110"/>
      <c r="C133" s="91"/>
      <c r="D133" s="78"/>
      <c r="E133" s="8"/>
      <c r="F133" s="16"/>
      <c r="G133" s="55"/>
      <c r="H133" s="70"/>
      <c r="I133" s="66"/>
    </row>
    <row r="134" spans="1:9" x14ac:dyDescent="0.25">
      <c r="A134" s="115" t="s">
        <v>110</v>
      </c>
      <c r="B134" s="137" t="s">
        <v>48</v>
      </c>
      <c r="D134" s="78"/>
      <c r="E134" s="8"/>
      <c r="F134" s="55"/>
      <c r="G134" s="55"/>
      <c r="H134" s="70"/>
      <c r="I134" s="66"/>
    </row>
    <row r="135" spans="1:9" x14ac:dyDescent="0.25">
      <c r="A135" s="116"/>
      <c r="B135" s="3" t="s">
        <v>108</v>
      </c>
      <c r="D135" s="1"/>
      <c r="E135" s="16"/>
      <c r="F135" s="16"/>
      <c r="G135" s="55"/>
      <c r="H135" s="71"/>
      <c r="I135" s="65"/>
    </row>
    <row r="136" spans="1:9" x14ac:dyDescent="0.25">
      <c r="A136" s="116"/>
      <c r="B136" s="3" t="s">
        <v>109</v>
      </c>
      <c r="D136" s="1"/>
      <c r="E136" s="16" t="s">
        <v>3</v>
      </c>
      <c r="F136" s="16">
        <f>F97+6</f>
        <v>21</v>
      </c>
      <c r="G136" s="55"/>
      <c r="H136" s="71"/>
      <c r="I136" s="65"/>
    </row>
    <row r="137" spans="1:9" x14ac:dyDescent="0.25">
      <c r="A137" s="116"/>
      <c r="B137" s="3"/>
      <c r="D137" s="1"/>
      <c r="E137" s="16"/>
      <c r="F137" s="16"/>
      <c r="G137" s="55"/>
      <c r="H137" s="71"/>
      <c r="I137" s="65"/>
    </row>
    <row r="138" spans="1:9" x14ac:dyDescent="0.25">
      <c r="A138" s="116"/>
      <c r="B138" s="3" t="s">
        <v>337</v>
      </c>
      <c r="D138" s="1"/>
      <c r="E138" s="16" t="s">
        <v>3</v>
      </c>
      <c r="F138" s="16">
        <v>3</v>
      </c>
      <c r="G138" s="55"/>
      <c r="H138" s="71"/>
      <c r="I138" s="65"/>
    </row>
    <row r="139" spans="1:9" x14ac:dyDescent="0.25">
      <c r="A139" s="116"/>
      <c r="B139" s="3"/>
      <c r="D139" s="1"/>
      <c r="E139" s="16"/>
      <c r="F139" s="16"/>
      <c r="G139" s="55"/>
      <c r="H139" s="71"/>
      <c r="I139" s="65"/>
    </row>
    <row r="140" spans="1:9" x14ac:dyDescent="0.25">
      <c r="A140" s="116"/>
      <c r="B140" s="110"/>
      <c r="C140" s="91" t="s">
        <v>113</v>
      </c>
      <c r="D140" s="78"/>
      <c r="E140" s="8"/>
      <c r="F140" s="55"/>
      <c r="G140" s="8"/>
      <c r="H140" s="70"/>
      <c r="I140" s="76">
        <f>SUM(I134:I139)</f>
        <v>0</v>
      </c>
    </row>
    <row r="141" spans="1:9" x14ac:dyDescent="0.25">
      <c r="A141" s="116"/>
      <c r="B141" s="110"/>
      <c r="C141" s="3"/>
      <c r="D141" s="1"/>
      <c r="E141" s="26"/>
      <c r="F141" s="16"/>
      <c r="G141" s="55"/>
      <c r="H141" s="70"/>
      <c r="I141" s="66"/>
    </row>
    <row r="142" spans="1:9" x14ac:dyDescent="0.25">
      <c r="A142" s="115" t="s">
        <v>112</v>
      </c>
      <c r="B142" s="137" t="s">
        <v>111</v>
      </c>
      <c r="D142" s="1"/>
      <c r="E142" s="93"/>
      <c r="F142" s="16"/>
      <c r="G142" s="55"/>
      <c r="H142" s="71"/>
      <c r="I142" s="65"/>
    </row>
    <row r="143" spans="1:9" x14ac:dyDescent="0.25">
      <c r="A143" s="115"/>
      <c r="B143" s="2" t="s">
        <v>274</v>
      </c>
      <c r="C143" s="140"/>
      <c r="D143" s="140"/>
      <c r="E143" s="93" t="s">
        <v>6</v>
      </c>
      <c r="F143" s="16">
        <v>1</v>
      </c>
      <c r="G143" s="55"/>
      <c r="H143" s="71"/>
      <c r="I143" s="65"/>
    </row>
    <row r="144" spans="1:9" x14ac:dyDescent="0.25">
      <c r="A144" s="115"/>
      <c r="B144" s="2"/>
      <c r="C144" s="140"/>
      <c r="D144" s="140"/>
      <c r="E144" s="93"/>
      <c r="F144" s="16"/>
      <c r="G144" s="55"/>
      <c r="H144" s="71"/>
      <c r="I144" s="65"/>
    </row>
    <row r="145" spans="1:9" x14ac:dyDescent="0.25">
      <c r="A145" s="115"/>
      <c r="B145" s="3"/>
      <c r="C145" s="91" t="s">
        <v>287</v>
      </c>
      <c r="D145" s="78"/>
      <c r="E145" s="8"/>
      <c r="F145" s="55"/>
      <c r="G145" s="8"/>
      <c r="H145" s="70"/>
      <c r="I145" s="76">
        <f>SUM(I141:I144)</f>
        <v>0</v>
      </c>
    </row>
    <row r="146" spans="1:9" x14ac:dyDescent="0.25">
      <c r="A146" s="116"/>
      <c r="B146" s="110"/>
      <c r="C146" s="3"/>
      <c r="D146" s="1"/>
      <c r="E146" s="93"/>
      <c r="F146" s="16"/>
      <c r="G146" s="55"/>
      <c r="H146" s="70"/>
      <c r="I146" s="66"/>
    </row>
    <row r="147" spans="1:9" x14ac:dyDescent="0.25">
      <c r="A147" s="115" t="s">
        <v>286</v>
      </c>
      <c r="B147" s="127" t="s">
        <v>41</v>
      </c>
      <c r="C147" s="95"/>
      <c r="D147" s="95"/>
      <c r="E147" s="155" t="s">
        <v>8</v>
      </c>
      <c r="F147" s="16"/>
      <c r="G147" s="55"/>
      <c r="H147" s="71"/>
      <c r="I147" s="65"/>
    </row>
    <row r="148" spans="1:9" x14ac:dyDescent="0.25">
      <c r="A148" s="116"/>
      <c r="B148" s="110"/>
      <c r="C148" s="1"/>
      <c r="D148" s="21"/>
      <c r="E148" s="8"/>
      <c r="F148" s="92"/>
      <c r="G148" s="54"/>
      <c r="H148" s="70"/>
      <c r="I148" s="64"/>
    </row>
    <row r="149" spans="1:9" x14ac:dyDescent="0.25">
      <c r="A149" s="116"/>
      <c r="B149" s="110"/>
      <c r="C149" s="2"/>
      <c r="D149" s="21"/>
      <c r="E149" s="8"/>
      <c r="F149" s="54"/>
      <c r="G149" s="43"/>
      <c r="H149" s="70"/>
      <c r="I149" s="64"/>
    </row>
    <row r="150" spans="1:9" ht="28.5" customHeight="1" x14ac:dyDescent="0.25">
      <c r="A150" s="116"/>
      <c r="B150" s="207" t="s">
        <v>68</v>
      </c>
      <c r="C150" s="208"/>
      <c r="D150" s="209"/>
      <c r="E150" s="46"/>
      <c r="F150" s="11"/>
      <c r="G150" s="44"/>
      <c r="H150" s="72"/>
      <c r="I150" s="85">
        <f>I145+I140+I123+I108+I75+I53+I85+I132</f>
        <v>0</v>
      </c>
    </row>
    <row r="151" spans="1:9" x14ac:dyDescent="0.25">
      <c r="A151" s="116"/>
      <c r="B151" s="110"/>
      <c r="C151" s="99"/>
      <c r="D151" s="80"/>
      <c r="E151" s="46"/>
      <c r="F151" s="11"/>
      <c r="G151" s="44"/>
      <c r="H151" s="72"/>
      <c r="I151" s="66"/>
    </row>
    <row r="152" spans="1:9" x14ac:dyDescent="0.25">
      <c r="A152" s="116"/>
      <c r="B152" s="110"/>
      <c r="C152" s="2"/>
      <c r="D152" s="21"/>
      <c r="E152" s="8"/>
      <c r="F152" s="54"/>
      <c r="G152" s="43"/>
      <c r="H152" s="70"/>
      <c r="I152" s="64"/>
    </row>
    <row r="153" spans="1:9" ht="33" customHeight="1" x14ac:dyDescent="0.25">
      <c r="A153" s="115"/>
      <c r="B153" s="207" t="s">
        <v>102</v>
      </c>
      <c r="C153" s="208"/>
      <c r="D153" s="209"/>
      <c r="E153" s="42"/>
      <c r="F153" s="53"/>
      <c r="G153" s="44"/>
      <c r="H153" s="70"/>
      <c r="I153" s="64"/>
    </row>
    <row r="154" spans="1:9" ht="16.5" customHeight="1" x14ac:dyDescent="0.25">
      <c r="A154" s="115"/>
      <c r="B154" s="107"/>
      <c r="C154" s="95"/>
      <c r="D154" s="21"/>
      <c r="E154" s="42"/>
      <c r="F154" s="53"/>
      <c r="G154" s="44"/>
      <c r="H154" s="70"/>
      <c r="I154" s="64"/>
    </row>
    <row r="155" spans="1:9" x14ac:dyDescent="0.25">
      <c r="A155" s="117" t="s">
        <v>114</v>
      </c>
      <c r="B155" s="139" t="s">
        <v>59</v>
      </c>
      <c r="D155" s="23"/>
      <c r="E155" s="7"/>
      <c r="F155" s="11"/>
      <c r="G155" s="43"/>
      <c r="H155" s="70"/>
      <c r="I155" s="64"/>
    </row>
    <row r="156" spans="1:9" x14ac:dyDescent="0.25">
      <c r="A156" s="117"/>
      <c r="B156" s="139"/>
      <c r="D156" s="6"/>
      <c r="E156" s="11"/>
      <c r="F156" s="136"/>
      <c r="G156" s="54"/>
      <c r="H156" s="129"/>
      <c r="I156" s="70"/>
    </row>
    <row r="157" spans="1:9" x14ac:dyDescent="0.25">
      <c r="A157" s="117" t="s">
        <v>115</v>
      </c>
      <c r="B157" s="139" t="s">
        <v>138</v>
      </c>
      <c r="C157" s="151"/>
      <c r="D157" s="6"/>
      <c r="E157" s="11"/>
      <c r="F157" s="136"/>
      <c r="G157" s="54"/>
      <c r="H157" s="129"/>
      <c r="I157" s="70"/>
    </row>
    <row r="158" spans="1:9" x14ac:dyDescent="0.25">
      <c r="A158" s="118"/>
      <c r="B158" s="101" t="s">
        <v>220</v>
      </c>
      <c r="C158" s="101"/>
      <c r="D158" s="6"/>
      <c r="E158" s="155" t="s">
        <v>6</v>
      </c>
      <c r="F158" s="47">
        <v>1</v>
      </c>
      <c r="G158" s="54"/>
      <c r="H158" s="131"/>
      <c r="I158" s="132"/>
    </row>
    <row r="159" spans="1:9" x14ac:dyDescent="0.25">
      <c r="A159" s="119"/>
      <c r="B159" s="101" t="s">
        <v>236</v>
      </c>
      <c r="C159" s="101"/>
      <c r="D159" s="6"/>
      <c r="E159" s="11"/>
      <c r="F159" s="136"/>
      <c r="G159" s="55"/>
      <c r="H159" s="129"/>
      <c r="I159" s="70"/>
    </row>
    <row r="160" spans="1:9" x14ac:dyDescent="0.25">
      <c r="A160" s="119"/>
      <c r="B160" s="97"/>
      <c r="C160" s="97"/>
      <c r="D160" s="1"/>
      <c r="E160" s="11"/>
      <c r="F160" s="136"/>
      <c r="G160" s="55"/>
      <c r="H160" s="131"/>
      <c r="I160" s="132"/>
    </row>
    <row r="161" spans="1:9" x14ac:dyDescent="0.25">
      <c r="A161" s="119"/>
      <c r="B161" s="198" t="s">
        <v>275</v>
      </c>
      <c r="C161" s="97"/>
      <c r="D161" s="1"/>
      <c r="E161" s="11"/>
      <c r="F161" s="136"/>
      <c r="G161" s="55"/>
      <c r="H161" s="131"/>
      <c r="I161" s="132"/>
    </row>
    <row r="162" spans="1:9" x14ac:dyDescent="0.25">
      <c r="A162" s="119"/>
      <c r="B162" s="101" t="s">
        <v>214</v>
      </c>
      <c r="C162" s="101"/>
      <c r="D162" s="171"/>
      <c r="E162" s="11"/>
      <c r="F162" s="7"/>
      <c r="G162" s="55"/>
      <c r="H162" s="131"/>
      <c r="I162" s="132"/>
    </row>
    <row r="163" spans="1:9" x14ac:dyDescent="0.25">
      <c r="A163" s="119"/>
      <c r="B163" s="101" t="s">
        <v>215</v>
      </c>
      <c r="C163" s="101"/>
      <c r="D163" s="171" t="s">
        <v>216</v>
      </c>
      <c r="E163" s="11" t="s">
        <v>6</v>
      </c>
      <c r="F163" s="7">
        <v>2</v>
      </c>
      <c r="G163" s="55"/>
      <c r="H163" s="131"/>
      <c r="I163" s="132"/>
    </row>
    <row r="164" spans="1:9" x14ac:dyDescent="0.25">
      <c r="A164" s="119"/>
      <c r="B164" s="97"/>
      <c r="C164" s="97"/>
      <c r="D164" s="1"/>
      <c r="E164" s="11"/>
      <c r="F164" s="136"/>
      <c r="G164" s="55"/>
      <c r="H164" s="131"/>
      <c r="I164" s="132"/>
    </row>
    <row r="165" spans="1:9" x14ac:dyDescent="0.25">
      <c r="A165" s="119"/>
      <c r="B165" s="198" t="s">
        <v>276</v>
      </c>
      <c r="C165" s="193"/>
      <c r="D165" s="199"/>
      <c r="E165" s="200"/>
      <c r="F165" s="200"/>
      <c r="G165" s="55"/>
      <c r="H165" s="131"/>
      <c r="I165" s="132"/>
    </row>
    <row r="166" spans="1:9" x14ac:dyDescent="0.25">
      <c r="A166" s="119"/>
      <c r="B166" s="201" t="s">
        <v>277</v>
      </c>
      <c r="C166" s="202"/>
      <c r="D166" s="203"/>
      <c r="E166" s="204" t="s">
        <v>4</v>
      </c>
      <c r="F166" s="204">
        <v>10</v>
      </c>
      <c r="G166" s="55"/>
      <c r="H166" s="131"/>
      <c r="I166" s="132"/>
    </row>
    <row r="167" spans="1:9" x14ac:dyDescent="0.25">
      <c r="A167" s="119"/>
      <c r="B167" s="202"/>
      <c r="C167" s="202"/>
      <c r="D167" s="203"/>
      <c r="E167" s="204"/>
      <c r="F167" s="205"/>
      <c r="G167" s="55"/>
      <c r="H167" s="131"/>
      <c r="I167" s="132"/>
    </row>
    <row r="168" spans="1:9" x14ac:dyDescent="0.25">
      <c r="A168" s="119"/>
      <c r="B168" s="202" t="s">
        <v>278</v>
      </c>
      <c r="C168" s="202"/>
      <c r="D168" s="203"/>
      <c r="E168" s="204" t="s">
        <v>3</v>
      </c>
      <c r="F168" s="204">
        <v>1</v>
      </c>
      <c r="G168" s="55"/>
      <c r="H168" s="131"/>
      <c r="I168" s="132"/>
    </row>
    <row r="169" spans="1:9" x14ac:dyDescent="0.25">
      <c r="A169" s="119"/>
      <c r="B169" s="202" t="s">
        <v>279</v>
      </c>
      <c r="C169" s="202"/>
      <c r="D169" s="203"/>
      <c r="E169" s="204"/>
      <c r="F169" s="205"/>
      <c r="G169" s="55"/>
      <c r="H169" s="131"/>
      <c r="I169" s="132"/>
    </row>
    <row r="170" spans="1:9" x14ac:dyDescent="0.25">
      <c r="A170" s="119"/>
      <c r="B170" s="202"/>
      <c r="C170" s="202"/>
      <c r="D170" s="203"/>
      <c r="E170" s="204"/>
      <c r="F170" s="205"/>
      <c r="G170" s="55"/>
      <c r="H170" s="131"/>
      <c r="I170" s="132"/>
    </row>
    <row r="171" spans="1:9" x14ac:dyDescent="0.25">
      <c r="A171" s="119"/>
      <c r="B171" s="198" t="s">
        <v>280</v>
      </c>
      <c r="C171" s="202"/>
      <c r="D171" s="203"/>
      <c r="E171" s="204"/>
      <c r="F171" s="205"/>
      <c r="G171" s="55"/>
      <c r="H171" s="131"/>
      <c r="I171" s="132"/>
    </row>
    <row r="172" spans="1:9" x14ac:dyDescent="0.25">
      <c r="A172" s="119"/>
      <c r="B172" s="3" t="s">
        <v>217</v>
      </c>
      <c r="C172" s="170"/>
      <c r="D172" s="171" t="s">
        <v>218</v>
      </c>
      <c r="E172" s="11" t="s">
        <v>3</v>
      </c>
      <c r="F172" s="7">
        <v>3</v>
      </c>
      <c r="G172" s="55"/>
      <c r="H172" s="131"/>
      <c r="I172" s="132"/>
    </row>
    <row r="173" spans="1:9" x14ac:dyDescent="0.25">
      <c r="A173" s="119"/>
      <c r="B173" s="3" t="s">
        <v>219</v>
      </c>
      <c r="C173" s="170"/>
      <c r="D173" s="171"/>
      <c r="E173" s="11"/>
      <c r="F173" s="7"/>
      <c r="G173" s="55"/>
      <c r="H173" s="131"/>
      <c r="I173" s="132"/>
    </row>
    <row r="174" spans="1:9" x14ac:dyDescent="0.25">
      <c r="A174" s="119"/>
      <c r="B174" s="3"/>
      <c r="C174" s="170"/>
      <c r="D174" s="171"/>
      <c r="E174" s="11"/>
      <c r="F174" s="7"/>
      <c r="G174" s="55"/>
      <c r="H174" s="131"/>
      <c r="I174" s="132"/>
    </row>
    <row r="175" spans="1:9" x14ac:dyDescent="0.25">
      <c r="A175" s="119"/>
      <c r="B175" s="156"/>
      <c r="C175" s="91" t="s">
        <v>116</v>
      </c>
      <c r="D175" s="134"/>
      <c r="E175" s="55"/>
      <c r="F175" s="8"/>
      <c r="G175" s="55"/>
      <c r="H175" s="129"/>
      <c r="I175" s="76">
        <f>SUM(I157:I174)</f>
        <v>0</v>
      </c>
    </row>
    <row r="176" spans="1:9" x14ac:dyDescent="0.25">
      <c r="A176" s="119"/>
      <c r="B176" s="156"/>
      <c r="C176" s="91"/>
      <c r="D176" s="134"/>
      <c r="E176" s="16"/>
      <c r="F176" s="16"/>
      <c r="G176" s="16"/>
      <c r="H176" s="183"/>
      <c r="I176" s="184"/>
    </row>
    <row r="177" spans="1:9" x14ac:dyDescent="0.25">
      <c r="A177" s="117" t="s">
        <v>117</v>
      </c>
      <c r="B177" s="139" t="s">
        <v>165</v>
      </c>
      <c r="D177" s="79"/>
      <c r="E177" s="46"/>
      <c r="F177" s="11"/>
      <c r="G177" s="44"/>
      <c r="H177" s="72"/>
      <c r="I177" s="66"/>
    </row>
    <row r="178" spans="1:9" x14ac:dyDescent="0.25">
      <c r="A178" s="118"/>
      <c r="B178" s="3" t="s">
        <v>166</v>
      </c>
      <c r="D178" s="83"/>
      <c r="E178" s="185"/>
      <c r="F178" s="11"/>
      <c r="G178" s="44"/>
      <c r="H178" s="72"/>
      <c r="I178" s="66"/>
    </row>
    <row r="179" spans="1:9" x14ac:dyDescent="0.25">
      <c r="A179" s="118"/>
      <c r="B179" s="3" t="s">
        <v>167</v>
      </c>
      <c r="D179" s="3"/>
      <c r="E179" s="185"/>
      <c r="F179" s="11"/>
      <c r="G179" s="44"/>
      <c r="H179" s="72"/>
      <c r="I179" s="66"/>
    </row>
    <row r="180" spans="1:9" x14ac:dyDescent="0.25">
      <c r="A180" s="118"/>
      <c r="B180" s="3" t="s">
        <v>237</v>
      </c>
      <c r="D180" s="3"/>
      <c r="E180" s="11" t="s">
        <v>3</v>
      </c>
      <c r="F180" s="11">
        <v>1</v>
      </c>
      <c r="G180" s="44"/>
      <c r="H180" s="71"/>
      <c r="I180" s="65"/>
    </row>
    <row r="181" spans="1:9" x14ac:dyDescent="0.25">
      <c r="A181" s="119"/>
      <c r="B181" s="101"/>
      <c r="C181" s="101"/>
      <c r="D181" s="6"/>
      <c r="E181" s="11"/>
      <c r="F181" s="7"/>
      <c r="G181" s="53"/>
      <c r="H181" s="129"/>
      <c r="I181" s="84"/>
    </row>
    <row r="182" spans="1:9" x14ac:dyDescent="0.25">
      <c r="A182" s="119"/>
      <c r="B182" s="3" t="s">
        <v>217</v>
      </c>
      <c r="C182" s="3"/>
      <c r="D182" s="171" t="s">
        <v>281</v>
      </c>
      <c r="E182" s="11" t="s">
        <v>3</v>
      </c>
      <c r="F182" s="7">
        <v>1</v>
      </c>
      <c r="G182" s="54"/>
      <c r="H182" s="131"/>
      <c r="I182" s="132"/>
    </row>
    <row r="183" spans="1:9" x14ac:dyDescent="0.25">
      <c r="A183" s="119"/>
      <c r="B183" s="3" t="s">
        <v>219</v>
      </c>
      <c r="C183" s="3"/>
      <c r="D183" s="3"/>
      <c r="E183" s="11"/>
      <c r="F183" s="7"/>
      <c r="G183" s="54"/>
      <c r="H183" s="131"/>
      <c r="I183" s="132"/>
    </row>
    <row r="184" spans="1:9" x14ac:dyDescent="0.25">
      <c r="A184" s="119"/>
      <c r="B184" s="3"/>
      <c r="C184" s="3"/>
      <c r="D184" s="3"/>
      <c r="E184" s="11"/>
      <c r="F184" s="7"/>
      <c r="G184" s="54"/>
      <c r="H184" s="131"/>
      <c r="I184" s="132"/>
    </row>
    <row r="185" spans="1:9" x14ac:dyDescent="0.25">
      <c r="A185" s="116"/>
      <c r="B185" s="156"/>
      <c r="C185" s="91" t="s">
        <v>119</v>
      </c>
      <c r="D185" s="134"/>
      <c r="E185" s="55"/>
      <c r="F185" s="8"/>
      <c r="G185" s="55"/>
      <c r="H185" s="129"/>
      <c r="I185" s="76">
        <f>SUM(I177:I183)</f>
        <v>0</v>
      </c>
    </row>
    <row r="186" spans="1:9" x14ac:dyDescent="0.25">
      <c r="A186" s="13"/>
      <c r="B186" s="186"/>
      <c r="D186" s="33"/>
      <c r="E186" s="45"/>
      <c r="F186" s="56"/>
      <c r="G186" s="43"/>
      <c r="H186" s="71"/>
      <c r="I186" s="65"/>
    </row>
    <row r="187" spans="1:9" x14ac:dyDescent="0.25">
      <c r="A187" s="12" t="s">
        <v>120</v>
      </c>
      <c r="B187" s="138" t="s">
        <v>204</v>
      </c>
      <c r="C187" s="3"/>
      <c r="D187" s="79"/>
      <c r="E187" s="46"/>
      <c r="F187" s="11"/>
      <c r="G187" s="44"/>
      <c r="H187" s="72"/>
      <c r="I187" s="66"/>
    </row>
    <row r="188" spans="1:9" x14ac:dyDescent="0.25">
      <c r="A188" s="13"/>
      <c r="B188" s="186" t="s">
        <v>168</v>
      </c>
      <c r="D188" s="33"/>
      <c r="E188" s="45"/>
      <c r="F188" s="56"/>
      <c r="G188" s="43"/>
      <c r="H188" s="71"/>
      <c r="I188" s="65"/>
    </row>
    <row r="189" spans="1:9" x14ac:dyDescent="0.25">
      <c r="A189" s="13"/>
      <c r="B189" s="186" t="s">
        <v>169</v>
      </c>
      <c r="D189" s="33"/>
      <c r="E189" s="45"/>
      <c r="F189" s="56"/>
      <c r="G189" s="43"/>
      <c r="H189" s="71"/>
      <c r="I189" s="65"/>
    </row>
    <row r="190" spans="1:9" x14ac:dyDescent="0.25">
      <c r="A190" s="13"/>
      <c r="B190" s="186" t="s">
        <v>170</v>
      </c>
      <c r="D190" s="33"/>
      <c r="E190" s="45"/>
      <c r="F190" s="56"/>
      <c r="G190" s="43"/>
      <c r="H190" s="71"/>
      <c r="I190" s="65"/>
    </row>
    <row r="191" spans="1:9" x14ac:dyDescent="0.25">
      <c r="A191" s="13"/>
      <c r="B191" s="186" t="s">
        <v>171</v>
      </c>
      <c r="D191" s="33" t="s">
        <v>61</v>
      </c>
      <c r="E191" s="45" t="s">
        <v>3</v>
      </c>
      <c r="F191" s="56">
        <v>4</v>
      </c>
      <c r="G191" s="43"/>
      <c r="H191" s="71"/>
      <c r="I191" s="65"/>
    </row>
    <row r="192" spans="1:9" x14ac:dyDescent="0.25">
      <c r="A192" s="13"/>
      <c r="B192" s="186"/>
      <c r="D192" s="33" t="s">
        <v>60</v>
      </c>
      <c r="E192" s="45" t="s">
        <v>3</v>
      </c>
      <c r="F192" s="56">
        <v>14</v>
      </c>
      <c r="G192" s="43"/>
      <c r="H192" s="71"/>
      <c r="I192" s="65"/>
    </row>
    <row r="193" spans="1:9" x14ac:dyDescent="0.25">
      <c r="A193" s="13"/>
      <c r="B193" s="186"/>
      <c r="D193" s="33"/>
      <c r="E193" s="45"/>
      <c r="F193" s="56"/>
      <c r="G193" s="43"/>
      <c r="H193" s="71"/>
      <c r="I193" s="65"/>
    </row>
    <row r="194" spans="1:9" x14ac:dyDescent="0.25">
      <c r="A194" s="13"/>
      <c r="B194" s="13"/>
      <c r="C194" s="83" t="s">
        <v>121</v>
      </c>
      <c r="D194" s="79"/>
      <c r="E194" s="7"/>
      <c r="F194" s="11"/>
      <c r="G194" s="44"/>
      <c r="H194" s="70"/>
      <c r="I194" s="76">
        <f>SUM(I187:I193)</f>
        <v>0</v>
      </c>
    </row>
    <row r="195" spans="1:9" x14ac:dyDescent="0.25">
      <c r="A195" s="119"/>
      <c r="B195" s="4"/>
      <c r="C195" s="4"/>
      <c r="D195" s="157"/>
      <c r="E195" s="11"/>
      <c r="F195" s="136"/>
      <c r="G195" s="54"/>
      <c r="H195" s="152"/>
      <c r="I195" s="70"/>
    </row>
    <row r="196" spans="1:9" x14ac:dyDescent="0.25">
      <c r="A196" s="117" t="s">
        <v>122</v>
      </c>
      <c r="B196" s="139" t="s">
        <v>118</v>
      </c>
      <c r="D196" s="23"/>
      <c r="E196" s="7"/>
      <c r="F196" s="11"/>
      <c r="G196" s="44"/>
      <c r="H196" s="70"/>
      <c r="I196" s="66"/>
    </row>
    <row r="197" spans="1:9" x14ac:dyDescent="0.25">
      <c r="A197" s="118"/>
      <c r="B197" s="2" t="s">
        <v>288</v>
      </c>
      <c r="C197" s="140"/>
      <c r="D197" s="140"/>
      <c r="E197" s="55"/>
      <c r="F197" s="55"/>
      <c r="G197" s="43"/>
      <c r="H197" s="71"/>
      <c r="I197" s="65"/>
    </row>
    <row r="198" spans="1:9" x14ac:dyDescent="0.25">
      <c r="A198" s="118"/>
      <c r="B198" s="2" t="s">
        <v>226</v>
      </c>
      <c r="C198" s="140"/>
      <c r="D198" s="31" t="s">
        <v>289</v>
      </c>
      <c r="E198" s="55" t="s">
        <v>3</v>
      </c>
      <c r="F198" s="55">
        <v>3</v>
      </c>
      <c r="G198" s="43"/>
      <c r="H198" s="71"/>
      <c r="I198" s="65"/>
    </row>
    <row r="199" spans="1:9" x14ac:dyDescent="0.25">
      <c r="A199" s="118"/>
      <c r="B199" s="2"/>
      <c r="C199" s="140"/>
      <c r="D199" s="140"/>
      <c r="E199" s="55"/>
      <c r="F199" s="55"/>
      <c r="G199" s="43"/>
      <c r="H199" s="71"/>
      <c r="I199" s="65"/>
    </row>
    <row r="200" spans="1:9" x14ac:dyDescent="0.25">
      <c r="A200" s="119"/>
      <c r="B200" s="2" t="s">
        <v>290</v>
      </c>
      <c r="C200" s="140"/>
      <c r="D200" s="140"/>
      <c r="E200" s="55"/>
      <c r="F200" s="55"/>
      <c r="G200" s="43"/>
      <c r="H200" s="71"/>
      <c r="I200" s="65"/>
    </row>
    <row r="201" spans="1:9" x14ac:dyDescent="0.25">
      <c r="A201" s="119"/>
      <c r="B201" s="2" t="s">
        <v>226</v>
      </c>
      <c r="C201" s="140"/>
      <c r="D201" s="31" t="s">
        <v>291</v>
      </c>
      <c r="E201" s="55" t="s">
        <v>3</v>
      </c>
      <c r="F201" s="55">
        <v>1</v>
      </c>
      <c r="G201" s="43"/>
      <c r="H201" s="71"/>
      <c r="I201" s="65"/>
    </row>
    <row r="202" spans="1:9" x14ac:dyDescent="0.25">
      <c r="A202" s="119"/>
      <c r="B202" s="2"/>
      <c r="C202" s="140"/>
      <c r="D202" s="140"/>
      <c r="E202" s="55"/>
      <c r="F202" s="55"/>
      <c r="G202" s="43"/>
      <c r="H202" s="71"/>
      <c r="I202" s="65"/>
    </row>
    <row r="203" spans="1:9" x14ac:dyDescent="0.25">
      <c r="A203" s="119"/>
      <c r="B203" s="2" t="s">
        <v>292</v>
      </c>
      <c r="C203" s="140"/>
      <c r="D203" s="140"/>
      <c r="E203" s="55"/>
      <c r="F203" s="55"/>
      <c r="G203" s="43"/>
      <c r="H203" s="71"/>
      <c r="I203" s="65"/>
    </row>
    <row r="204" spans="1:9" x14ac:dyDescent="0.25">
      <c r="A204" s="119"/>
      <c r="B204" s="2" t="s">
        <v>226</v>
      </c>
      <c r="C204" s="140"/>
      <c r="D204" s="140"/>
      <c r="E204" s="55" t="s">
        <v>3</v>
      </c>
      <c r="F204" s="55">
        <v>2</v>
      </c>
      <c r="G204" s="43"/>
      <c r="H204" s="71"/>
      <c r="I204" s="65"/>
    </row>
    <row r="205" spans="1:9" x14ac:dyDescent="0.25">
      <c r="A205" s="116"/>
      <c r="B205" s="2"/>
      <c r="C205" s="140"/>
      <c r="D205" s="140"/>
      <c r="E205" s="143"/>
      <c r="F205" s="11"/>
      <c r="G205" s="44"/>
      <c r="H205" s="70"/>
      <c r="I205" s="66"/>
    </row>
    <row r="206" spans="1:9" x14ac:dyDescent="0.25">
      <c r="A206" s="116"/>
      <c r="B206" s="3" t="s">
        <v>142</v>
      </c>
      <c r="D206" s="23"/>
      <c r="E206" s="7"/>
      <c r="F206" s="11"/>
      <c r="G206" s="44"/>
      <c r="H206" s="70"/>
      <c r="I206" s="66"/>
    </row>
    <row r="207" spans="1:9" x14ac:dyDescent="0.25">
      <c r="A207" s="116"/>
      <c r="B207" s="3"/>
      <c r="D207" s="31" t="s">
        <v>293</v>
      </c>
      <c r="E207" s="7" t="s">
        <v>3</v>
      </c>
      <c r="F207" s="11">
        <v>1</v>
      </c>
      <c r="G207" s="43"/>
      <c r="H207" s="71"/>
      <c r="I207" s="65"/>
    </row>
    <row r="208" spans="1:9" x14ac:dyDescent="0.25">
      <c r="A208" s="116"/>
      <c r="B208" s="110"/>
      <c r="C208" s="2"/>
      <c r="D208" s="31" t="s">
        <v>178</v>
      </c>
      <c r="E208" s="7" t="s">
        <v>3</v>
      </c>
      <c r="F208" s="11">
        <v>1</v>
      </c>
      <c r="G208" s="43"/>
      <c r="H208" s="71"/>
      <c r="I208" s="65"/>
    </row>
    <row r="209" spans="1:9" x14ac:dyDescent="0.25">
      <c r="A209" s="116"/>
      <c r="B209" s="101"/>
      <c r="D209" s="31" t="s">
        <v>179</v>
      </c>
      <c r="E209" s="7" t="s">
        <v>3</v>
      </c>
      <c r="F209" s="11">
        <v>1</v>
      </c>
      <c r="G209" s="43"/>
      <c r="H209" s="71"/>
      <c r="I209" s="65"/>
    </row>
    <row r="210" spans="1:9" x14ac:dyDescent="0.25">
      <c r="A210" s="116"/>
      <c r="B210" s="101"/>
      <c r="D210" s="31"/>
      <c r="E210" s="7"/>
      <c r="F210" s="11"/>
      <c r="G210" s="43"/>
      <c r="H210" s="71"/>
      <c r="I210" s="65"/>
    </row>
    <row r="211" spans="1:9" x14ac:dyDescent="0.25">
      <c r="A211" s="116"/>
      <c r="B211" s="3" t="s">
        <v>141</v>
      </c>
      <c r="D211" s="23"/>
      <c r="E211" s="7"/>
      <c r="F211" s="11"/>
      <c r="G211" s="44"/>
      <c r="H211" s="70"/>
      <c r="I211" s="66"/>
    </row>
    <row r="212" spans="1:9" x14ac:dyDescent="0.25">
      <c r="A212" s="116"/>
      <c r="B212" s="110"/>
      <c r="C212" s="2"/>
      <c r="D212" s="31" t="s">
        <v>61</v>
      </c>
      <c r="E212" s="7" t="s">
        <v>3</v>
      </c>
      <c r="F212" s="11">
        <v>5</v>
      </c>
      <c r="G212" s="43"/>
      <c r="H212" s="71"/>
      <c r="I212" s="65"/>
    </row>
    <row r="213" spans="1:9" x14ac:dyDescent="0.25">
      <c r="A213" s="116"/>
      <c r="B213" s="110"/>
      <c r="C213" s="2"/>
      <c r="D213" s="31" t="s">
        <v>60</v>
      </c>
      <c r="E213" s="7" t="s">
        <v>3</v>
      </c>
      <c r="F213" s="11">
        <v>5</v>
      </c>
      <c r="G213" s="43"/>
      <c r="H213" s="71"/>
      <c r="I213" s="65"/>
    </row>
    <row r="214" spans="1:9" x14ac:dyDescent="0.25">
      <c r="A214" s="116"/>
      <c r="B214" s="110"/>
      <c r="C214" s="2"/>
      <c r="D214" s="31" t="s">
        <v>294</v>
      </c>
      <c r="E214" s="7" t="s">
        <v>3</v>
      </c>
      <c r="F214" s="11">
        <v>1</v>
      </c>
      <c r="G214" s="43"/>
      <c r="H214" s="71"/>
      <c r="I214" s="65"/>
    </row>
    <row r="215" spans="1:9" x14ac:dyDescent="0.25">
      <c r="A215" s="116"/>
      <c r="B215" s="110"/>
      <c r="C215" s="2"/>
      <c r="D215" s="31" t="s">
        <v>177</v>
      </c>
      <c r="E215" s="7" t="s">
        <v>3</v>
      </c>
      <c r="F215" s="11">
        <v>1</v>
      </c>
      <c r="G215" s="43"/>
      <c r="H215" s="71"/>
      <c r="I215" s="65"/>
    </row>
    <row r="216" spans="1:9" x14ac:dyDescent="0.25">
      <c r="A216" s="116"/>
      <c r="B216" s="110"/>
      <c r="C216" s="2"/>
      <c r="D216" s="31"/>
      <c r="E216" s="7"/>
      <c r="F216" s="11"/>
      <c r="G216" s="43"/>
      <c r="H216" s="71"/>
      <c r="I216" s="65"/>
    </row>
    <row r="217" spans="1:9" x14ac:dyDescent="0.25">
      <c r="A217" s="116"/>
      <c r="B217" s="110"/>
      <c r="C217" s="83" t="s">
        <v>123</v>
      </c>
      <c r="D217" s="79"/>
      <c r="E217" s="7"/>
      <c r="F217" s="11"/>
      <c r="G217" s="44"/>
      <c r="H217" s="70"/>
      <c r="I217" s="76">
        <f>SUM(I197:I216)</f>
        <v>0</v>
      </c>
    </row>
    <row r="218" spans="1:9" x14ac:dyDescent="0.25">
      <c r="A218" s="117"/>
      <c r="B218" s="139"/>
      <c r="D218" s="23"/>
      <c r="E218" s="7"/>
      <c r="F218" s="11"/>
      <c r="G218" s="43"/>
      <c r="H218" s="70"/>
      <c r="I218" s="64"/>
    </row>
    <row r="219" spans="1:9" x14ac:dyDescent="0.25">
      <c r="A219" s="117" t="s">
        <v>124</v>
      </c>
      <c r="B219" s="139" t="s">
        <v>139</v>
      </c>
      <c r="C219" s="151"/>
      <c r="D219" s="6"/>
      <c r="E219" s="11"/>
      <c r="F219" s="136"/>
      <c r="G219" s="53"/>
      <c r="H219" s="129"/>
      <c r="I219" s="70"/>
    </row>
    <row r="220" spans="1:9" x14ac:dyDescent="0.25">
      <c r="A220" s="119"/>
      <c r="B220" s="4" t="s">
        <v>140</v>
      </c>
      <c r="C220" s="4"/>
      <c r="D220" s="6"/>
      <c r="E220" s="11"/>
      <c r="F220" s="136"/>
      <c r="G220" s="53"/>
      <c r="H220" s="129"/>
      <c r="I220" s="70"/>
    </row>
    <row r="221" spans="1:9" x14ac:dyDescent="0.25">
      <c r="A221" s="119"/>
      <c r="B221" s="4" t="s">
        <v>29</v>
      </c>
      <c r="C221" s="4"/>
      <c r="D221" s="157" t="s">
        <v>333</v>
      </c>
      <c r="E221" s="11" t="s">
        <v>4</v>
      </c>
      <c r="F221" s="7">
        <v>2</v>
      </c>
      <c r="G221" s="55"/>
      <c r="H221" s="131"/>
      <c r="I221" s="132"/>
    </row>
    <row r="222" spans="1:9" x14ac:dyDescent="0.25">
      <c r="A222" s="119"/>
      <c r="B222" s="4" t="s">
        <v>28</v>
      </c>
      <c r="C222" s="4"/>
      <c r="D222" s="157" t="s">
        <v>175</v>
      </c>
      <c r="E222" s="11" t="s">
        <v>4</v>
      </c>
      <c r="F222" s="7">
        <f>6+6+5+5</f>
        <v>22</v>
      </c>
      <c r="G222" s="55"/>
      <c r="H222" s="131"/>
      <c r="I222" s="132"/>
    </row>
    <row r="223" spans="1:9" x14ac:dyDescent="0.25">
      <c r="A223" s="119"/>
      <c r="B223" s="4" t="s">
        <v>20</v>
      </c>
      <c r="C223" s="4"/>
      <c r="D223" s="157" t="s">
        <v>221</v>
      </c>
      <c r="E223" s="11" t="s">
        <v>4</v>
      </c>
      <c r="F223" s="7">
        <v>5</v>
      </c>
      <c r="G223" s="55"/>
      <c r="H223" s="131"/>
      <c r="I223" s="132"/>
    </row>
    <row r="224" spans="1:9" x14ac:dyDescent="0.25">
      <c r="A224" s="119"/>
      <c r="B224" s="4" t="s">
        <v>21</v>
      </c>
      <c r="C224" s="4"/>
      <c r="D224" s="157" t="s">
        <v>174</v>
      </c>
      <c r="E224" s="11" t="s">
        <v>4</v>
      </c>
      <c r="F224" s="7">
        <f>4</f>
        <v>4</v>
      </c>
      <c r="G224" s="55"/>
      <c r="H224" s="131"/>
      <c r="I224" s="132"/>
    </row>
    <row r="225" spans="1:9" x14ac:dyDescent="0.25">
      <c r="A225" s="119"/>
      <c r="B225" s="4"/>
      <c r="C225" s="4"/>
      <c r="D225" s="157" t="s">
        <v>62</v>
      </c>
      <c r="E225" s="11" t="s">
        <v>4</v>
      </c>
      <c r="F225" s="7">
        <f>35+4*3+12+5</f>
        <v>64</v>
      </c>
      <c r="G225" s="55"/>
      <c r="H225" s="131"/>
      <c r="I225" s="132"/>
    </row>
    <row r="226" spans="1:9" x14ac:dyDescent="0.25">
      <c r="A226" s="119"/>
      <c r="B226" s="4"/>
      <c r="C226" s="4"/>
      <c r="D226" s="157" t="s">
        <v>24</v>
      </c>
      <c r="E226" s="11" t="s">
        <v>4</v>
      </c>
      <c r="F226" s="7">
        <f>3+3+2</f>
        <v>8</v>
      </c>
      <c r="G226" s="55"/>
      <c r="H226" s="131"/>
      <c r="I226" s="132"/>
    </row>
    <row r="227" spans="1:9" x14ac:dyDescent="0.25">
      <c r="A227" s="119"/>
      <c r="B227" s="4"/>
      <c r="C227" s="4"/>
      <c r="D227" s="157" t="s">
        <v>19</v>
      </c>
      <c r="E227" s="11" t="s">
        <v>4</v>
      </c>
      <c r="F227" s="7">
        <v>6</v>
      </c>
      <c r="G227" s="55"/>
      <c r="H227" s="131"/>
      <c r="I227" s="132"/>
    </row>
    <row r="228" spans="1:9" x14ac:dyDescent="0.25">
      <c r="A228" s="119"/>
      <c r="B228" s="4"/>
      <c r="C228" s="4"/>
      <c r="D228" s="157" t="s">
        <v>23</v>
      </c>
      <c r="E228" s="11" t="s">
        <v>4</v>
      </c>
      <c r="F228" s="7">
        <f>17+3+3+7</f>
        <v>30</v>
      </c>
      <c r="G228" s="55"/>
      <c r="H228" s="131"/>
      <c r="I228" s="132"/>
    </row>
    <row r="229" spans="1:9" x14ac:dyDescent="0.25">
      <c r="A229" s="119"/>
      <c r="B229" s="4"/>
      <c r="C229" s="4"/>
      <c r="D229" s="157"/>
      <c r="E229" s="11"/>
      <c r="F229" s="7"/>
      <c r="G229" s="55"/>
      <c r="H229" s="131"/>
      <c r="I229" s="132"/>
    </row>
    <row r="230" spans="1:9" x14ac:dyDescent="0.25">
      <c r="A230" s="119"/>
      <c r="B230" s="102" t="s">
        <v>25</v>
      </c>
      <c r="C230" s="102"/>
      <c r="D230" s="157" t="str">
        <f>D221</f>
        <v>600*600</v>
      </c>
      <c r="E230" s="11" t="s">
        <v>4</v>
      </c>
      <c r="F230" s="7">
        <f>F221</f>
        <v>2</v>
      </c>
      <c r="G230" s="55"/>
      <c r="H230" s="131"/>
      <c r="I230" s="132"/>
    </row>
    <row r="231" spans="1:9" x14ac:dyDescent="0.25">
      <c r="A231" s="119"/>
      <c r="B231" s="102"/>
      <c r="C231" s="102"/>
      <c r="D231" s="157" t="str">
        <f>D222</f>
        <v>Ø 400</v>
      </c>
      <c r="E231" s="11" t="s">
        <v>4</v>
      </c>
      <c r="F231" s="7">
        <f>F222</f>
        <v>22</v>
      </c>
      <c r="G231" s="55"/>
      <c r="H231" s="131"/>
      <c r="I231" s="132"/>
    </row>
    <row r="232" spans="1:9" x14ac:dyDescent="0.25">
      <c r="A232" s="119"/>
      <c r="B232" s="102"/>
      <c r="C232" s="102"/>
      <c r="D232" s="157" t="str">
        <f>D223</f>
        <v>Ø 355</v>
      </c>
      <c r="E232" s="11" t="s">
        <v>4</v>
      </c>
      <c r="F232" s="7">
        <f>F223</f>
        <v>5</v>
      </c>
      <c r="G232" s="55"/>
      <c r="H232" s="131"/>
      <c r="I232" s="132"/>
    </row>
    <row r="233" spans="1:9" x14ac:dyDescent="0.25">
      <c r="A233" s="119"/>
      <c r="B233" s="4"/>
      <c r="C233" s="4"/>
      <c r="D233" s="157" t="str">
        <f>D225</f>
        <v>Ø 250</v>
      </c>
      <c r="E233" s="11" t="s">
        <v>4</v>
      </c>
      <c r="F233" s="7">
        <f>F225-12-5</f>
        <v>47</v>
      </c>
      <c r="G233" s="55"/>
      <c r="H233" s="131"/>
      <c r="I233" s="132"/>
    </row>
    <row r="234" spans="1:9" x14ac:dyDescent="0.25">
      <c r="A234" s="119"/>
      <c r="B234" s="4"/>
      <c r="C234" s="4"/>
      <c r="D234" s="157"/>
      <c r="E234" s="11"/>
      <c r="F234" s="136"/>
      <c r="G234" s="55"/>
      <c r="H234" s="131"/>
      <c r="I234" s="132"/>
    </row>
    <row r="235" spans="1:9" x14ac:dyDescent="0.25">
      <c r="A235" s="119"/>
      <c r="B235" s="4" t="s">
        <v>22</v>
      </c>
      <c r="C235" s="4"/>
      <c r="D235" s="6"/>
      <c r="E235" s="11"/>
      <c r="F235" s="136"/>
      <c r="G235" s="53"/>
      <c r="H235" s="129"/>
      <c r="I235" s="70"/>
    </row>
    <row r="236" spans="1:9" x14ac:dyDescent="0.25">
      <c r="A236" s="117"/>
      <c r="B236" s="101"/>
      <c r="C236" s="101"/>
      <c r="D236" s="157" t="s">
        <v>19</v>
      </c>
      <c r="E236" s="11" t="s">
        <v>4</v>
      </c>
      <c r="F236" s="7">
        <v>1</v>
      </c>
      <c r="G236" s="53"/>
      <c r="H236" s="131"/>
      <c r="I236" s="132"/>
    </row>
    <row r="237" spans="1:9" x14ac:dyDescent="0.25">
      <c r="A237" s="117"/>
      <c r="B237" s="101"/>
      <c r="C237" s="101"/>
      <c r="D237" s="157" t="s">
        <v>23</v>
      </c>
      <c r="E237" s="11" t="s">
        <v>4</v>
      </c>
      <c r="F237" s="7">
        <v>13</v>
      </c>
      <c r="G237" s="53"/>
      <c r="H237" s="131"/>
      <c r="I237" s="132"/>
    </row>
    <row r="238" spans="1:9" x14ac:dyDescent="0.25">
      <c r="A238" s="117"/>
      <c r="B238" s="139"/>
      <c r="D238" s="23"/>
      <c r="E238" s="7"/>
      <c r="F238" s="11"/>
      <c r="G238" s="43"/>
      <c r="H238" s="70"/>
      <c r="I238" s="64"/>
    </row>
    <row r="239" spans="1:9" x14ac:dyDescent="0.25">
      <c r="A239" s="117"/>
      <c r="B239" s="2" t="s">
        <v>334</v>
      </c>
      <c r="C239" s="4"/>
      <c r="D239" s="157" t="s">
        <v>224</v>
      </c>
      <c r="E239" s="11" t="s">
        <v>3</v>
      </c>
      <c r="F239" s="7">
        <v>6</v>
      </c>
      <c r="G239" s="53"/>
      <c r="H239" s="131"/>
      <c r="I239" s="132"/>
    </row>
    <row r="240" spans="1:9" x14ac:dyDescent="0.25">
      <c r="A240" s="117"/>
      <c r="B240" s="139"/>
      <c r="D240" s="23"/>
      <c r="E240" s="7"/>
      <c r="F240" s="11"/>
      <c r="G240" s="43"/>
      <c r="H240" s="70"/>
      <c r="I240" s="64"/>
    </row>
    <row r="241" spans="1:9" x14ac:dyDescent="0.25">
      <c r="A241" s="119"/>
      <c r="B241" s="186" t="s">
        <v>172</v>
      </c>
      <c r="D241" s="33" t="s">
        <v>225</v>
      </c>
      <c r="E241" s="45" t="s">
        <v>3</v>
      </c>
      <c r="F241" s="56">
        <v>1</v>
      </c>
      <c r="G241" s="43"/>
      <c r="H241" s="71"/>
      <c r="I241" s="65"/>
    </row>
    <row r="242" spans="1:9" x14ac:dyDescent="0.25">
      <c r="A242" s="119"/>
      <c r="B242" s="186" t="s">
        <v>173</v>
      </c>
      <c r="C242" s="3"/>
      <c r="D242" s="33" t="s">
        <v>135</v>
      </c>
      <c r="E242" s="45" t="s">
        <v>3</v>
      </c>
      <c r="F242" s="56">
        <v>1</v>
      </c>
      <c r="G242" s="43"/>
      <c r="H242" s="71"/>
      <c r="I242" s="65"/>
    </row>
    <row r="243" spans="1:9" x14ac:dyDescent="0.25">
      <c r="A243" s="119"/>
      <c r="B243" s="111"/>
      <c r="C243" s="101"/>
      <c r="D243" s="33" t="s">
        <v>12</v>
      </c>
      <c r="E243" s="45" t="s">
        <v>3</v>
      </c>
      <c r="F243" s="56">
        <v>1</v>
      </c>
      <c r="G243" s="43"/>
      <c r="H243" s="71"/>
      <c r="I243" s="65"/>
    </row>
    <row r="244" spans="1:9" x14ac:dyDescent="0.25">
      <c r="A244" s="119"/>
      <c r="B244" s="111"/>
      <c r="C244" s="101"/>
      <c r="D244" s="33"/>
      <c r="E244" s="45"/>
      <c r="F244" s="56"/>
      <c r="G244" s="43"/>
      <c r="H244" s="71"/>
      <c r="I244" s="65"/>
    </row>
    <row r="245" spans="1:9" x14ac:dyDescent="0.25">
      <c r="A245" s="119"/>
      <c r="B245" s="111"/>
      <c r="C245" s="83" t="s">
        <v>125</v>
      </c>
      <c r="D245" s="79"/>
      <c r="E245" s="7"/>
      <c r="F245" s="11"/>
      <c r="G245" s="44"/>
      <c r="H245" s="70"/>
      <c r="I245" s="76">
        <f>SUM(I220:I243)</f>
        <v>0</v>
      </c>
    </row>
    <row r="246" spans="1:9" x14ac:dyDescent="0.25">
      <c r="A246" s="119"/>
      <c r="B246" s="111"/>
      <c r="C246" s="83"/>
      <c r="D246" s="79"/>
      <c r="E246" s="7"/>
      <c r="F246" s="11"/>
      <c r="G246" s="44"/>
      <c r="H246" s="70"/>
      <c r="I246" s="66"/>
    </row>
    <row r="247" spans="1:9" x14ac:dyDescent="0.25">
      <c r="A247" s="117" t="s">
        <v>248</v>
      </c>
      <c r="B247" s="158" t="s">
        <v>126</v>
      </c>
      <c r="C247" s="151"/>
      <c r="D247" s="6"/>
      <c r="E247" s="11"/>
      <c r="F247" s="136"/>
      <c r="G247" s="54"/>
      <c r="H247" s="152"/>
      <c r="I247" s="70"/>
    </row>
    <row r="248" spans="1:9" x14ac:dyDescent="0.25">
      <c r="A248" s="117"/>
      <c r="B248" s="153" t="s">
        <v>128</v>
      </c>
      <c r="C248" s="151"/>
      <c r="D248" s="6"/>
      <c r="E248" s="155" t="s">
        <v>6</v>
      </c>
      <c r="F248" s="47">
        <v>3</v>
      </c>
      <c r="G248" s="54"/>
      <c r="H248" s="131"/>
      <c r="I248" s="132"/>
    </row>
    <row r="249" spans="1:9" x14ac:dyDescent="0.25">
      <c r="A249" s="117"/>
      <c r="B249" s="159"/>
      <c r="C249" s="151"/>
      <c r="D249" s="6"/>
      <c r="E249" s="11"/>
      <c r="F249" s="136"/>
      <c r="G249" s="54"/>
      <c r="H249" s="152"/>
      <c r="I249" s="70"/>
    </row>
    <row r="250" spans="1:9" x14ac:dyDescent="0.25">
      <c r="A250" s="118"/>
      <c r="B250" s="153" t="s">
        <v>127</v>
      </c>
      <c r="C250" s="154"/>
      <c r="D250" s="45"/>
      <c r="E250" s="155"/>
      <c r="F250" s="47"/>
      <c r="G250" s="54"/>
      <c r="H250" s="131"/>
      <c r="I250" s="132"/>
    </row>
    <row r="251" spans="1:9" x14ac:dyDescent="0.25">
      <c r="A251" s="119"/>
      <c r="B251" s="153" t="s">
        <v>129</v>
      </c>
      <c r="C251" s="154"/>
      <c r="D251" s="45" t="s">
        <v>63</v>
      </c>
      <c r="E251" s="155" t="s">
        <v>6</v>
      </c>
      <c r="F251" s="47">
        <f>3*2</f>
        <v>6</v>
      </c>
      <c r="G251" s="54"/>
      <c r="H251" s="131"/>
      <c r="I251" s="132"/>
    </row>
    <row r="252" spans="1:9" x14ac:dyDescent="0.25">
      <c r="A252" s="119"/>
      <c r="B252" s="153"/>
      <c r="C252" s="154"/>
      <c r="D252" s="45"/>
      <c r="E252" s="155"/>
      <c r="F252" s="47"/>
      <c r="G252" s="54"/>
      <c r="H252" s="131"/>
      <c r="I252" s="132"/>
    </row>
    <row r="253" spans="1:9" x14ac:dyDescent="0.25">
      <c r="A253" s="119"/>
      <c r="B253" s="153" t="s">
        <v>176</v>
      </c>
      <c r="C253" s="154"/>
      <c r="D253" s="45"/>
      <c r="E253" s="155"/>
      <c r="F253" s="47"/>
      <c r="G253" s="54"/>
      <c r="H253" s="131"/>
      <c r="I253" s="132"/>
    </row>
    <row r="254" spans="1:9" x14ac:dyDescent="0.25">
      <c r="A254" s="119"/>
      <c r="B254" s="153" t="s">
        <v>154</v>
      </c>
      <c r="C254" s="154"/>
      <c r="D254" s="45"/>
      <c r="E254" s="155" t="s">
        <v>6</v>
      </c>
      <c r="F254" s="47">
        <v>3</v>
      </c>
      <c r="G254" s="54"/>
      <c r="H254" s="131"/>
      <c r="I254" s="132"/>
    </row>
    <row r="255" spans="1:9" x14ac:dyDescent="0.25">
      <c r="A255" s="119"/>
      <c r="B255" s="4"/>
      <c r="C255" s="4"/>
      <c r="D255" s="6"/>
      <c r="E255" s="11"/>
      <c r="F255" s="136"/>
      <c r="G255" s="54"/>
      <c r="H255" s="152"/>
      <c r="I255" s="70"/>
    </row>
    <row r="256" spans="1:9" x14ac:dyDescent="0.25">
      <c r="A256" s="119"/>
      <c r="B256" s="156"/>
      <c r="C256" s="91" t="s">
        <v>249</v>
      </c>
      <c r="D256" s="134"/>
      <c r="E256" s="55"/>
      <c r="F256" s="8"/>
      <c r="G256" s="55"/>
      <c r="H256" s="129"/>
      <c r="I256" s="76">
        <f>SUM(I247:I255)</f>
        <v>0</v>
      </c>
    </row>
    <row r="257" spans="1:9" x14ac:dyDescent="0.25">
      <c r="A257" s="116"/>
      <c r="B257" s="110"/>
      <c r="C257" s="83"/>
      <c r="D257" s="79"/>
      <c r="E257" s="7"/>
      <c r="F257" s="11"/>
      <c r="G257" s="44"/>
      <c r="H257" s="70"/>
      <c r="I257" s="66"/>
    </row>
    <row r="258" spans="1:9" x14ac:dyDescent="0.25">
      <c r="A258" s="117" t="s">
        <v>250</v>
      </c>
      <c r="B258" s="158" t="s">
        <v>222</v>
      </c>
      <c r="C258" s="91"/>
      <c r="D258" s="134"/>
      <c r="E258" s="56"/>
      <c r="F258" s="8"/>
      <c r="G258" s="55"/>
      <c r="H258" s="129"/>
      <c r="I258" s="196"/>
    </row>
    <row r="259" spans="1:9" x14ac:dyDescent="0.25">
      <c r="A259" s="119"/>
      <c r="B259" s="153" t="s">
        <v>223</v>
      </c>
      <c r="C259" s="91"/>
      <c r="D259" s="134"/>
      <c r="E259" s="56"/>
      <c r="F259" s="8"/>
      <c r="G259" s="55"/>
      <c r="H259" s="129"/>
      <c r="I259" s="196"/>
    </row>
    <row r="260" spans="1:9" x14ac:dyDescent="0.25">
      <c r="A260" s="119"/>
      <c r="B260" s="156"/>
      <c r="C260" s="91"/>
      <c r="D260" s="197" t="s">
        <v>224</v>
      </c>
      <c r="E260" s="56" t="s">
        <v>3</v>
      </c>
      <c r="F260" s="7">
        <v>6</v>
      </c>
      <c r="G260" s="54"/>
      <c r="H260" s="131"/>
      <c r="I260" s="132"/>
    </row>
    <row r="261" spans="1:9" x14ac:dyDescent="0.25">
      <c r="A261" s="119"/>
      <c r="B261" s="156"/>
      <c r="C261" s="91"/>
      <c r="D261" s="157"/>
      <c r="E261" s="56"/>
      <c r="F261" s="7"/>
      <c r="G261" s="54"/>
      <c r="H261" s="131"/>
      <c r="I261" s="132"/>
    </row>
    <row r="262" spans="1:9" x14ac:dyDescent="0.25">
      <c r="A262" s="119"/>
      <c r="B262" s="156"/>
      <c r="C262" s="91" t="s">
        <v>251</v>
      </c>
      <c r="D262" s="134"/>
      <c r="E262" s="56"/>
      <c r="F262" s="8"/>
      <c r="G262" s="55"/>
      <c r="H262" s="129"/>
      <c r="I262" s="76">
        <f>SUM(I257:I261)</f>
        <v>0</v>
      </c>
    </row>
    <row r="263" spans="1:9" x14ac:dyDescent="0.25">
      <c r="A263" s="116"/>
      <c r="B263" s="110"/>
      <c r="C263" s="83"/>
      <c r="D263" s="79"/>
      <c r="E263" s="7"/>
      <c r="F263" s="11"/>
      <c r="G263" s="44"/>
      <c r="H263" s="70"/>
      <c r="I263" s="66"/>
    </row>
    <row r="264" spans="1:9" x14ac:dyDescent="0.25">
      <c r="A264" s="117" t="s">
        <v>252</v>
      </c>
      <c r="B264" s="158" t="s">
        <v>244</v>
      </c>
      <c r="C264" s="91"/>
      <c r="D264" s="134"/>
      <c r="E264" s="56"/>
      <c r="F264" s="8"/>
      <c r="G264" s="55"/>
      <c r="H264" s="129"/>
      <c r="I264" s="196"/>
    </row>
    <row r="265" spans="1:9" x14ac:dyDescent="0.25">
      <c r="A265" s="119"/>
      <c r="B265" s="153" t="s">
        <v>245</v>
      </c>
      <c r="C265" s="91"/>
      <c r="D265" s="134"/>
      <c r="E265" s="56"/>
      <c r="F265" s="8"/>
      <c r="G265" s="55"/>
      <c r="H265" s="129"/>
      <c r="I265" s="196"/>
    </row>
    <row r="266" spans="1:9" x14ac:dyDescent="0.25">
      <c r="A266" s="119"/>
      <c r="B266" s="156"/>
      <c r="C266" s="91"/>
      <c r="D266" s="197" t="s">
        <v>246</v>
      </c>
      <c r="E266" s="56" t="s">
        <v>3</v>
      </c>
      <c r="F266" s="7">
        <v>2</v>
      </c>
      <c r="G266" s="54"/>
      <c r="H266" s="131"/>
      <c r="I266" s="132"/>
    </row>
    <row r="267" spans="1:9" x14ac:dyDescent="0.25">
      <c r="A267" s="119"/>
      <c r="B267" s="156"/>
      <c r="C267" s="91"/>
      <c r="D267" s="197" t="s">
        <v>247</v>
      </c>
      <c r="E267" s="56" t="s">
        <v>3</v>
      </c>
      <c r="F267" s="7">
        <v>2</v>
      </c>
      <c r="G267" s="54"/>
      <c r="H267" s="131"/>
      <c r="I267" s="132"/>
    </row>
    <row r="268" spans="1:9" x14ac:dyDescent="0.25">
      <c r="A268" s="119"/>
      <c r="B268" s="156"/>
      <c r="C268" s="91"/>
      <c r="D268" s="157"/>
      <c r="E268" s="56"/>
      <c r="F268" s="7"/>
      <c r="G268" s="54"/>
      <c r="H268" s="131"/>
      <c r="I268" s="132"/>
    </row>
    <row r="269" spans="1:9" x14ac:dyDescent="0.25">
      <c r="A269" s="119"/>
      <c r="B269" s="156"/>
      <c r="C269" s="91" t="s">
        <v>253</v>
      </c>
      <c r="D269" s="134"/>
      <c r="E269" s="56"/>
      <c r="F269" s="8"/>
      <c r="G269" s="55"/>
      <c r="H269" s="129"/>
      <c r="I269" s="76">
        <f>SUM(I263:I268)</f>
        <v>0</v>
      </c>
    </row>
    <row r="270" spans="1:9" x14ac:dyDescent="0.25">
      <c r="A270" s="119"/>
      <c r="B270" s="156"/>
      <c r="C270" s="91"/>
      <c r="D270" s="157"/>
      <c r="E270" s="56"/>
      <c r="F270" s="7"/>
      <c r="G270" s="54"/>
      <c r="H270" s="131"/>
      <c r="I270" s="132"/>
    </row>
    <row r="271" spans="1:9" x14ac:dyDescent="0.25">
      <c r="A271" s="119"/>
      <c r="B271" s="111"/>
      <c r="C271" s="83"/>
      <c r="D271" s="79"/>
      <c r="E271" s="46"/>
      <c r="F271" s="11"/>
      <c r="G271" s="44"/>
      <c r="H271" s="72"/>
      <c r="I271" s="66"/>
    </row>
    <row r="272" spans="1:9" ht="31.5" customHeight="1" x14ac:dyDescent="0.25">
      <c r="A272" s="119"/>
      <c r="B272" s="207" t="s">
        <v>64</v>
      </c>
      <c r="C272" s="208"/>
      <c r="D272" s="209"/>
      <c r="E272" s="46"/>
      <c r="F272" s="11"/>
      <c r="G272" s="44"/>
      <c r="H272" s="72"/>
      <c r="I272" s="85">
        <f>I217+I245+I256+I185+I175+I194+I262+I269</f>
        <v>0</v>
      </c>
    </row>
    <row r="273" spans="1:9" x14ac:dyDescent="0.25">
      <c r="A273" s="119"/>
      <c r="B273" s="111"/>
      <c r="C273" s="83"/>
      <c r="D273" s="79"/>
      <c r="E273" s="46"/>
      <c r="F273" s="11"/>
      <c r="G273" s="44"/>
      <c r="H273" s="72"/>
      <c r="I273" s="66"/>
    </row>
    <row r="274" spans="1:9" x14ac:dyDescent="0.25">
      <c r="A274" s="119"/>
      <c r="B274" s="111"/>
      <c r="C274" s="83"/>
      <c r="D274" s="79"/>
      <c r="E274" s="46"/>
      <c r="F274" s="11"/>
      <c r="G274" s="44"/>
      <c r="H274" s="72"/>
      <c r="I274" s="66"/>
    </row>
    <row r="275" spans="1:9" ht="31.5" customHeight="1" x14ac:dyDescent="0.25">
      <c r="A275" s="119"/>
      <c r="B275" s="207" t="s">
        <v>295</v>
      </c>
      <c r="C275" s="208"/>
      <c r="D275" s="209"/>
      <c r="E275" s="46"/>
      <c r="F275" s="11"/>
      <c r="G275" s="44"/>
      <c r="H275" s="72"/>
      <c r="I275" s="66"/>
    </row>
    <row r="276" spans="1:9" x14ac:dyDescent="0.25">
      <c r="A276" s="119"/>
      <c r="B276" s="111"/>
      <c r="C276" s="83"/>
      <c r="D276" s="79"/>
      <c r="E276" s="46"/>
      <c r="F276" s="11"/>
      <c r="G276" s="44"/>
      <c r="H276" s="72"/>
      <c r="I276" s="66"/>
    </row>
    <row r="277" spans="1:9" x14ac:dyDescent="0.25">
      <c r="A277" s="12" t="s">
        <v>227</v>
      </c>
      <c r="B277" s="172" t="s">
        <v>67</v>
      </c>
      <c r="C277" s="151"/>
      <c r="D277" s="23"/>
      <c r="E277" s="7"/>
      <c r="F277" s="11"/>
      <c r="G277" s="44"/>
      <c r="H277" s="72"/>
      <c r="I277" s="67"/>
    </row>
    <row r="278" spans="1:9" x14ac:dyDescent="0.25">
      <c r="A278" s="12"/>
      <c r="B278" s="29"/>
      <c r="C278" s="151"/>
      <c r="D278" s="23"/>
      <c r="E278" s="7"/>
      <c r="F278" s="11"/>
      <c r="G278" s="44"/>
      <c r="H278" s="72"/>
      <c r="I278" s="67"/>
    </row>
    <row r="279" spans="1:9" x14ac:dyDescent="0.25">
      <c r="A279" s="12" t="s">
        <v>296</v>
      </c>
      <c r="B279" s="172" t="s">
        <v>66</v>
      </c>
      <c r="C279" s="173"/>
      <c r="D279" s="23"/>
      <c r="E279" s="7"/>
      <c r="F279" s="11"/>
      <c r="G279" s="44"/>
      <c r="H279" s="72"/>
      <c r="I279" s="67"/>
    </row>
    <row r="280" spans="1:9" x14ac:dyDescent="0.25">
      <c r="A280" s="12"/>
      <c r="B280" s="32" t="s">
        <v>31</v>
      </c>
      <c r="C280" s="4"/>
      <c r="D280" s="34" t="s">
        <v>183</v>
      </c>
      <c r="E280" s="7" t="s">
        <v>3</v>
      </c>
      <c r="F280" s="11">
        <v>1</v>
      </c>
      <c r="G280" s="44"/>
      <c r="H280" s="71"/>
      <c r="I280" s="65"/>
    </row>
    <row r="281" spans="1:9" x14ac:dyDescent="0.25">
      <c r="A281" s="12"/>
      <c r="B281" s="32" t="s">
        <v>30</v>
      </c>
      <c r="C281" s="4"/>
      <c r="D281" s="34" t="s">
        <v>183</v>
      </c>
      <c r="E281" s="7" t="s">
        <v>3</v>
      </c>
      <c r="F281" s="11">
        <v>1</v>
      </c>
      <c r="G281" s="44"/>
      <c r="H281" s="71"/>
      <c r="I281" s="65"/>
    </row>
    <row r="282" spans="1:9" x14ac:dyDescent="0.25">
      <c r="A282" s="12"/>
      <c r="B282" s="32" t="s">
        <v>32</v>
      </c>
      <c r="C282" s="4"/>
      <c r="D282" s="34" t="s">
        <v>183</v>
      </c>
      <c r="E282" s="7" t="s">
        <v>3</v>
      </c>
      <c r="F282" s="11">
        <v>1</v>
      </c>
      <c r="G282" s="44"/>
      <c r="H282" s="71"/>
      <c r="I282" s="65"/>
    </row>
    <row r="283" spans="1:9" x14ac:dyDescent="0.25">
      <c r="A283" s="12"/>
      <c r="B283" s="32" t="s">
        <v>254</v>
      </c>
      <c r="C283" s="4"/>
      <c r="D283" s="34" t="s">
        <v>183</v>
      </c>
      <c r="E283" s="7" t="s">
        <v>3</v>
      </c>
      <c r="F283" s="11">
        <v>1</v>
      </c>
      <c r="G283" s="44"/>
      <c r="H283" s="71"/>
      <c r="I283" s="65"/>
    </row>
    <row r="284" spans="1:9" x14ac:dyDescent="0.25">
      <c r="A284" s="12"/>
      <c r="B284" s="32" t="s">
        <v>255</v>
      </c>
      <c r="C284" s="4"/>
      <c r="D284" s="34" t="s">
        <v>183</v>
      </c>
      <c r="E284" s="7" t="s">
        <v>3</v>
      </c>
      <c r="F284" s="11">
        <v>1</v>
      </c>
      <c r="G284" s="44"/>
      <c r="H284" s="71"/>
      <c r="I284" s="65"/>
    </row>
    <row r="285" spans="1:9" x14ac:dyDescent="0.25">
      <c r="A285" s="12"/>
      <c r="B285" s="12"/>
      <c r="C285" s="4"/>
      <c r="D285" s="35"/>
      <c r="E285" s="7"/>
      <c r="F285" s="11"/>
      <c r="G285" s="44"/>
      <c r="H285" s="72"/>
      <c r="I285" s="67"/>
    </row>
    <row r="286" spans="1:9" x14ac:dyDescent="0.25">
      <c r="A286" s="12"/>
      <c r="B286" s="12"/>
      <c r="C286" s="91" t="s">
        <v>297</v>
      </c>
      <c r="D286" s="78"/>
      <c r="E286" s="8"/>
      <c r="F286" s="55"/>
      <c r="G286" s="8"/>
      <c r="H286" s="70"/>
      <c r="I286" s="76">
        <f>SUM(I279:I285)</f>
        <v>0</v>
      </c>
    </row>
    <row r="287" spans="1:9" x14ac:dyDescent="0.25">
      <c r="A287" s="119"/>
      <c r="B287" s="111"/>
      <c r="C287" s="83"/>
      <c r="D287" s="79"/>
      <c r="E287" s="46"/>
      <c r="F287" s="11"/>
      <c r="G287" s="44"/>
      <c r="H287" s="72"/>
      <c r="I287" s="66"/>
    </row>
    <row r="288" spans="1:9" x14ac:dyDescent="0.25">
      <c r="A288" s="12" t="s">
        <v>298</v>
      </c>
      <c r="B288" s="172" t="s">
        <v>69</v>
      </c>
      <c r="C288" s="151"/>
      <c r="D288" s="23"/>
      <c r="E288" s="7"/>
      <c r="F288" s="11"/>
      <c r="G288" s="44"/>
      <c r="H288" s="72"/>
      <c r="I288" s="67"/>
    </row>
    <row r="289" spans="1:9" x14ac:dyDescent="0.25">
      <c r="A289" s="12"/>
      <c r="B289" s="172" t="s">
        <v>70</v>
      </c>
      <c r="C289" s="151"/>
      <c r="D289" s="23"/>
      <c r="E289" s="7"/>
      <c r="F289" s="11"/>
      <c r="G289" s="44"/>
      <c r="H289" s="72"/>
      <c r="I289" s="67"/>
    </row>
    <row r="290" spans="1:9" x14ac:dyDescent="0.25">
      <c r="A290" s="12"/>
      <c r="B290" s="32" t="s">
        <v>184</v>
      </c>
      <c r="C290" s="4"/>
      <c r="D290" s="90" t="s">
        <v>187</v>
      </c>
      <c r="E290" s="7" t="s">
        <v>4</v>
      </c>
      <c r="F290" s="11">
        <v>18</v>
      </c>
      <c r="G290" s="44"/>
      <c r="H290" s="71"/>
      <c r="I290" s="65"/>
    </row>
    <row r="291" spans="1:9" x14ac:dyDescent="0.25">
      <c r="A291" s="12"/>
      <c r="B291" s="32" t="s">
        <v>185</v>
      </c>
      <c r="C291" s="4"/>
      <c r="D291" s="90" t="str">
        <f>D290</f>
        <v>Ø25</v>
      </c>
      <c r="E291" s="7" t="s">
        <v>4</v>
      </c>
      <c r="F291" s="11">
        <f>F290</f>
        <v>18</v>
      </c>
      <c r="G291" s="44"/>
      <c r="H291" s="71"/>
      <c r="I291" s="65"/>
    </row>
    <row r="292" spans="1:9" x14ac:dyDescent="0.25">
      <c r="A292" s="12"/>
      <c r="B292" s="12"/>
      <c r="C292" s="4"/>
      <c r="D292" s="90"/>
      <c r="E292" s="7"/>
      <c r="F292" s="94"/>
      <c r="G292" s="44"/>
      <c r="H292" s="71"/>
      <c r="I292" s="65"/>
    </row>
    <row r="293" spans="1:9" x14ac:dyDescent="0.25">
      <c r="A293" s="12"/>
      <c r="B293" s="32" t="s">
        <v>143</v>
      </c>
      <c r="C293" s="4"/>
      <c r="D293" s="90"/>
      <c r="E293" s="7" t="s">
        <v>6</v>
      </c>
      <c r="F293" s="11">
        <v>1</v>
      </c>
      <c r="G293" s="44"/>
      <c r="H293" s="71"/>
      <c r="I293" s="65"/>
    </row>
    <row r="294" spans="1:9" x14ac:dyDescent="0.25">
      <c r="A294" s="12"/>
      <c r="B294" s="32"/>
      <c r="C294" s="4"/>
      <c r="D294" s="90"/>
      <c r="E294" s="7"/>
      <c r="F294" s="11"/>
      <c r="G294" s="44"/>
      <c r="H294" s="71"/>
      <c r="I294" s="65"/>
    </row>
    <row r="295" spans="1:9" x14ac:dyDescent="0.25">
      <c r="A295" s="14" t="s">
        <v>299</v>
      </c>
      <c r="B295" s="30" t="s">
        <v>70</v>
      </c>
      <c r="C295" s="100"/>
      <c r="D295" s="23"/>
      <c r="E295" s="7"/>
      <c r="F295" s="11"/>
      <c r="G295" s="44"/>
      <c r="H295" s="72"/>
      <c r="I295" s="67"/>
    </row>
    <row r="296" spans="1:9" x14ac:dyDescent="0.25">
      <c r="A296" s="12"/>
      <c r="B296" s="32" t="s">
        <v>71</v>
      </c>
      <c r="C296" s="4"/>
      <c r="D296" s="23"/>
      <c r="E296" s="7" t="s">
        <v>3</v>
      </c>
      <c r="F296" s="11">
        <v>2</v>
      </c>
      <c r="G296" s="44"/>
      <c r="H296" s="71"/>
      <c r="I296" s="65"/>
    </row>
    <row r="297" spans="1:9" x14ac:dyDescent="0.25">
      <c r="A297" s="12"/>
      <c r="B297" s="32" t="s">
        <v>72</v>
      </c>
      <c r="C297" s="4"/>
      <c r="D297" s="23"/>
      <c r="E297" s="7" t="s">
        <v>3</v>
      </c>
      <c r="F297" s="11">
        <v>2</v>
      </c>
      <c r="G297" s="44"/>
      <c r="H297" s="71"/>
      <c r="I297" s="65"/>
    </row>
    <row r="298" spans="1:9" x14ac:dyDescent="0.25">
      <c r="A298" s="12"/>
      <c r="B298" s="32"/>
      <c r="C298" s="4"/>
      <c r="D298" s="23"/>
      <c r="E298" s="7"/>
      <c r="F298" s="11"/>
      <c r="G298" s="44"/>
      <c r="H298" s="72"/>
      <c r="I298" s="67"/>
    </row>
    <row r="299" spans="1:9" x14ac:dyDescent="0.25">
      <c r="A299" s="12"/>
      <c r="B299" s="32" t="s">
        <v>147</v>
      </c>
      <c r="C299" s="4"/>
      <c r="D299" s="90" t="s">
        <v>186</v>
      </c>
      <c r="E299" s="7" t="s">
        <v>4</v>
      </c>
      <c r="F299" s="11">
        <f>(2+10+8+9+9+9+9+10+10)+(4+5+7+7+7+7+8+8+10+9+7+7+7+7+9+10)</f>
        <v>195</v>
      </c>
      <c r="G299" s="44"/>
      <c r="H299" s="71"/>
      <c r="I299" s="65"/>
    </row>
    <row r="300" spans="1:9" x14ac:dyDescent="0.25">
      <c r="A300" s="12"/>
      <c r="B300" s="32"/>
      <c r="C300" s="4"/>
      <c r="D300" s="27"/>
      <c r="E300" s="7"/>
      <c r="F300" s="11"/>
      <c r="G300" s="44"/>
      <c r="H300" s="72"/>
      <c r="I300" s="67"/>
    </row>
    <row r="301" spans="1:9" x14ac:dyDescent="0.25">
      <c r="A301" s="14" t="s">
        <v>308</v>
      </c>
      <c r="B301" s="30" t="s">
        <v>74</v>
      </c>
      <c r="C301" s="100"/>
      <c r="D301" s="23"/>
      <c r="E301" s="7"/>
      <c r="F301" s="11"/>
      <c r="G301" s="44"/>
      <c r="H301" s="72"/>
      <c r="I301" s="67"/>
    </row>
    <row r="302" spans="1:9" x14ac:dyDescent="0.25">
      <c r="A302" s="12"/>
      <c r="B302" s="32" t="s">
        <v>71</v>
      </c>
      <c r="C302" s="4"/>
      <c r="D302" s="23"/>
      <c r="E302" s="7" t="s">
        <v>3</v>
      </c>
      <c r="F302" s="11">
        <v>2</v>
      </c>
      <c r="G302" s="44"/>
      <c r="H302" s="71"/>
      <c r="I302" s="65"/>
    </row>
    <row r="303" spans="1:9" x14ac:dyDescent="0.25">
      <c r="A303" s="12"/>
      <c r="B303" s="32" t="s">
        <v>73</v>
      </c>
      <c r="C303" s="4"/>
      <c r="D303" s="23"/>
      <c r="E303" s="7" t="s">
        <v>3</v>
      </c>
      <c r="F303" s="11">
        <v>2</v>
      </c>
      <c r="G303" s="44"/>
      <c r="H303" s="71"/>
      <c r="I303" s="65"/>
    </row>
    <row r="304" spans="1:9" x14ac:dyDescent="0.25">
      <c r="A304" s="12"/>
      <c r="B304" s="32"/>
      <c r="C304" s="4"/>
      <c r="D304" s="23"/>
      <c r="E304" s="7"/>
      <c r="F304" s="11"/>
      <c r="G304" s="44"/>
      <c r="H304" s="72"/>
      <c r="I304" s="67"/>
    </row>
    <row r="305" spans="1:9" x14ac:dyDescent="0.25">
      <c r="A305" s="12"/>
      <c r="B305" s="32" t="s">
        <v>147</v>
      </c>
      <c r="C305" s="4"/>
      <c r="D305" s="90" t="s">
        <v>186</v>
      </c>
      <c r="E305" s="7" t="s">
        <v>4</v>
      </c>
      <c r="F305" s="11">
        <f>2+(8+10+9+9+10+10)+(9*6)</f>
        <v>112</v>
      </c>
      <c r="G305" s="44"/>
      <c r="H305" s="71"/>
      <c r="I305" s="65"/>
    </row>
    <row r="306" spans="1:9" x14ac:dyDescent="0.25">
      <c r="A306" s="12"/>
      <c r="B306" s="32"/>
      <c r="C306" s="4"/>
      <c r="D306" s="27"/>
      <c r="E306" s="7"/>
      <c r="F306" s="11"/>
      <c r="G306" s="44"/>
      <c r="H306" s="72"/>
      <c r="I306" s="67"/>
    </row>
    <row r="307" spans="1:9" x14ac:dyDescent="0.25">
      <c r="A307" s="12"/>
      <c r="B307" s="12"/>
      <c r="C307" s="83" t="s">
        <v>307</v>
      </c>
      <c r="D307" s="79"/>
      <c r="E307" s="7"/>
      <c r="F307" s="11"/>
      <c r="G307" s="44"/>
      <c r="H307" s="72"/>
      <c r="I307" s="75">
        <f>SUM(I290:I306)</f>
        <v>0</v>
      </c>
    </row>
    <row r="308" spans="1:9" x14ac:dyDescent="0.25">
      <c r="A308" s="119"/>
      <c r="B308" s="111"/>
      <c r="C308" s="83"/>
      <c r="D308" s="79"/>
      <c r="E308" s="46"/>
      <c r="F308" s="11"/>
      <c r="G308" s="44"/>
      <c r="H308" s="72"/>
      <c r="I308" s="66"/>
    </row>
    <row r="309" spans="1:9" x14ac:dyDescent="0.25">
      <c r="A309" s="115" t="s">
        <v>306</v>
      </c>
      <c r="B309" s="139" t="s">
        <v>144</v>
      </c>
      <c r="C309" s="151"/>
      <c r="D309" s="6"/>
      <c r="E309" s="175"/>
      <c r="F309" s="136"/>
      <c r="G309" s="53"/>
      <c r="H309" s="152"/>
      <c r="I309" s="72"/>
    </row>
    <row r="310" spans="1:9" x14ac:dyDescent="0.25">
      <c r="A310" s="176"/>
      <c r="B310" s="4" t="s">
        <v>145</v>
      </c>
      <c r="C310" s="4"/>
      <c r="D310" s="6"/>
      <c r="E310" s="175" t="s">
        <v>6</v>
      </c>
      <c r="F310" s="136">
        <v>1</v>
      </c>
      <c r="G310" s="53"/>
      <c r="H310" s="131"/>
      <c r="I310" s="132"/>
    </row>
    <row r="311" spans="1:9" x14ac:dyDescent="0.25">
      <c r="A311" s="176"/>
      <c r="B311" s="102" t="s">
        <v>146</v>
      </c>
      <c r="C311" s="102"/>
      <c r="D311" s="6"/>
      <c r="E311" s="175" t="s">
        <v>6</v>
      </c>
      <c r="F311" s="136">
        <v>1</v>
      </c>
      <c r="G311" s="53"/>
      <c r="H311" s="131"/>
      <c r="I311" s="132"/>
    </row>
    <row r="312" spans="1:9" x14ac:dyDescent="0.25">
      <c r="A312" s="119"/>
      <c r="B312" s="103"/>
      <c r="C312" s="103"/>
      <c r="D312" s="6"/>
      <c r="E312" s="11"/>
      <c r="F312" s="136"/>
      <c r="G312" s="11"/>
      <c r="H312" s="152"/>
      <c r="I312" s="72"/>
    </row>
    <row r="313" spans="1:9" x14ac:dyDescent="0.25">
      <c r="A313" s="142"/>
      <c r="B313" s="177"/>
      <c r="C313" s="91" t="s">
        <v>305</v>
      </c>
      <c r="D313" s="95"/>
      <c r="E313" s="149"/>
      <c r="F313" s="178"/>
      <c r="G313" s="178"/>
      <c r="H313" s="70"/>
      <c r="I313" s="76">
        <f>SUM(I309:I312)</f>
        <v>0</v>
      </c>
    </row>
    <row r="314" spans="1:9" x14ac:dyDescent="0.25">
      <c r="A314" s="15"/>
      <c r="B314" s="15"/>
      <c r="C314" s="181"/>
      <c r="D314" s="21"/>
      <c r="E314" s="8"/>
      <c r="F314" s="55"/>
      <c r="G314" s="8"/>
      <c r="H314" s="70"/>
      <c r="I314" s="64"/>
    </row>
    <row r="315" spans="1:9" x14ac:dyDescent="0.25">
      <c r="A315" s="12" t="s">
        <v>304</v>
      </c>
      <c r="B315" s="172" t="s">
        <v>300</v>
      </c>
      <c r="C315" s="151"/>
      <c r="D315" s="23"/>
      <c r="E315" s="7"/>
      <c r="F315" s="11"/>
      <c r="G315" s="44"/>
      <c r="H315" s="72"/>
      <c r="I315" s="67"/>
    </row>
    <row r="316" spans="1:9" x14ac:dyDescent="0.25">
      <c r="A316" s="12"/>
      <c r="B316" s="206" t="s">
        <v>301</v>
      </c>
      <c r="C316" s="151"/>
      <c r="D316" s="23"/>
      <c r="E316" s="7"/>
      <c r="F316" s="11"/>
      <c r="G316" s="44"/>
      <c r="H316" s="72"/>
      <c r="I316" s="67"/>
    </row>
    <row r="317" spans="1:9" x14ac:dyDescent="0.25">
      <c r="A317" s="12"/>
      <c r="B317" s="187" t="s">
        <v>189</v>
      </c>
      <c r="C317" s="174"/>
      <c r="D317" s="23"/>
      <c r="E317" s="7" t="s">
        <v>3</v>
      </c>
      <c r="F317" s="11">
        <v>1</v>
      </c>
      <c r="G317" s="44"/>
      <c r="H317" s="71"/>
      <c r="I317" s="65"/>
    </row>
    <row r="318" spans="1:9" x14ac:dyDescent="0.25">
      <c r="A318" s="12"/>
      <c r="B318" s="32" t="s">
        <v>190</v>
      </c>
      <c r="C318" s="4"/>
      <c r="D318" s="90"/>
      <c r="E318" s="7" t="s">
        <v>3</v>
      </c>
      <c r="F318" s="11">
        <v>1</v>
      </c>
      <c r="G318" s="44"/>
      <c r="H318" s="71"/>
      <c r="I318" s="65"/>
    </row>
    <row r="319" spans="1:9" x14ac:dyDescent="0.25">
      <c r="A319" s="12"/>
      <c r="B319" s="32"/>
      <c r="C319" s="4"/>
      <c r="D319" s="34"/>
      <c r="E319" s="5"/>
      <c r="F319" s="11"/>
      <c r="G319" s="44"/>
      <c r="H319" s="72"/>
      <c r="I319" s="67"/>
    </row>
    <row r="320" spans="1:9" x14ac:dyDescent="0.25">
      <c r="A320" s="12"/>
      <c r="B320" s="12"/>
      <c r="C320" s="83" t="s">
        <v>303</v>
      </c>
      <c r="D320" s="79"/>
      <c r="E320" s="7"/>
      <c r="F320" s="11"/>
      <c r="G320" s="44"/>
      <c r="H320" s="72"/>
      <c r="I320" s="75">
        <f>SUM(I317:I319)</f>
        <v>0</v>
      </c>
    </row>
    <row r="321" spans="1:9" x14ac:dyDescent="0.25">
      <c r="A321" s="15"/>
      <c r="B321" s="15"/>
      <c r="C321" s="181"/>
      <c r="D321" s="21"/>
      <c r="E321" s="8"/>
      <c r="F321" s="55"/>
      <c r="G321" s="8"/>
      <c r="H321" s="70"/>
      <c r="I321" s="64"/>
    </row>
    <row r="322" spans="1:9" x14ac:dyDescent="0.25">
      <c r="A322" s="12" t="s">
        <v>188</v>
      </c>
      <c r="B322" s="172" t="s">
        <v>76</v>
      </c>
      <c r="D322" s="23"/>
      <c r="E322" s="5"/>
      <c r="F322" s="11"/>
      <c r="G322" s="44"/>
      <c r="H322" s="72"/>
      <c r="I322" s="67"/>
    </row>
    <row r="323" spans="1:9" x14ac:dyDescent="0.25">
      <c r="A323" s="117"/>
      <c r="B323" s="179" t="s">
        <v>180</v>
      </c>
      <c r="C323" s="180"/>
      <c r="D323" s="1"/>
      <c r="E323" s="55"/>
      <c r="F323" s="8"/>
      <c r="G323" s="53"/>
      <c r="H323" s="152"/>
      <c r="I323" s="72"/>
    </row>
    <row r="324" spans="1:9" x14ac:dyDescent="0.25">
      <c r="A324" s="117"/>
      <c r="B324" s="141" t="s">
        <v>181</v>
      </c>
      <c r="C324" s="181"/>
      <c r="D324" s="1"/>
      <c r="E324" s="55"/>
      <c r="F324" s="8"/>
      <c r="G324" s="53"/>
      <c r="H324" s="131"/>
      <c r="I324" s="132"/>
    </row>
    <row r="325" spans="1:9" x14ac:dyDescent="0.25">
      <c r="A325" s="117"/>
      <c r="B325" s="141" t="s">
        <v>182</v>
      </c>
      <c r="C325" s="181"/>
      <c r="D325" s="1"/>
      <c r="E325" s="55" t="s">
        <v>3</v>
      </c>
      <c r="F325" s="8">
        <v>1</v>
      </c>
      <c r="G325" s="53"/>
      <c r="H325" s="131"/>
      <c r="I325" s="132"/>
    </row>
    <row r="326" spans="1:9" x14ac:dyDescent="0.25">
      <c r="A326" s="117"/>
      <c r="B326" s="2"/>
      <c r="C326" s="181"/>
      <c r="D326" s="21"/>
      <c r="E326" s="55"/>
      <c r="F326" s="55"/>
      <c r="G326" s="53"/>
      <c r="H326" s="132"/>
      <c r="I326" s="132"/>
    </row>
    <row r="327" spans="1:9" x14ac:dyDescent="0.25">
      <c r="A327" s="13"/>
      <c r="B327" s="13"/>
      <c r="C327" s="83" t="s">
        <v>191</v>
      </c>
      <c r="D327" s="79"/>
      <c r="E327" s="46"/>
      <c r="F327" s="11"/>
      <c r="G327" s="44"/>
      <c r="H327" s="72"/>
      <c r="I327" s="75">
        <f>SUM(I322:I326)</f>
        <v>0</v>
      </c>
    </row>
    <row r="328" spans="1:9" x14ac:dyDescent="0.25">
      <c r="A328" s="15"/>
      <c r="B328" s="15"/>
      <c r="C328" s="181"/>
      <c r="D328" s="21"/>
      <c r="E328" s="8"/>
      <c r="F328" s="55"/>
      <c r="G328" s="8"/>
      <c r="H328" s="70"/>
      <c r="I328" s="64"/>
    </row>
    <row r="329" spans="1:9" x14ac:dyDescent="0.25">
      <c r="A329" s="15"/>
      <c r="B329" s="15"/>
      <c r="C329" s="83" t="s">
        <v>302</v>
      </c>
      <c r="D329" s="79"/>
      <c r="E329" s="46"/>
      <c r="F329" s="11"/>
      <c r="G329" s="44"/>
      <c r="H329" s="72"/>
      <c r="I329" s="75">
        <f>SUM(I286,I307,I313,I320,I327)</f>
        <v>0</v>
      </c>
    </row>
    <row r="330" spans="1:9" x14ac:dyDescent="0.25">
      <c r="A330" s="119"/>
      <c r="B330" s="111"/>
      <c r="C330" s="83"/>
      <c r="D330" s="79"/>
      <c r="E330" s="46"/>
      <c r="F330" s="11"/>
      <c r="G330" s="44"/>
      <c r="H330" s="72"/>
      <c r="I330" s="66"/>
    </row>
    <row r="331" spans="1:9" x14ac:dyDescent="0.25">
      <c r="A331" s="12" t="s">
        <v>228</v>
      </c>
      <c r="B331" s="172" t="s">
        <v>78</v>
      </c>
      <c r="D331" s="23"/>
      <c r="E331" s="7"/>
      <c r="F331" s="11"/>
      <c r="G331" s="44"/>
      <c r="H331" s="72"/>
      <c r="I331" s="67"/>
    </row>
    <row r="332" spans="1:9" x14ac:dyDescent="0.25">
      <c r="A332" s="12"/>
      <c r="B332" s="172"/>
      <c r="D332" s="6"/>
      <c r="E332" s="11"/>
      <c r="F332" s="11"/>
      <c r="G332" s="44"/>
      <c r="H332" s="72"/>
      <c r="I332" s="67"/>
    </row>
    <row r="333" spans="1:9" x14ac:dyDescent="0.25">
      <c r="A333" s="12" t="s">
        <v>309</v>
      </c>
      <c r="B333" s="89" t="s">
        <v>79</v>
      </c>
      <c r="D333" s="23"/>
      <c r="E333" s="7"/>
      <c r="F333" s="11"/>
      <c r="G333" s="44"/>
      <c r="H333" s="72"/>
      <c r="I333" s="67"/>
    </row>
    <row r="334" spans="1:9" x14ac:dyDescent="0.25">
      <c r="A334" s="12"/>
      <c r="B334" s="22" t="s">
        <v>86</v>
      </c>
      <c r="D334" s="23"/>
      <c r="E334" s="7"/>
      <c r="F334" s="11"/>
      <c r="G334" s="8"/>
      <c r="H334" s="70"/>
      <c r="I334" s="64"/>
    </row>
    <row r="335" spans="1:9" x14ac:dyDescent="0.25">
      <c r="A335" s="117"/>
      <c r="B335" s="22" t="s">
        <v>319</v>
      </c>
      <c r="D335" s="23"/>
      <c r="E335" s="7" t="s">
        <v>3</v>
      </c>
      <c r="F335" s="11">
        <v>2</v>
      </c>
      <c r="G335" s="8"/>
      <c r="H335" s="71"/>
      <c r="I335" s="65"/>
    </row>
    <row r="336" spans="1:9" x14ac:dyDescent="0.25">
      <c r="A336" s="117"/>
      <c r="B336" s="22" t="s">
        <v>193</v>
      </c>
      <c r="D336" s="21"/>
      <c r="E336" s="7" t="s">
        <v>3</v>
      </c>
      <c r="F336" s="11">
        <f>F335</f>
        <v>2</v>
      </c>
      <c r="G336" s="8"/>
      <c r="H336" s="71"/>
      <c r="I336" s="65"/>
    </row>
    <row r="337" spans="1:9" x14ac:dyDescent="0.25">
      <c r="A337" s="12"/>
      <c r="B337" s="22" t="s">
        <v>206</v>
      </c>
      <c r="D337" s="23"/>
      <c r="E337" s="7" t="s">
        <v>3</v>
      </c>
      <c r="F337" s="55">
        <f>F335</f>
        <v>2</v>
      </c>
      <c r="G337" s="8"/>
      <c r="H337" s="71"/>
      <c r="I337" s="65"/>
    </row>
    <row r="338" spans="1:9" x14ac:dyDescent="0.25">
      <c r="A338" s="12"/>
      <c r="B338" s="22" t="s">
        <v>49</v>
      </c>
      <c r="D338" s="23"/>
      <c r="E338" s="7" t="s">
        <v>3</v>
      </c>
      <c r="F338" s="11">
        <f>F335</f>
        <v>2</v>
      </c>
      <c r="G338" s="8"/>
      <c r="H338" s="71"/>
      <c r="I338" s="65"/>
    </row>
    <row r="339" spans="1:9" x14ac:dyDescent="0.25">
      <c r="A339" s="12"/>
      <c r="B339" s="22"/>
      <c r="D339" s="23"/>
      <c r="E339" s="7"/>
      <c r="F339" s="11"/>
      <c r="G339" s="8"/>
      <c r="H339" s="71"/>
      <c r="I339" s="65"/>
    </row>
    <row r="340" spans="1:9" x14ac:dyDescent="0.25">
      <c r="A340" s="12" t="s">
        <v>310</v>
      </c>
      <c r="B340" s="89" t="s">
        <v>198</v>
      </c>
      <c r="D340" s="6"/>
      <c r="E340" s="11"/>
      <c r="F340" s="94"/>
      <c r="G340" s="189"/>
      <c r="H340" s="190"/>
      <c r="I340" s="191"/>
    </row>
    <row r="341" spans="1:9" x14ac:dyDescent="0.25">
      <c r="A341" s="12"/>
      <c r="B341" s="22" t="s">
        <v>200</v>
      </c>
      <c r="D341" s="6"/>
      <c r="E341" s="11"/>
      <c r="F341" s="7"/>
      <c r="G341" s="16"/>
      <c r="H341" s="132"/>
      <c r="I341" s="132"/>
    </row>
    <row r="342" spans="1:9" x14ac:dyDescent="0.25">
      <c r="A342" s="12"/>
      <c r="B342" s="22" t="s">
        <v>201</v>
      </c>
      <c r="D342" s="6"/>
      <c r="E342" s="11" t="s">
        <v>6</v>
      </c>
      <c r="F342" s="7">
        <v>1</v>
      </c>
      <c r="G342" s="16"/>
      <c r="H342" s="132"/>
      <c r="I342" s="132"/>
    </row>
    <row r="343" spans="1:9" x14ac:dyDescent="0.25">
      <c r="A343" s="12"/>
      <c r="B343" s="22" t="s">
        <v>321</v>
      </c>
      <c r="D343" s="6"/>
      <c r="E343" s="11" t="s">
        <v>6</v>
      </c>
      <c r="F343" s="7">
        <v>1</v>
      </c>
      <c r="G343" s="16"/>
      <c r="H343" s="132"/>
      <c r="I343" s="132"/>
    </row>
    <row r="344" spans="1:9" x14ac:dyDescent="0.25">
      <c r="A344" s="12"/>
      <c r="B344" s="22" t="s">
        <v>320</v>
      </c>
      <c r="D344" s="6"/>
      <c r="E344" s="11" t="s">
        <v>6</v>
      </c>
      <c r="F344" s="7">
        <v>1</v>
      </c>
      <c r="G344" s="16"/>
      <c r="H344" s="132"/>
      <c r="I344" s="132"/>
    </row>
    <row r="345" spans="1:9" x14ac:dyDescent="0.25">
      <c r="A345" s="12"/>
      <c r="B345" s="22" t="s">
        <v>199</v>
      </c>
      <c r="D345" s="21"/>
      <c r="E345" s="7" t="s">
        <v>3</v>
      </c>
      <c r="F345" s="11">
        <f>SUM(F342:F344)*2</f>
        <v>6</v>
      </c>
      <c r="G345" s="8"/>
      <c r="H345" s="71"/>
      <c r="I345" s="65"/>
    </row>
    <row r="346" spans="1:9" x14ac:dyDescent="0.25">
      <c r="A346" s="12"/>
      <c r="B346" s="22" t="s">
        <v>155</v>
      </c>
      <c r="D346" s="23"/>
      <c r="E346" s="7" t="s">
        <v>3</v>
      </c>
      <c r="F346" s="55">
        <f>F345</f>
        <v>6</v>
      </c>
      <c r="G346" s="8"/>
      <c r="H346" s="71"/>
      <c r="I346" s="65"/>
    </row>
    <row r="347" spans="1:9" x14ac:dyDescent="0.25">
      <c r="A347" s="12"/>
      <c r="B347" s="22" t="s">
        <v>49</v>
      </c>
      <c r="D347" s="23"/>
      <c r="E347" s="7" t="s">
        <v>3</v>
      </c>
      <c r="F347" s="11">
        <f>F345</f>
        <v>6</v>
      </c>
      <c r="G347" s="8"/>
      <c r="H347" s="71"/>
      <c r="I347" s="65"/>
    </row>
    <row r="348" spans="1:9" x14ac:dyDescent="0.25">
      <c r="A348" s="12"/>
      <c r="B348" s="22"/>
      <c r="D348" s="23"/>
      <c r="E348" s="7"/>
      <c r="F348" s="11"/>
      <c r="G348" s="8"/>
      <c r="H348" s="71"/>
      <c r="I348" s="65"/>
    </row>
    <row r="349" spans="1:9" x14ac:dyDescent="0.25">
      <c r="A349" s="12" t="s">
        <v>311</v>
      </c>
      <c r="B349" s="89" t="s">
        <v>322</v>
      </c>
      <c r="D349" s="23"/>
      <c r="E349" s="7"/>
      <c r="F349" s="11"/>
      <c r="G349" s="8"/>
      <c r="H349" s="71"/>
      <c r="I349" s="65"/>
    </row>
    <row r="350" spans="1:9" x14ac:dyDescent="0.25">
      <c r="A350" s="12"/>
      <c r="B350" s="22" t="s">
        <v>323</v>
      </c>
      <c r="D350" s="23"/>
      <c r="E350" s="7"/>
      <c r="F350" s="11"/>
      <c r="G350" s="8"/>
      <c r="H350" s="70"/>
      <c r="I350" s="64"/>
    </row>
    <row r="351" spans="1:9" x14ac:dyDescent="0.25">
      <c r="A351" s="12"/>
      <c r="B351" s="22" t="s">
        <v>324</v>
      </c>
      <c r="D351" s="23"/>
      <c r="E351" s="7" t="s">
        <v>3</v>
      </c>
      <c r="F351" s="11">
        <v>2</v>
      </c>
      <c r="G351" s="8"/>
      <c r="H351" s="71"/>
      <c r="I351" s="65"/>
    </row>
    <row r="352" spans="1:9" x14ac:dyDescent="0.25">
      <c r="A352" s="12"/>
      <c r="B352" s="22" t="s">
        <v>199</v>
      </c>
      <c r="D352" s="21"/>
      <c r="E352" s="7" t="s">
        <v>3</v>
      </c>
      <c r="F352" s="11">
        <v>2</v>
      </c>
      <c r="G352" s="8"/>
      <c r="H352" s="71"/>
      <c r="I352" s="65"/>
    </row>
    <row r="353" spans="1:9" x14ac:dyDescent="0.25">
      <c r="A353" s="12"/>
      <c r="B353" s="22" t="s">
        <v>325</v>
      </c>
      <c r="D353" s="23"/>
      <c r="E353" s="7" t="s">
        <v>3</v>
      </c>
      <c r="F353" s="11">
        <v>2</v>
      </c>
      <c r="G353" s="8"/>
      <c r="H353" s="71"/>
      <c r="I353" s="65"/>
    </row>
    <row r="354" spans="1:9" x14ac:dyDescent="0.25">
      <c r="A354" s="12"/>
      <c r="B354" s="22"/>
      <c r="D354" s="23"/>
      <c r="E354" s="7"/>
      <c r="F354" s="11"/>
      <c r="G354" s="8"/>
      <c r="H354" s="71"/>
      <c r="I354" s="65"/>
    </row>
    <row r="355" spans="1:9" x14ac:dyDescent="0.25">
      <c r="A355" s="12" t="s">
        <v>311</v>
      </c>
      <c r="B355" s="89" t="s">
        <v>85</v>
      </c>
      <c r="D355" s="23"/>
      <c r="E355" s="7"/>
      <c r="F355" s="11"/>
      <c r="G355" s="8"/>
      <c r="H355" s="70"/>
      <c r="I355" s="64"/>
    </row>
    <row r="356" spans="1:9" x14ac:dyDescent="0.25">
      <c r="A356" s="12"/>
      <c r="B356" s="22" t="s">
        <v>338</v>
      </c>
      <c r="D356" s="23"/>
      <c r="E356" s="7"/>
      <c r="F356" s="11"/>
      <c r="G356" s="8"/>
      <c r="H356" s="70"/>
      <c r="I356" s="64"/>
    </row>
    <row r="357" spans="1:9" x14ac:dyDescent="0.25">
      <c r="A357" s="12"/>
      <c r="B357" s="22" t="s">
        <v>339</v>
      </c>
      <c r="D357" s="23"/>
      <c r="E357" s="7" t="s">
        <v>3</v>
      </c>
      <c r="F357" s="11">
        <v>1</v>
      </c>
      <c r="G357" s="8"/>
      <c r="H357" s="71"/>
      <c r="I357" s="65"/>
    </row>
    <row r="358" spans="1:9" x14ac:dyDescent="0.25">
      <c r="A358" s="13"/>
      <c r="B358" s="22"/>
      <c r="D358" s="23"/>
      <c r="E358" s="7"/>
      <c r="F358" s="11"/>
      <c r="G358" s="8"/>
      <c r="H358" s="71"/>
      <c r="I358" s="65"/>
    </row>
    <row r="359" spans="1:9" x14ac:dyDescent="0.25">
      <c r="A359" s="13"/>
      <c r="B359" s="22" t="s">
        <v>194</v>
      </c>
      <c r="D359" s="21"/>
      <c r="E359" s="7"/>
      <c r="F359" s="11"/>
      <c r="G359" s="8"/>
      <c r="H359" s="71"/>
      <c r="I359" s="65"/>
    </row>
    <row r="360" spans="1:9" x14ac:dyDescent="0.25">
      <c r="A360" s="13"/>
      <c r="B360" s="22" t="s">
        <v>195</v>
      </c>
      <c r="D360" s="21"/>
      <c r="E360" s="7" t="s">
        <v>3</v>
      </c>
      <c r="F360" s="11">
        <v>1</v>
      </c>
      <c r="G360" s="8"/>
      <c r="H360" s="71"/>
      <c r="I360" s="65"/>
    </row>
    <row r="361" spans="1:9" x14ac:dyDescent="0.25">
      <c r="A361" s="119"/>
      <c r="B361" s="22" t="s">
        <v>196</v>
      </c>
      <c r="D361" s="21"/>
      <c r="E361" s="7"/>
      <c r="F361" s="11"/>
      <c r="G361" s="8"/>
      <c r="H361" s="71"/>
      <c r="I361" s="65"/>
    </row>
    <row r="362" spans="1:9" x14ac:dyDescent="0.25">
      <c r="A362" s="13"/>
      <c r="B362" s="22" t="s">
        <v>197</v>
      </c>
      <c r="D362" s="21"/>
      <c r="E362" s="7" t="s">
        <v>3</v>
      </c>
      <c r="F362" s="11">
        <v>1</v>
      </c>
      <c r="G362" s="8"/>
      <c r="H362" s="71"/>
      <c r="I362" s="65"/>
    </row>
    <row r="363" spans="1:9" x14ac:dyDescent="0.25">
      <c r="A363" s="13"/>
      <c r="B363" s="22"/>
      <c r="D363" s="21"/>
      <c r="E363" s="7"/>
      <c r="F363" s="11"/>
      <c r="G363" s="8"/>
      <c r="H363" s="71"/>
      <c r="I363" s="65"/>
    </row>
    <row r="364" spans="1:9" x14ac:dyDescent="0.25">
      <c r="A364" s="13"/>
      <c r="B364" s="22" t="s">
        <v>327</v>
      </c>
      <c r="D364" s="23"/>
      <c r="E364" s="7" t="s">
        <v>3</v>
      </c>
      <c r="F364" s="11">
        <f>F360</f>
        <v>1</v>
      </c>
      <c r="G364" s="8"/>
      <c r="H364" s="71"/>
      <c r="I364" s="65"/>
    </row>
    <row r="365" spans="1:9" x14ac:dyDescent="0.25">
      <c r="A365" s="13"/>
      <c r="B365" s="22"/>
      <c r="D365" s="23"/>
      <c r="E365" s="7"/>
      <c r="F365" s="11"/>
      <c r="G365" s="8"/>
      <c r="H365" s="71"/>
      <c r="I365" s="65"/>
    </row>
    <row r="366" spans="1:9" x14ac:dyDescent="0.25">
      <c r="A366" s="13"/>
      <c r="B366" s="22" t="s">
        <v>148</v>
      </c>
      <c r="D366" s="21"/>
      <c r="E366" s="7" t="s">
        <v>3</v>
      </c>
      <c r="F366" s="11">
        <v>1</v>
      </c>
      <c r="G366" s="8"/>
      <c r="H366" s="71"/>
      <c r="I366" s="65"/>
    </row>
    <row r="367" spans="1:9" x14ac:dyDescent="0.25">
      <c r="A367" s="13"/>
      <c r="B367" s="22"/>
      <c r="D367" s="21"/>
      <c r="E367" s="7"/>
      <c r="F367" s="11"/>
      <c r="G367" s="8"/>
      <c r="H367" s="71"/>
      <c r="I367" s="65"/>
    </row>
    <row r="368" spans="1:9" x14ac:dyDescent="0.25">
      <c r="A368" s="12" t="s">
        <v>312</v>
      </c>
      <c r="B368" s="89" t="s">
        <v>149</v>
      </c>
      <c r="D368" s="21"/>
      <c r="E368" s="7"/>
      <c r="F368" s="11"/>
      <c r="G368" s="8"/>
      <c r="H368" s="71"/>
      <c r="I368" s="65"/>
    </row>
    <row r="369" spans="1:9" x14ac:dyDescent="0.25">
      <c r="A369" s="13"/>
      <c r="B369" s="22" t="s">
        <v>328</v>
      </c>
      <c r="D369" s="21"/>
      <c r="E369" s="7" t="s">
        <v>6</v>
      </c>
      <c r="F369" s="11">
        <f>4</f>
        <v>4</v>
      </c>
      <c r="G369" s="8"/>
      <c r="H369" s="71"/>
      <c r="I369" s="65"/>
    </row>
    <row r="370" spans="1:9" x14ac:dyDescent="0.25">
      <c r="A370" s="13"/>
      <c r="B370" s="22" t="s">
        <v>329</v>
      </c>
      <c r="D370" s="21"/>
      <c r="E370" s="7" t="s">
        <v>6</v>
      </c>
      <c r="F370" s="11">
        <f>4</f>
        <v>4</v>
      </c>
      <c r="G370" s="8"/>
      <c r="H370" s="71"/>
      <c r="I370" s="65"/>
    </row>
    <row r="371" spans="1:9" x14ac:dyDescent="0.25">
      <c r="A371" s="13"/>
      <c r="B371" s="22"/>
      <c r="D371" s="21"/>
      <c r="E371" s="7"/>
      <c r="F371" s="11"/>
      <c r="G371" s="8"/>
      <c r="H371" s="71"/>
      <c r="I371" s="65"/>
    </row>
    <row r="372" spans="1:9" x14ac:dyDescent="0.25">
      <c r="A372" s="13"/>
      <c r="B372" s="22" t="s">
        <v>330</v>
      </c>
      <c r="D372" s="21"/>
      <c r="E372" s="7" t="s">
        <v>3</v>
      </c>
      <c r="F372" s="11">
        <v>4</v>
      </c>
      <c r="G372" s="8"/>
      <c r="H372" s="71"/>
      <c r="I372" s="65"/>
    </row>
    <row r="373" spans="1:9" x14ac:dyDescent="0.25">
      <c r="A373" s="13"/>
      <c r="B373" s="22" t="s">
        <v>331</v>
      </c>
      <c r="D373" s="21"/>
      <c r="E373" s="7" t="s">
        <v>3</v>
      </c>
      <c r="F373" s="11">
        <v>4</v>
      </c>
      <c r="G373" s="8"/>
      <c r="H373" s="71"/>
      <c r="I373" s="65"/>
    </row>
    <row r="374" spans="1:9" x14ac:dyDescent="0.25">
      <c r="A374" s="12"/>
      <c r="B374" s="22"/>
      <c r="D374" s="23"/>
      <c r="E374" s="7"/>
      <c r="F374" s="11"/>
      <c r="G374" s="8"/>
      <c r="H374" s="71"/>
      <c r="I374" s="65"/>
    </row>
    <row r="375" spans="1:9" x14ac:dyDescent="0.25">
      <c r="A375" s="12" t="s">
        <v>313</v>
      </c>
      <c r="B375" s="89" t="s">
        <v>202</v>
      </c>
      <c r="D375" s="21"/>
      <c r="E375" s="7"/>
      <c r="F375" s="11"/>
      <c r="G375" s="8"/>
      <c r="H375" s="71"/>
      <c r="I375" s="65"/>
    </row>
    <row r="376" spans="1:9" x14ac:dyDescent="0.25">
      <c r="A376" s="13"/>
      <c r="B376" s="22" t="s">
        <v>332</v>
      </c>
      <c r="D376" s="21"/>
      <c r="E376" s="7" t="s">
        <v>3</v>
      </c>
      <c r="F376" s="11">
        <v>4</v>
      </c>
      <c r="G376" s="8"/>
      <c r="H376" s="71"/>
      <c r="I376" s="65"/>
    </row>
    <row r="377" spans="1:9" x14ac:dyDescent="0.25">
      <c r="A377" s="13"/>
      <c r="B377" s="22" t="s">
        <v>203</v>
      </c>
      <c r="D377" s="21"/>
      <c r="E377" s="7" t="s">
        <v>3</v>
      </c>
      <c r="F377" s="11">
        <v>3</v>
      </c>
      <c r="G377" s="8"/>
      <c r="H377" s="71"/>
      <c r="I377" s="65"/>
    </row>
    <row r="378" spans="1:9" x14ac:dyDescent="0.25">
      <c r="A378" s="13"/>
      <c r="B378" s="22"/>
      <c r="D378" s="21"/>
      <c r="E378" s="7"/>
      <c r="F378" s="11"/>
      <c r="G378" s="8"/>
      <c r="H378" s="71"/>
      <c r="I378" s="65"/>
    </row>
    <row r="379" spans="1:9" x14ac:dyDescent="0.25">
      <c r="A379" s="12" t="s">
        <v>314</v>
      </c>
      <c r="B379" s="89" t="s">
        <v>210</v>
      </c>
      <c r="D379" s="21"/>
      <c r="E379" s="7" t="s">
        <v>3</v>
      </c>
      <c r="F379" s="11">
        <v>1</v>
      </c>
      <c r="G379" s="8"/>
      <c r="H379" s="71"/>
      <c r="I379" s="65"/>
    </row>
    <row r="380" spans="1:9" x14ac:dyDescent="0.25">
      <c r="A380" s="12"/>
      <c r="B380" s="22" t="s">
        <v>211</v>
      </c>
      <c r="D380" s="23"/>
      <c r="E380" s="7" t="s">
        <v>3</v>
      </c>
      <c r="F380" s="11">
        <f>F379</f>
        <v>1</v>
      </c>
      <c r="G380" s="8"/>
      <c r="H380" s="71"/>
      <c r="I380" s="65"/>
    </row>
    <row r="381" spans="1:9" ht="15" customHeight="1" x14ac:dyDescent="0.25">
      <c r="A381" s="12"/>
      <c r="B381" s="172"/>
      <c r="D381" s="23"/>
      <c r="E381" s="7"/>
      <c r="F381" s="11"/>
      <c r="G381" s="44"/>
      <c r="H381" s="72"/>
      <c r="I381" s="67"/>
    </row>
    <row r="382" spans="1:9" x14ac:dyDescent="0.25">
      <c r="A382" s="12" t="s">
        <v>315</v>
      </c>
      <c r="B382" s="89" t="s">
        <v>192</v>
      </c>
      <c r="D382" s="23"/>
      <c r="E382" s="7"/>
      <c r="F382" s="11"/>
      <c r="G382" s="44"/>
      <c r="H382" s="72"/>
      <c r="I382" s="67"/>
    </row>
    <row r="383" spans="1:9" x14ac:dyDescent="0.25">
      <c r="A383" s="117"/>
      <c r="B383" s="22" t="s">
        <v>256</v>
      </c>
      <c r="D383" s="23"/>
      <c r="E383" s="11" t="s">
        <v>6</v>
      </c>
      <c r="F383" s="136">
        <v>1</v>
      </c>
      <c r="G383" s="16"/>
      <c r="H383" s="132"/>
      <c r="I383" s="132"/>
    </row>
    <row r="384" spans="1:9" x14ac:dyDescent="0.25">
      <c r="A384" s="12"/>
      <c r="B384" s="22" t="s">
        <v>257</v>
      </c>
      <c r="C384" s="151"/>
      <c r="D384" s="6"/>
      <c r="E384" s="11" t="s">
        <v>3</v>
      </c>
      <c r="F384" s="136">
        <v>1</v>
      </c>
      <c r="G384" s="16"/>
      <c r="H384" s="132"/>
      <c r="I384" s="132"/>
    </row>
    <row r="385" spans="1:9" x14ac:dyDescent="0.25">
      <c r="A385" s="13"/>
      <c r="B385" s="22"/>
      <c r="D385" s="21"/>
      <c r="E385" s="7"/>
      <c r="F385" s="11"/>
      <c r="G385" s="8"/>
      <c r="H385" s="71"/>
      <c r="I385" s="65"/>
    </row>
    <row r="386" spans="1:9" x14ac:dyDescent="0.25">
      <c r="A386" s="119"/>
      <c r="B386" s="111"/>
      <c r="C386" s="83" t="s">
        <v>316</v>
      </c>
      <c r="D386" s="79"/>
      <c r="E386" s="7"/>
      <c r="F386" s="11"/>
      <c r="G386" s="7"/>
      <c r="H386" s="72"/>
      <c r="I386" s="75">
        <f>SUM(I331:I385)</f>
        <v>0</v>
      </c>
    </row>
    <row r="387" spans="1:9" x14ac:dyDescent="0.25">
      <c r="A387" s="119"/>
      <c r="B387" s="111"/>
      <c r="C387" s="83"/>
      <c r="D387" s="79"/>
      <c r="E387" s="7"/>
      <c r="F387" s="11"/>
      <c r="G387" s="7"/>
      <c r="H387" s="72"/>
      <c r="I387" s="68"/>
    </row>
    <row r="388" spans="1:9" x14ac:dyDescent="0.25">
      <c r="A388" s="12" t="s">
        <v>317</v>
      </c>
      <c r="B388" s="172" t="s">
        <v>150</v>
      </c>
      <c r="C388" s="83"/>
      <c r="D388" s="79"/>
      <c r="E388" s="46"/>
      <c r="F388" s="11"/>
      <c r="G388" s="44"/>
      <c r="H388" s="72"/>
      <c r="I388" s="66"/>
    </row>
    <row r="389" spans="1:9" x14ac:dyDescent="0.25">
      <c r="A389" s="119"/>
      <c r="B389" s="38" t="s">
        <v>13</v>
      </c>
      <c r="D389" s="36"/>
      <c r="E389" s="46" t="s">
        <v>7</v>
      </c>
      <c r="F389" s="11"/>
      <c r="G389" s="44"/>
      <c r="H389" s="72"/>
      <c r="I389" s="68"/>
    </row>
    <row r="390" spans="1:9" x14ac:dyDescent="0.25">
      <c r="A390" s="119"/>
      <c r="B390" s="28" t="s">
        <v>18</v>
      </c>
      <c r="D390" s="35"/>
      <c r="E390" s="7"/>
      <c r="F390" s="11"/>
      <c r="G390" s="44"/>
      <c r="H390" s="72"/>
      <c r="I390" s="68"/>
    </row>
    <row r="391" spans="1:9" x14ac:dyDescent="0.25">
      <c r="A391" s="119"/>
      <c r="B391" s="28" t="s">
        <v>17</v>
      </c>
      <c r="D391" s="35" t="s">
        <v>11</v>
      </c>
      <c r="E391" s="7" t="s">
        <v>4</v>
      </c>
      <c r="F391" s="11">
        <v>12</v>
      </c>
      <c r="G391" s="44"/>
      <c r="H391" s="71"/>
      <c r="I391" s="65"/>
    </row>
    <row r="392" spans="1:9" x14ac:dyDescent="0.25">
      <c r="A392" s="119"/>
      <c r="B392" s="28"/>
      <c r="D392" s="35"/>
      <c r="E392" s="7"/>
      <c r="F392" s="94"/>
      <c r="G392" s="44"/>
      <c r="H392" s="71"/>
      <c r="I392" s="65"/>
    </row>
    <row r="393" spans="1:9" x14ac:dyDescent="0.25">
      <c r="A393" s="119"/>
      <c r="B393" s="28" t="s">
        <v>151</v>
      </c>
      <c r="D393" s="37" t="s">
        <v>11</v>
      </c>
      <c r="E393" s="7" t="s">
        <v>4</v>
      </c>
      <c r="F393" s="11">
        <f>3+7+3+2+4</f>
        <v>19</v>
      </c>
      <c r="G393" s="44"/>
      <c r="H393" s="71"/>
      <c r="I393" s="65"/>
    </row>
    <row r="394" spans="1:9" x14ac:dyDescent="0.25">
      <c r="A394" s="119"/>
      <c r="B394" s="28" t="s">
        <v>17</v>
      </c>
      <c r="D394" s="37" t="s">
        <v>14</v>
      </c>
      <c r="E394" s="7" t="s">
        <v>4</v>
      </c>
      <c r="F394" s="11">
        <f>46+9*3+7*3</f>
        <v>94</v>
      </c>
      <c r="G394" s="44"/>
      <c r="H394" s="71"/>
      <c r="I394" s="65"/>
    </row>
    <row r="395" spans="1:9" x14ac:dyDescent="0.25">
      <c r="A395" s="119"/>
      <c r="B395" s="28"/>
      <c r="D395" s="167"/>
      <c r="E395" s="182"/>
      <c r="F395" s="11"/>
      <c r="G395" s="44"/>
      <c r="H395" s="71"/>
      <c r="I395" s="65"/>
    </row>
    <row r="396" spans="1:9" x14ac:dyDescent="0.25">
      <c r="A396" s="119"/>
      <c r="B396" s="28" t="s">
        <v>15</v>
      </c>
      <c r="D396" s="37" t="s">
        <v>12</v>
      </c>
      <c r="E396" s="7" t="s">
        <v>4</v>
      </c>
      <c r="F396" s="11">
        <f>3*2</f>
        <v>6</v>
      </c>
      <c r="G396" s="44"/>
      <c r="H396" s="71"/>
      <c r="I396" s="65"/>
    </row>
    <row r="397" spans="1:9" x14ac:dyDescent="0.25">
      <c r="A397" s="119"/>
      <c r="B397" s="28"/>
      <c r="D397" s="37"/>
      <c r="E397" s="7"/>
      <c r="F397" s="94"/>
      <c r="G397" s="44"/>
      <c r="H397" s="71"/>
      <c r="I397" s="65"/>
    </row>
    <row r="398" spans="1:9" x14ac:dyDescent="0.25">
      <c r="A398" s="119"/>
      <c r="B398" s="28" t="s">
        <v>326</v>
      </c>
      <c r="C398" s="160"/>
      <c r="D398" s="167"/>
      <c r="E398" s="11"/>
      <c r="F398" s="136"/>
      <c r="G398" s="53"/>
      <c r="H398" s="131"/>
      <c r="I398" s="132"/>
    </row>
    <row r="399" spans="1:9" x14ac:dyDescent="0.25">
      <c r="A399" s="119"/>
      <c r="B399" s="28" t="s">
        <v>152</v>
      </c>
      <c r="C399" s="160"/>
      <c r="D399" s="167" t="s">
        <v>14</v>
      </c>
      <c r="E399" s="11" t="s">
        <v>4</v>
      </c>
      <c r="F399" s="7">
        <v>9</v>
      </c>
      <c r="G399" s="53"/>
      <c r="H399" s="131"/>
      <c r="I399" s="132"/>
    </row>
    <row r="400" spans="1:9" x14ac:dyDescent="0.25">
      <c r="A400" s="119"/>
      <c r="B400" s="28"/>
      <c r="D400" s="37"/>
      <c r="E400" s="7"/>
      <c r="F400" s="94"/>
      <c r="G400" s="44"/>
      <c r="H400" s="72"/>
      <c r="I400" s="68"/>
    </row>
    <row r="401" spans="1:9" x14ac:dyDescent="0.25">
      <c r="A401" s="119"/>
      <c r="B401" s="38" t="s">
        <v>153</v>
      </c>
      <c r="D401" s="23"/>
      <c r="E401" s="7"/>
      <c r="F401" s="94"/>
      <c r="G401" s="44"/>
      <c r="H401" s="72"/>
      <c r="I401" s="68"/>
    </row>
    <row r="402" spans="1:9" x14ac:dyDescent="0.25">
      <c r="A402" s="119"/>
      <c r="B402" s="28" t="s">
        <v>16</v>
      </c>
      <c r="D402" s="23"/>
      <c r="E402" s="7" t="s">
        <v>6</v>
      </c>
      <c r="F402" s="11">
        <v>3</v>
      </c>
      <c r="G402" s="44"/>
      <c r="H402" s="71"/>
      <c r="I402" s="65"/>
    </row>
    <row r="403" spans="1:9" x14ac:dyDescent="0.25">
      <c r="A403" s="119"/>
      <c r="B403" s="17"/>
      <c r="C403" s="103"/>
      <c r="D403" s="23"/>
      <c r="E403" s="7"/>
      <c r="F403" s="11"/>
      <c r="G403" s="44"/>
      <c r="H403" s="72"/>
      <c r="I403" s="68"/>
    </row>
    <row r="404" spans="1:9" x14ac:dyDescent="0.25">
      <c r="A404" s="119"/>
      <c r="B404" s="13"/>
      <c r="C404" s="83" t="s">
        <v>318</v>
      </c>
      <c r="D404" s="79"/>
      <c r="E404" s="7"/>
      <c r="F404" s="11"/>
      <c r="G404" s="7"/>
      <c r="H404" s="72"/>
      <c r="I404" s="75">
        <f>SUM(I388:I403)</f>
        <v>0</v>
      </c>
    </row>
    <row r="405" spans="1:9" x14ac:dyDescent="0.25">
      <c r="A405" s="119"/>
      <c r="B405" s="111"/>
      <c r="C405" s="83"/>
      <c r="D405" s="79"/>
      <c r="E405" s="46"/>
      <c r="F405" s="11"/>
      <c r="G405" s="44"/>
      <c r="H405" s="72"/>
      <c r="I405" s="66"/>
    </row>
    <row r="406" spans="1:9" x14ac:dyDescent="0.25">
      <c r="A406" s="119"/>
      <c r="B406" s="111"/>
      <c r="C406" s="83"/>
      <c r="D406" s="79"/>
      <c r="E406" s="46"/>
      <c r="F406" s="11"/>
      <c r="G406" s="44"/>
      <c r="H406" s="72"/>
      <c r="I406" s="66"/>
    </row>
    <row r="407" spans="1:9" ht="32.25" customHeight="1" x14ac:dyDescent="0.25">
      <c r="A407" s="119"/>
      <c r="B407" s="207" t="s">
        <v>75</v>
      </c>
      <c r="C407" s="208"/>
      <c r="D407" s="209"/>
      <c r="E407" s="46"/>
      <c r="F407" s="11"/>
      <c r="G407" s="44"/>
      <c r="H407" s="72"/>
      <c r="I407" s="85">
        <f>I404+I386+I329</f>
        <v>0</v>
      </c>
    </row>
    <row r="408" spans="1:9" x14ac:dyDescent="0.25">
      <c r="A408" s="119"/>
      <c r="B408" s="111"/>
      <c r="C408" s="83"/>
      <c r="D408" s="79"/>
      <c r="E408" s="46"/>
      <c r="F408" s="11"/>
      <c r="G408" s="44"/>
      <c r="H408" s="72"/>
      <c r="I408" s="66"/>
    </row>
    <row r="409" spans="1:9" x14ac:dyDescent="0.25">
      <c r="A409" s="119"/>
      <c r="B409" s="111"/>
      <c r="C409" s="83"/>
      <c r="D409" s="79"/>
      <c r="E409" s="46"/>
      <c r="F409" s="11"/>
      <c r="G409" s="44"/>
      <c r="H409" s="72"/>
      <c r="I409" s="66"/>
    </row>
    <row r="410" spans="1:9" ht="31.5" customHeight="1" x14ac:dyDescent="0.25">
      <c r="A410" s="119"/>
      <c r="B410" s="207" t="s">
        <v>335</v>
      </c>
      <c r="C410" s="208"/>
      <c r="D410" s="209"/>
      <c r="E410" s="11"/>
      <c r="F410" s="136"/>
      <c r="G410" s="11"/>
      <c r="H410" s="152"/>
      <c r="I410" s="162"/>
    </row>
    <row r="411" spans="1:9" x14ac:dyDescent="0.25">
      <c r="A411" s="119"/>
      <c r="B411" s="163"/>
      <c r="C411" s="163"/>
      <c r="D411" s="163"/>
      <c r="E411" s="11"/>
      <c r="F411" s="136"/>
      <c r="G411" s="11"/>
      <c r="H411" s="152"/>
      <c r="I411" s="162"/>
    </row>
    <row r="412" spans="1:9" x14ac:dyDescent="0.25">
      <c r="A412" s="119"/>
      <c r="B412" s="164" t="s">
        <v>131</v>
      </c>
      <c r="C412" s="165"/>
      <c r="D412" s="6"/>
      <c r="E412" s="11" t="s">
        <v>6</v>
      </c>
      <c r="F412" s="8">
        <v>1</v>
      </c>
      <c r="G412" s="53"/>
      <c r="H412" s="131"/>
      <c r="I412" s="132"/>
    </row>
    <row r="413" spans="1:9" x14ac:dyDescent="0.25">
      <c r="A413" s="119"/>
      <c r="B413" s="166"/>
      <c r="C413" s="166"/>
      <c r="D413" s="167"/>
      <c r="E413" s="11"/>
      <c r="F413" s="8"/>
      <c r="G413" s="53"/>
      <c r="H413" s="152"/>
      <c r="I413" s="162"/>
    </row>
    <row r="414" spans="1:9" ht="32.25" customHeight="1" x14ac:dyDescent="0.25">
      <c r="A414" s="119"/>
      <c r="B414" s="207" t="s">
        <v>132</v>
      </c>
      <c r="C414" s="208"/>
      <c r="D414" s="209"/>
      <c r="E414" s="46"/>
      <c r="F414" s="11"/>
      <c r="G414" s="44"/>
      <c r="H414" s="72"/>
      <c r="I414" s="85">
        <f>SUM(I410:I413)</f>
        <v>0</v>
      </c>
    </row>
    <row r="415" spans="1:9" x14ac:dyDescent="0.25">
      <c r="A415" s="119"/>
      <c r="B415" s="163"/>
      <c r="C415" s="163"/>
      <c r="D415" s="163"/>
      <c r="E415" s="11"/>
      <c r="F415" s="136"/>
      <c r="G415" s="11"/>
      <c r="H415" s="152"/>
      <c r="I415" s="162"/>
    </row>
    <row r="416" spans="1:9" x14ac:dyDescent="0.25">
      <c r="A416" s="119"/>
      <c r="B416" s="168"/>
      <c r="C416" s="166"/>
      <c r="D416" s="167"/>
      <c r="E416" s="11"/>
      <c r="F416" s="8"/>
      <c r="G416" s="53"/>
      <c r="H416" s="152"/>
      <c r="I416" s="162"/>
    </row>
    <row r="417" spans="1:9" ht="31.5" customHeight="1" x14ac:dyDescent="0.25">
      <c r="A417" s="119"/>
      <c r="B417" s="207" t="s">
        <v>336</v>
      </c>
      <c r="C417" s="208"/>
      <c r="D417" s="209"/>
      <c r="E417" s="11"/>
      <c r="F417" s="8"/>
      <c r="G417" s="53"/>
      <c r="H417" s="152"/>
      <c r="I417" s="162"/>
    </row>
    <row r="418" spans="1:9" x14ac:dyDescent="0.25">
      <c r="A418" s="119"/>
      <c r="B418" s="99"/>
      <c r="C418" s="99"/>
      <c r="D418" s="99"/>
      <c r="E418" s="11"/>
      <c r="F418" s="8"/>
      <c r="G418" s="53"/>
      <c r="H418" s="152"/>
      <c r="I418" s="162"/>
    </row>
    <row r="419" spans="1:9" x14ac:dyDescent="0.25">
      <c r="A419" s="119"/>
      <c r="B419" s="164" t="s">
        <v>133</v>
      </c>
      <c r="C419" s="164"/>
      <c r="D419" s="1"/>
      <c r="E419" s="55"/>
      <c r="F419" s="8"/>
      <c r="G419" s="53"/>
      <c r="H419" s="152"/>
      <c r="I419" s="162"/>
    </row>
    <row r="420" spans="1:9" x14ac:dyDescent="0.25">
      <c r="A420" s="119"/>
      <c r="B420" s="103" t="s">
        <v>33</v>
      </c>
      <c r="C420" s="160"/>
      <c r="D420" s="161"/>
      <c r="E420" s="11" t="s">
        <v>6</v>
      </c>
      <c r="F420" s="8">
        <v>1</v>
      </c>
      <c r="G420" s="53"/>
      <c r="H420" s="131"/>
      <c r="I420" s="132"/>
    </row>
    <row r="421" spans="1:9" x14ac:dyDescent="0.25">
      <c r="A421" s="119"/>
      <c r="B421" s="103" t="s">
        <v>34</v>
      </c>
      <c r="C421" s="160"/>
      <c r="D421" s="1"/>
      <c r="E421" s="11" t="s">
        <v>6</v>
      </c>
      <c r="F421" s="8">
        <v>1</v>
      </c>
      <c r="G421" s="53"/>
      <c r="H421" s="131"/>
      <c r="I421" s="132"/>
    </row>
    <row r="422" spans="1:9" x14ac:dyDescent="0.25">
      <c r="A422" s="119"/>
      <c r="B422" s="103" t="s">
        <v>9</v>
      </c>
      <c r="C422" s="160"/>
      <c r="D422" s="1"/>
      <c r="E422" s="11" t="s">
        <v>6</v>
      </c>
      <c r="F422" s="8">
        <v>1</v>
      </c>
      <c r="G422" s="53"/>
      <c r="H422" s="131"/>
      <c r="I422" s="132"/>
    </row>
    <row r="423" spans="1:9" x14ac:dyDescent="0.25">
      <c r="A423" s="119"/>
      <c r="B423" s="103" t="s">
        <v>130</v>
      </c>
      <c r="C423" s="160"/>
      <c r="D423" s="161"/>
      <c r="E423" s="11" t="s">
        <v>6</v>
      </c>
      <c r="F423" s="8">
        <v>1</v>
      </c>
      <c r="G423" s="53"/>
      <c r="H423" s="131"/>
      <c r="I423" s="132"/>
    </row>
    <row r="424" spans="1:9" x14ac:dyDescent="0.25">
      <c r="A424" s="119"/>
      <c r="B424" s="160"/>
      <c r="C424" s="160"/>
      <c r="D424" s="161"/>
      <c r="E424" s="11"/>
      <c r="F424" s="8"/>
      <c r="G424" s="53"/>
      <c r="H424" s="152"/>
      <c r="I424" s="162"/>
    </row>
    <row r="425" spans="1:9" ht="30.75" customHeight="1" x14ac:dyDescent="0.25">
      <c r="A425" s="119"/>
      <c r="B425" s="207" t="s">
        <v>134</v>
      </c>
      <c r="C425" s="208"/>
      <c r="D425" s="209"/>
      <c r="E425" s="46"/>
      <c r="F425" s="11"/>
      <c r="G425" s="44"/>
      <c r="H425" s="72"/>
      <c r="I425" s="85">
        <f>SUM(I418:I424)</f>
        <v>0</v>
      </c>
    </row>
    <row r="426" spans="1:9" x14ac:dyDescent="0.25">
      <c r="A426" s="116"/>
      <c r="B426" s="110"/>
      <c r="C426" s="83"/>
      <c r="D426" s="79"/>
      <c r="E426" s="7"/>
      <c r="F426" s="11"/>
      <c r="G426" s="7"/>
      <c r="H426" s="72"/>
      <c r="I426" s="68"/>
    </row>
    <row r="427" spans="1:9" x14ac:dyDescent="0.25">
      <c r="A427" s="116"/>
      <c r="B427" s="110"/>
      <c r="C427" s="83"/>
      <c r="D427" s="79"/>
      <c r="E427" s="7"/>
      <c r="F427" s="11"/>
      <c r="G427" s="7"/>
      <c r="H427" s="72"/>
      <c r="I427" s="68"/>
    </row>
    <row r="428" spans="1:9" x14ac:dyDescent="0.25">
      <c r="A428" s="116"/>
      <c r="B428" s="110"/>
      <c r="C428" s="83"/>
      <c r="D428" s="79"/>
      <c r="E428" s="7"/>
      <c r="F428" s="11"/>
      <c r="G428" s="7"/>
      <c r="H428" s="72"/>
      <c r="I428" s="68"/>
    </row>
    <row r="429" spans="1:9" x14ac:dyDescent="0.25">
      <c r="A429" s="120"/>
      <c r="B429" s="86"/>
      <c r="C429" s="104"/>
      <c r="D429" s="87"/>
      <c r="E429" s="50"/>
      <c r="F429" s="57"/>
      <c r="G429" s="60"/>
      <c r="H429" s="74"/>
      <c r="I429" s="88"/>
    </row>
    <row r="430" spans="1:9" x14ac:dyDescent="0.25">
      <c r="A430" s="115"/>
      <c r="B430" s="107"/>
      <c r="C430" s="105"/>
      <c r="D430" s="39"/>
      <c r="E430" s="42"/>
      <c r="F430" s="53"/>
      <c r="G430" s="44"/>
      <c r="H430" s="70"/>
      <c r="I430" s="64"/>
    </row>
    <row r="431" spans="1:9" x14ac:dyDescent="0.25">
      <c r="A431" s="115"/>
      <c r="B431" s="107"/>
      <c r="C431" s="105"/>
      <c r="D431" s="39"/>
      <c r="E431" s="42"/>
      <c r="F431" s="53"/>
      <c r="G431" s="44"/>
      <c r="H431" s="70"/>
      <c r="I431" s="64"/>
    </row>
    <row r="432" spans="1:9" x14ac:dyDescent="0.25">
      <c r="A432" s="121"/>
      <c r="B432" s="49"/>
      <c r="C432" s="99" t="s">
        <v>5</v>
      </c>
      <c r="D432" s="80"/>
      <c r="E432" s="42"/>
      <c r="F432" s="53"/>
      <c r="G432" s="44"/>
      <c r="H432" s="70"/>
      <c r="I432" s="64"/>
    </row>
    <row r="433" spans="1:9" x14ac:dyDescent="0.25">
      <c r="A433" s="121"/>
      <c r="B433" s="49"/>
      <c r="C433" s="99"/>
      <c r="D433" s="80"/>
      <c r="E433" s="42"/>
      <c r="F433" s="53"/>
      <c r="G433" s="44"/>
      <c r="H433" s="70"/>
      <c r="I433" s="64"/>
    </row>
    <row r="434" spans="1:9" x14ac:dyDescent="0.25">
      <c r="A434" s="121"/>
      <c r="B434" s="49"/>
      <c r="C434" s="99"/>
      <c r="D434" s="80"/>
      <c r="E434" s="42"/>
      <c r="F434" s="53"/>
      <c r="G434" s="44"/>
      <c r="H434" s="70"/>
      <c r="I434" s="64"/>
    </row>
    <row r="435" spans="1:9" x14ac:dyDescent="0.25">
      <c r="A435" s="121"/>
      <c r="B435" s="106" t="str">
        <f>B7</f>
        <v>CHAPITRE IV - DESCRIPTION DES TRAVAUX DE DEPOSE</v>
      </c>
      <c r="C435" s="106"/>
      <c r="D435" s="81"/>
      <c r="E435" s="42"/>
      <c r="F435" s="53"/>
      <c r="G435" s="44"/>
      <c r="H435" s="70"/>
      <c r="I435" s="76">
        <f>I32</f>
        <v>0</v>
      </c>
    </row>
    <row r="436" spans="1:9" x14ac:dyDescent="0.25">
      <c r="A436" s="115"/>
      <c r="B436" s="107"/>
      <c r="C436" s="105"/>
      <c r="D436" s="39"/>
      <c r="E436" s="42"/>
      <c r="F436" s="53"/>
      <c r="G436" s="44"/>
      <c r="H436" s="70"/>
      <c r="I436" s="64"/>
    </row>
    <row r="437" spans="1:9" x14ac:dyDescent="0.25">
      <c r="A437" s="115"/>
      <c r="B437" s="106" t="str">
        <f>B35</f>
        <v>CHAPITRE V - DESCRIPTION DES TRAVAUX DE CHAUFFAGE/CLIMATISATION</v>
      </c>
      <c r="C437" s="106"/>
      <c r="D437" s="81"/>
      <c r="E437" s="42"/>
      <c r="F437" s="53"/>
      <c r="G437" s="44"/>
      <c r="H437" s="70"/>
      <c r="I437" s="76">
        <f>I150</f>
        <v>0</v>
      </c>
    </row>
    <row r="438" spans="1:9" x14ac:dyDescent="0.25">
      <c r="A438" s="115"/>
      <c r="B438" s="105"/>
      <c r="C438" s="105"/>
      <c r="D438" s="39"/>
      <c r="E438" s="42"/>
      <c r="F438" s="53"/>
      <c r="G438" s="44"/>
      <c r="H438" s="70"/>
      <c r="I438" s="64"/>
    </row>
    <row r="439" spans="1:9" x14ac:dyDescent="0.25">
      <c r="A439" s="115"/>
      <c r="B439" s="106" t="str">
        <f>B153</f>
        <v>CHAPITRE VI - DESCRIPTION DES TRAVAUX DE VENTILATION</v>
      </c>
      <c r="C439" s="106"/>
      <c r="D439" s="81"/>
      <c r="E439" s="48"/>
      <c r="F439" s="53"/>
      <c r="G439" s="44"/>
      <c r="H439" s="70"/>
      <c r="I439" s="76">
        <f>I272</f>
        <v>0</v>
      </c>
    </row>
    <row r="440" spans="1:9" x14ac:dyDescent="0.25">
      <c r="A440" s="115"/>
      <c r="B440" s="106"/>
      <c r="C440" s="106"/>
      <c r="D440" s="81"/>
      <c r="E440" s="48"/>
      <c r="F440" s="53"/>
      <c r="G440" s="44"/>
      <c r="H440" s="70"/>
      <c r="I440" s="66"/>
    </row>
    <row r="441" spans="1:9" x14ac:dyDescent="0.25">
      <c r="A441" s="115"/>
      <c r="B441" s="106" t="str">
        <f>B275</f>
        <v>CHAPITRE VII - DESCRIPTION DES TRAVAUX DE PLOMBERIE</v>
      </c>
      <c r="C441" s="106"/>
      <c r="D441" s="81"/>
      <c r="E441" s="48"/>
      <c r="F441" s="53"/>
      <c r="G441" s="44"/>
      <c r="H441" s="70"/>
      <c r="I441" s="76">
        <f>I407</f>
        <v>0</v>
      </c>
    </row>
    <row r="442" spans="1:9" x14ac:dyDescent="0.25">
      <c r="A442" s="115"/>
      <c r="B442" s="106"/>
      <c r="C442" s="106"/>
      <c r="D442" s="81"/>
      <c r="E442" s="48"/>
      <c r="F442" s="53"/>
      <c r="G442" s="44"/>
      <c r="H442" s="70"/>
      <c r="I442" s="66"/>
    </row>
    <row r="443" spans="1:9" x14ac:dyDescent="0.25">
      <c r="A443" s="115"/>
      <c r="B443" s="106" t="str">
        <f>B410</f>
        <v>CHAPITRE VIII - DESCRIPTION DES TRAVAUX DE CALFEUTREMENT</v>
      </c>
      <c r="C443" s="106"/>
      <c r="D443" s="81"/>
      <c r="E443" s="48"/>
      <c r="F443" s="53"/>
      <c r="G443" s="44"/>
      <c r="H443" s="70"/>
      <c r="I443" s="76">
        <f>I414</f>
        <v>0</v>
      </c>
    </row>
    <row r="444" spans="1:9" x14ac:dyDescent="0.25">
      <c r="A444" s="115"/>
      <c r="B444" s="106"/>
      <c r="C444" s="106"/>
      <c r="D444" s="81"/>
      <c r="E444" s="48"/>
      <c r="F444" s="53"/>
      <c r="G444" s="44"/>
      <c r="H444" s="70"/>
      <c r="I444" s="66"/>
    </row>
    <row r="445" spans="1:9" x14ac:dyDescent="0.25">
      <c r="A445" s="115"/>
      <c r="B445" s="106" t="str">
        <f>B417</f>
        <v>CHAPITRE IX - DESCRIPTION DES TRAVAUX DIVERS</v>
      </c>
      <c r="C445" s="106"/>
      <c r="D445" s="81"/>
      <c r="E445" s="48"/>
      <c r="F445" s="53"/>
      <c r="G445" s="44"/>
      <c r="H445" s="70"/>
      <c r="I445" s="76">
        <f>I425</f>
        <v>0</v>
      </c>
    </row>
    <row r="446" spans="1:9" x14ac:dyDescent="0.25">
      <c r="A446" s="115"/>
      <c r="B446" s="107"/>
      <c r="C446" s="106"/>
      <c r="D446" s="81"/>
      <c r="E446" s="48"/>
      <c r="F446" s="53"/>
      <c r="G446" s="44"/>
      <c r="H446" s="70"/>
      <c r="I446" s="66"/>
    </row>
    <row r="447" spans="1:9" x14ac:dyDescent="0.25">
      <c r="A447" s="115"/>
      <c r="B447" s="107"/>
      <c r="C447" s="107"/>
      <c r="D447" s="82"/>
      <c r="E447" s="42"/>
      <c r="F447" s="53"/>
      <c r="G447" s="44"/>
      <c r="H447" s="70"/>
      <c r="I447" s="66"/>
    </row>
    <row r="448" spans="1:9" x14ac:dyDescent="0.25">
      <c r="A448" s="121"/>
      <c r="B448" s="49"/>
      <c r="C448" s="99" t="s">
        <v>0</v>
      </c>
      <c r="D448" s="80"/>
      <c r="E448" s="49"/>
      <c r="F448" s="52"/>
      <c r="G448" s="59"/>
      <c r="H448" s="73"/>
      <c r="I448" s="76">
        <f>I439+I437+I441+I443+I445+I435</f>
        <v>0</v>
      </c>
    </row>
    <row r="449" spans="1:9" x14ac:dyDescent="0.25">
      <c r="A449" s="121"/>
      <c r="B449" s="49"/>
      <c r="C449" s="99"/>
      <c r="D449" s="80"/>
      <c r="E449" s="49"/>
      <c r="F449" s="52"/>
      <c r="G449" s="59"/>
      <c r="H449" s="73"/>
      <c r="I449" s="62"/>
    </row>
    <row r="450" spans="1:9" x14ac:dyDescent="0.25">
      <c r="A450" s="121"/>
      <c r="B450" s="49"/>
      <c r="C450" s="99" t="s">
        <v>2</v>
      </c>
      <c r="D450" s="80"/>
      <c r="E450" s="49"/>
      <c r="F450" s="52"/>
      <c r="G450" s="59"/>
      <c r="H450" s="52"/>
      <c r="I450" s="77">
        <f>I448*0.2</f>
        <v>0</v>
      </c>
    </row>
    <row r="451" spans="1:9" x14ac:dyDescent="0.25">
      <c r="A451" s="121"/>
      <c r="B451" s="49"/>
      <c r="C451" s="99"/>
      <c r="D451" s="80"/>
      <c r="E451" s="49"/>
      <c r="F451" s="52"/>
      <c r="G451" s="59"/>
      <c r="H451" s="73"/>
      <c r="I451" s="62"/>
    </row>
    <row r="452" spans="1:9" x14ac:dyDescent="0.25">
      <c r="A452" s="121"/>
      <c r="B452" s="49"/>
      <c r="C452" s="99" t="s">
        <v>1</v>
      </c>
      <c r="D452" s="80"/>
      <c r="E452" s="49"/>
      <c r="F452" s="52"/>
      <c r="G452" s="59"/>
      <c r="H452" s="73"/>
      <c r="I452" s="76">
        <f>I450+I448</f>
        <v>0</v>
      </c>
    </row>
    <row r="453" spans="1:9" x14ac:dyDescent="0.25">
      <c r="A453" s="121"/>
      <c r="B453" s="49"/>
      <c r="C453" s="99"/>
      <c r="D453" s="80"/>
      <c r="E453" s="49"/>
      <c r="F453" s="52"/>
      <c r="G453" s="59"/>
      <c r="H453" s="73"/>
      <c r="I453" s="62"/>
    </row>
    <row r="454" spans="1:9" x14ac:dyDescent="0.25">
      <c r="A454" s="121"/>
      <c r="B454" s="49"/>
      <c r="C454" s="99"/>
      <c r="D454" s="80"/>
      <c r="E454" s="49"/>
      <c r="F454" s="52"/>
      <c r="G454" s="59"/>
      <c r="H454" s="73"/>
      <c r="I454" s="62"/>
    </row>
    <row r="455" spans="1:9" x14ac:dyDescent="0.25">
      <c r="A455" s="122"/>
      <c r="B455" s="18"/>
      <c r="C455" s="108"/>
      <c r="D455" s="40"/>
      <c r="E455" s="50"/>
      <c r="F455" s="57"/>
      <c r="G455" s="60"/>
      <c r="H455" s="74"/>
      <c r="I455" s="69"/>
    </row>
  </sheetData>
  <mergeCells count="16">
    <mergeCell ref="B425:D425"/>
    <mergeCell ref="B275:D275"/>
    <mergeCell ref="B407:D407"/>
    <mergeCell ref="B410:D410"/>
    <mergeCell ref="B414:D414"/>
    <mergeCell ref="B417:D417"/>
    <mergeCell ref="A1:G1"/>
    <mergeCell ref="H1:I1"/>
    <mergeCell ref="B2:D2"/>
    <mergeCell ref="B4:D4"/>
    <mergeCell ref="B7:D7"/>
    <mergeCell ref="B32:D32"/>
    <mergeCell ref="B35:D35"/>
    <mergeCell ref="B150:D150"/>
    <mergeCell ref="B153:D153"/>
    <mergeCell ref="B272:D272"/>
  </mergeCells>
  <pageMargins left="0.23622047244094491" right="0.23622047244094491" top="0.7720588235294118" bottom="0.74803149606299213" header="0.31496062992125984" footer="0.31496062992125984"/>
  <pageSetup paperSize="9" orientation="portrait" r:id="rId1"/>
  <headerFooter>
    <oddHeader xml:space="preserve">&amp;L&amp;"-,Gras"&amp;11 019-2023
DCE - Ind.B&amp;C&amp;"-,Gras"&amp;11Restructuration d'un bâtiment pour le CFA moulin Rabaud
104, rue de Saint gence - 87051 LIMOGES&amp;R&amp;"-,Gras"&amp;11Page &amp;P
Novembre 2024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CFA Moulin Rabaud</vt:lpstr>
      <vt:lpstr>'CFA Moulin Rabaud'!Impression_des_titres</vt:lpstr>
      <vt:lpstr>'CFA Moulin Rabaud'!Zone_d_impression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Nicolas CERISUELA</cp:lastModifiedBy>
  <cp:lastPrinted>2020-09-23T07:59:17Z</cp:lastPrinted>
  <dcterms:created xsi:type="dcterms:W3CDTF">2000-06-20T17:19:22Z</dcterms:created>
  <dcterms:modified xsi:type="dcterms:W3CDTF">2024-11-13T10:09:59Z</dcterms:modified>
</cp:coreProperties>
</file>