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6303 CH GHT\CH MONTLUCON\24-GHTA-0132 DCE 2024 - EHPAD Courtais\Phase candidatures\DCE concours EHPAD\DCE\Programme\"/>
    </mc:Choice>
  </mc:AlternateContent>
  <bookViews>
    <workbookView xWindow="0" yWindow="0" windowWidth="23040" windowHeight="9192" activeTab="2"/>
  </bookViews>
  <sheets>
    <sheet name="PAGE DE GARDE" sheetId="18" r:id="rId1"/>
    <sheet name="LOGISTIQUE" sheetId="19" r:id="rId2"/>
    <sheet name="RDC BAS PASA" sheetId="13" r:id="rId3"/>
    <sheet name="RDC BAS UVP-R" sheetId="15" r:id="rId4"/>
    <sheet name="RDC HAUT UVP" sheetId="14" r:id="rId5"/>
    <sheet name="R+1" sheetId="17" r:id="rId6"/>
    <sheet name="CONSTRUC 68 lits PASA " sheetId="16" r:id="rId7"/>
  </sheets>
  <definedNames>
    <definedName name="_xlnm.Print_Area" localSheetId="6">'CONSTRUC 68 lits PASA '!$A$1:$K$26</definedName>
    <definedName name="_xlnm.Print_Area" localSheetId="1">LOGISTIQUE!$A$1:$L$26</definedName>
    <definedName name="_xlnm.Print_Area" localSheetId="0">'PAGE DE GARDE'!$A$1:$I$22</definedName>
    <definedName name="_xlnm.Print_Area" localSheetId="5">'R+1'!$A$1:$L$43</definedName>
    <definedName name="_xlnm.Print_Area" localSheetId="2">'RDC BAS PASA'!$A$1:$L$55</definedName>
    <definedName name="_xlnm.Print_Area" localSheetId="3">'RDC BAS UVP-R'!$A$1:$L$42</definedName>
    <definedName name="_xlnm.Print_Area" localSheetId="4">'RDC HAUT UVP'!$A$1:$L$42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16" l="1"/>
  <c r="B23" i="16" l="1"/>
  <c r="F19" i="16"/>
  <c r="F18" i="16"/>
  <c r="F17" i="16"/>
  <c r="F16" i="16"/>
  <c r="E37" i="17" l="1"/>
  <c r="B16" i="16"/>
  <c r="B18" i="16" l="1"/>
  <c r="E30" i="15"/>
  <c r="H30" i="15"/>
  <c r="I30" i="15" s="1"/>
  <c r="H22" i="19"/>
  <c r="I22" i="19" s="1"/>
  <c r="K22" i="19" s="1"/>
  <c r="E22" i="19"/>
  <c r="H21" i="19"/>
  <c r="I21" i="19" s="1"/>
  <c r="K21" i="19" s="1"/>
  <c r="E21" i="19"/>
  <c r="H20" i="19"/>
  <c r="I20" i="19" s="1"/>
  <c r="K20" i="19" s="1"/>
  <c r="E20" i="19"/>
  <c r="H19" i="19"/>
  <c r="I19" i="19" s="1"/>
  <c r="K19" i="19" s="1"/>
  <c r="E19" i="19"/>
  <c r="H18" i="19"/>
  <c r="I18" i="19" s="1"/>
  <c r="K18" i="19" s="1"/>
  <c r="E18" i="19"/>
  <c r="H17" i="19"/>
  <c r="I17" i="19" s="1"/>
  <c r="K17" i="19" s="1"/>
  <c r="E17" i="19"/>
  <c r="H16" i="19"/>
  <c r="I16" i="19" s="1"/>
  <c r="K16" i="19" s="1"/>
  <c r="E16" i="19"/>
  <c r="H15" i="19"/>
  <c r="I15" i="19" s="1"/>
  <c r="E15" i="19"/>
  <c r="H14" i="19"/>
  <c r="I14" i="19" s="1"/>
  <c r="K14" i="19" s="1"/>
  <c r="E14" i="19"/>
  <c r="H13" i="19"/>
  <c r="I13" i="19" s="1"/>
  <c r="E13" i="19"/>
  <c r="H12" i="19"/>
  <c r="I12" i="19" s="1"/>
  <c r="K12" i="19" s="1"/>
  <c r="E12" i="19"/>
  <c r="K30" i="15" l="1"/>
  <c r="E23" i="19"/>
  <c r="E24" i="19"/>
  <c r="K15" i="19"/>
  <c r="I23" i="19"/>
  <c r="K13" i="19"/>
  <c r="I24" i="19"/>
  <c r="K24" i="19" s="1"/>
  <c r="E50" i="13"/>
  <c r="E25" i="19" l="1"/>
  <c r="I25" i="19"/>
  <c r="K25" i="19" s="1"/>
  <c r="K23" i="19"/>
  <c r="H35" i="17" l="1"/>
  <c r="H36" i="17"/>
  <c r="H37" i="17"/>
  <c r="H38" i="17"/>
  <c r="H34" i="17"/>
  <c r="H29" i="17"/>
  <c r="H30" i="17"/>
  <c r="H28" i="17"/>
  <c r="H15" i="17"/>
  <c r="H16" i="17"/>
  <c r="H17" i="17"/>
  <c r="H18" i="17"/>
  <c r="H19" i="17"/>
  <c r="H20" i="17"/>
  <c r="H21" i="17"/>
  <c r="H22" i="17"/>
  <c r="H23" i="17"/>
  <c r="H24" i="17"/>
  <c r="H14" i="17"/>
  <c r="H16" i="16"/>
  <c r="H37" i="14"/>
  <c r="I37" i="14" s="1"/>
  <c r="H36" i="14"/>
  <c r="I36" i="14" s="1"/>
  <c r="H35" i="14"/>
  <c r="I35" i="14" s="1"/>
  <c r="H31" i="14"/>
  <c r="I31" i="14" s="1"/>
  <c r="H30" i="14"/>
  <c r="I30" i="14" s="1"/>
  <c r="H29" i="14"/>
  <c r="I29" i="14" s="1"/>
  <c r="H28" i="14"/>
  <c r="I28" i="14" s="1"/>
  <c r="H24" i="14"/>
  <c r="I24" i="14" s="1"/>
  <c r="H23" i="14"/>
  <c r="I23" i="14" s="1"/>
  <c r="H22" i="14"/>
  <c r="I22" i="14" s="1"/>
  <c r="H21" i="14"/>
  <c r="I21" i="14" s="1"/>
  <c r="H20" i="14"/>
  <c r="I20" i="14" s="1"/>
  <c r="H19" i="14"/>
  <c r="I19" i="14" s="1"/>
  <c r="H18" i="14"/>
  <c r="I18" i="14" s="1"/>
  <c r="H17" i="14"/>
  <c r="I17" i="14" s="1"/>
  <c r="H16" i="14"/>
  <c r="I16" i="14" s="1"/>
  <c r="H15" i="14"/>
  <c r="I15" i="14" s="1"/>
  <c r="H14" i="14"/>
  <c r="I14" i="14" s="1"/>
  <c r="H37" i="15"/>
  <c r="I37" i="15" s="1"/>
  <c r="H36" i="15"/>
  <c r="I36" i="15" s="1"/>
  <c r="H35" i="15"/>
  <c r="I35" i="15" s="1"/>
  <c r="H31" i="15"/>
  <c r="I31" i="15" s="1"/>
  <c r="H29" i="15"/>
  <c r="I29" i="15" s="1"/>
  <c r="H28" i="15"/>
  <c r="I28" i="15" s="1"/>
  <c r="H24" i="15"/>
  <c r="I24" i="15" s="1"/>
  <c r="H23" i="15"/>
  <c r="I23" i="15" s="1"/>
  <c r="H22" i="15"/>
  <c r="I22" i="15" s="1"/>
  <c r="H21" i="15"/>
  <c r="I21" i="15" s="1"/>
  <c r="H20" i="15"/>
  <c r="I20" i="15" s="1"/>
  <c r="H19" i="15"/>
  <c r="I19" i="15" s="1"/>
  <c r="H18" i="15"/>
  <c r="I18" i="15" s="1"/>
  <c r="H17" i="15"/>
  <c r="I17" i="15" s="1"/>
  <c r="H16" i="15"/>
  <c r="I16" i="15" s="1"/>
  <c r="H15" i="15"/>
  <c r="I15" i="15" s="1"/>
  <c r="H14" i="15"/>
  <c r="I14" i="15" s="1"/>
  <c r="H49" i="13"/>
  <c r="I49" i="13" s="1"/>
  <c r="H48" i="13"/>
  <c r="I48" i="13" s="1"/>
  <c r="H47" i="13"/>
  <c r="I47" i="13" s="1"/>
  <c r="H46" i="13"/>
  <c r="I46" i="13" s="1"/>
  <c r="H45" i="13"/>
  <c r="I45" i="13" s="1"/>
  <c r="K45" i="13" s="1"/>
  <c r="H44" i="13"/>
  <c r="I44" i="13" s="1"/>
  <c r="H43" i="13"/>
  <c r="I43" i="13" s="1"/>
  <c r="H42" i="13"/>
  <c r="I42" i="13" s="1"/>
  <c r="H41" i="13"/>
  <c r="I41" i="13" s="1"/>
  <c r="H40" i="13"/>
  <c r="I40" i="13" s="1"/>
  <c r="H39" i="13"/>
  <c r="I39" i="13" s="1"/>
  <c r="H38" i="13"/>
  <c r="I38" i="13" s="1"/>
  <c r="H37" i="13"/>
  <c r="I37" i="13" s="1"/>
  <c r="H31" i="13"/>
  <c r="I31" i="13" s="1"/>
  <c r="H30" i="13"/>
  <c r="I30" i="13" s="1"/>
  <c r="H29" i="13"/>
  <c r="I29" i="13" s="1"/>
  <c r="K29" i="13" s="1"/>
  <c r="H28" i="13"/>
  <c r="I28" i="13" s="1"/>
  <c r="K28" i="13" s="1"/>
  <c r="H27" i="13"/>
  <c r="I27" i="13" s="1"/>
  <c r="K27" i="13" s="1"/>
  <c r="H26" i="13"/>
  <c r="I26" i="13" s="1"/>
  <c r="H14" i="13"/>
  <c r="H15" i="13"/>
  <c r="H16" i="13"/>
  <c r="I16" i="13" s="1"/>
  <c r="H17" i="13"/>
  <c r="I17" i="13" s="1"/>
  <c r="H18" i="13"/>
  <c r="I18" i="13" s="1"/>
  <c r="H19" i="13"/>
  <c r="I19" i="13" s="1"/>
  <c r="H20" i="13"/>
  <c r="I20" i="13" s="1"/>
  <c r="H13" i="13"/>
  <c r="I32" i="14" l="1"/>
  <c r="I32" i="15"/>
  <c r="I25" i="15"/>
  <c r="I38" i="15"/>
  <c r="I51" i="13"/>
  <c r="I32" i="13"/>
  <c r="I38" i="14"/>
  <c r="I25" i="14"/>
  <c r="G16" i="16"/>
  <c r="I21" i="13"/>
  <c r="I38" i="17"/>
  <c r="I37" i="17"/>
  <c r="K37" i="17" s="1"/>
  <c r="I36" i="17"/>
  <c r="I35" i="17"/>
  <c r="I34" i="17"/>
  <c r="I30" i="17"/>
  <c r="I29" i="17"/>
  <c r="I28" i="17"/>
  <c r="I24" i="17"/>
  <c r="I23" i="17"/>
  <c r="I22" i="17"/>
  <c r="I21" i="17"/>
  <c r="I20" i="17"/>
  <c r="I19" i="17"/>
  <c r="I18" i="17"/>
  <c r="I17" i="17"/>
  <c r="I16" i="17"/>
  <c r="I15" i="17"/>
  <c r="I14" i="17"/>
  <c r="K35" i="17" l="1"/>
  <c r="I39" i="17"/>
  <c r="I40" i="15"/>
  <c r="I25" i="17"/>
  <c r="I53" i="13"/>
  <c r="I40" i="14"/>
  <c r="I31" i="17"/>
  <c r="E35" i="17"/>
  <c r="I41" i="17" l="1"/>
  <c r="G18" i="16" l="1"/>
  <c r="H19" i="16"/>
  <c r="G19" i="16"/>
  <c r="H17" i="16"/>
  <c r="G17" i="16"/>
  <c r="F20" i="16"/>
  <c r="F25" i="16" s="1"/>
  <c r="H18" i="16"/>
  <c r="H20" i="16" l="1"/>
  <c r="G20" i="16"/>
  <c r="F24" i="16"/>
  <c r="E38" i="17" l="1"/>
  <c r="K38" i="17" s="1"/>
  <c r="E36" i="17"/>
  <c r="K36" i="17" s="1"/>
  <c r="E34" i="17"/>
  <c r="K34" i="17" s="1"/>
  <c r="E30" i="17"/>
  <c r="K30" i="17" s="1"/>
  <c r="E29" i="17"/>
  <c r="K29" i="17" s="1"/>
  <c r="E28" i="17"/>
  <c r="K28" i="17" s="1"/>
  <c r="E24" i="17"/>
  <c r="K24" i="17" s="1"/>
  <c r="E23" i="17"/>
  <c r="K23" i="17" s="1"/>
  <c r="E22" i="17"/>
  <c r="K22" i="17" s="1"/>
  <c r="E21" i="17"/>
  <c r="K21" i="17" s="1"/>
  <c r="E20" i="17"/>
  <c r="K20" i="17" s="1"/>
  <c r="E19" i="17"/>
  <c r="K19" i="17" s="1"/>
  <c r="E18" i="17"/>
  <c r="K18" i="17" s="1"/>
  <c r="E17" i="17"/>
  <c r="K17" i="17" s="1"/>
  <c r="E16" i="17"/>
  <c r="K16" i="17" s="1"/>
  <c r="E15" i="17"/>
  <c r="K15" i="17" s="1"/>
  <c r="E14" i="17"/>
  <c r="K14" i="17" s="1"/>
  <c r="E31" i="17" l="1"/>
  <c r="K31" i="17" s="1"/>
  <c r="E25" i="17"/>
  <c r="K25" i="17" s="1"/>
  <c r="E39" i="17"/>
  <c r="K39" i="17" l="1"/>
  <c r="E41" i="17"/>
  <c r="B19" i="16" s="1"/>
  <c r="C16" i="16"/>
  <c r="J16" i="16"/>
  <c r="D16" i="16"/>
  <c r="E37" i="15"/>
  <c r="K37" i="15" s="1"/>
  <c r="E36" i="15"/>
  <c r="K36" i="15" s="1"/>
  <c r="E35" i="15"/>
  <c r="E31" i="15"/>
  <c r="K31" i="15" s="1"/>
  <c r="E29" i="15"/>
  <c r="K29" i="15" s="1"/>
  <c r="E28" i="15"/>
  <c r="K28" i="15" s="1"/>
  <c r="E24" i="15"/>
  <c r="K24" i="15" s="1"/>
  <c r="E23" i="15"/>
  <c r="K23" i="15" s="1"/>
  <c r="E22" i="15"/>
  <c r="K22" i="15" s="1"/>
  <c r="E21" i="15"/>
  <c r="K21" i="15" s="1"/>
  <c r="E20" i="15"/>
  <c r="K20" i="15" s="1"/>
  <c r="E19" i="15"/>
  <c r="K19" i="15" s="1"/>
  <c r="E18" i="15"/>
  <c r="K18" i="15" s="1"/>
  <c r="E17" i="15"/>
  <c r="K17" i="15" s="1"/>
  <c r="E16" i="15"/>
  <c r="K16" i="15" s="1"/>
  <c r="E15" i="15"/>
  <c r="K15" i="15" s="1"/>
  <c r="E14" i="15"/>
  <c r="K14" i="15" s="1"/>
  <c r="E37" i="14"/>
  <c r="K37" i="14" s="1"/>
  <c r="E36" i="14"/>
  <c r="K36" i="14" s="1"/>
  <c r="E35" i="14"/>
  <c r="K35" i="14" s="1"/>
  <c r="E31" i="14"/>
  <c r="K31" i="14" s="1"/>
  <c r="E30" i="14"/>
  <c r="K30" i="14" s="1"/>
  <c r="E29" i="14"/>
  <c r="K29" i="14" s="1"/>
  <c r="E28" i="14"/>
  <c r="K28" i="14" s="1"/>
  <c r="E24" i="14"/>
  <c r="K24" i="14" s="1"/>
  <c r="E23" i="14"/>
  <c r="K23" i="14" s="1"/>
  <c r="E22" i="14"/>
  <c r="K22" i="14" s="1"/>
  <c r="E21" i="14"/>
  <c r="K21" i="14" s="1"/>
  <c r="E20" i="14"/>
  <c r="K20" i="14" s="1"/>
  <c r="E19" i="14"/>
  <c r="K19" i="14" s="1"/>
  <c r="E18" i="14"/>
  <c r="K18" i="14" s="1"/>
  <c r="E17" i="14"/>
  <c r="K17" i="14" s="1"/>
  <c r="E16" i="14"/>
  <c r="K16" i="14" s="1"/>
  <c r="E15" i="14"/>
  <c r="K15" i="14" s="1"/>
  <c r="E14" i="14"/>
  <c r="K14" i="14" s="1"/>
  <c r="E49" i="13"/>
  <c r="K49" i="13" s="1"/>
  <c r="E48" i="13"/>
  <c r="K48" i="13" s="1"/>
  <c r="E47" i="13"/>
  <c r="K47" i="13" s="1"/>
  <c r="E46" i="13"/>
  <c r="K46" i="13" s="1"/>
  <c r="E44" i="13"/>
  <c r="K44" i="13" s="1"/>
  <c r="E43" i="13"/>
  <c r="K43" i="13" s="1"/>
  <c r="E42" i="13"/>
  <c r="K42" i="13" s="1"/>
  <c r="E41" i="13"/>
  <c r="K41" i="13" s="1"/>
  <c r="E40" i="13"/>
  <c r="K40" i="13" s="1"/>
  <c r="E39" i="13"/>
  <c r="K39" i="13" s="1"/>
  <c r="E38" i="13"/>
  <c r="K38" i="13" s="1"/>
  <c r="E37" i="13"/>
  <c r="E20" i="13"/>
  <c r="K20" i="13" s="1"/>
  <c r="E31" i="13"/>
  <c r="K31" i="13" s="1"/>
  <c r="E30" i="13"/>
  <c r="K30" i="13" s="1"/>
  <c r="E26" i="13"/>
  <c r="K26" i="13" s="1"/>
  <c r="E19" i="13"/>
  <c r="K19" i="13" s="1"/>
  <c r="E18" i="13"/>
  <c r="K18" i="13" s="1"/>
  <c r="E17" i="13"/>
  <c r="K17" i="13" s="1"/>
  <c r="E16" i="13"/>
  <c r="K16" i="13" s="1"/>
  <c r="J19" i="16" l="1"/>
  <c r="K41" i="17"/>
  <c r="E38" i="15"/>
  <c r="K38" i="15" s="1"/>
  <c r="K35" i="15"/>
  <c r="E51" i="13"/>
  <c r="K37" i="13"/>
  <c r="D19" i="16"/>
  <c r="C19" i="16"/>
  <c r="E32" i="14"/>
  <c r="K32" i="14" s="1"/>
  <c r="E32" i="15"/>
  <c r="K32" i="15" s="1"/>
  <c r="E25" i="14"/>
  <c r="K25" i="14" s="1"/>
  <c r="E25" i="15"/>
  <c r="K25" i="15" s="1"/>
  <c r="E21" i="13"/>
  <c r="K21" i="13" s="1"/>
  <c r="E32" i="13"/>
  <c r="K32" i="13" s="1"/>
  <c r="E38" i="14"/>
  <c r="K38" i="14" s="1"/>
  <c r="E53" i="13" l="1"/>
  <c r="B17" i="16" s="1"/>
  <c r="E40" i="15"/>
  <c r="K53" i="13"/>
  <c r="K51" i="13"/>
  <c r="E40" i="14"/>
  <c r="K40" i="14" l="1"/>
  <c r="C18" i="16"/>
  <c r="J18" i="16"/>
  <c r="C17" i="16"/>
  <c r="K40" i="15"/>
  <c r="D18" i="16"/>
  <c r="D17" i="16" l="1"/>
  <c r="J17" i="16"/>
  <c r="J20" i="16"/>
  <c r="B25" i="16" l="1"/>
  <c r="J25" i="16" s="1"/>
  <c r="D20" i="16"/>
  <c r="C20" i="16"/>
  <c r="B24" i="16"/>
  <c r="J24" i="16" s="1"/>
</calcChain>
</file>

<file path=xl/sharedStrings.xml><?xml version="1.0" encoding="utf-8"?>
<sst xmlns="http://schemas.openxmlformats.org/spreadsheetml/2006/main" count="293" uniqueCount="131">
  <si>
    <t>SDO/SU</t>
  </si>
  <si>
    <t xml:space="preserve">Nb lits </t>
  </si>
  <si>
    <t>SU/lit</t>
  </si>
  <si>
    <t>Surface totale SDO</t>
  </si>
  <si>
    <t>Tableau récapitulatif des surfaces</t>
  </si>
  <si>
    <t>PROGRAMME</t>
  </si>
  <si>
    <t>Dénomination des zones</t>
  </si>
  <si>
    <t>Surface utile SU (m²)</t>
  </si>
  <si>
    <t>SDO (m²)</t>
  </si>
  <si>
    <t>SHOB (m²)</t>
  </si>
  <si>
    <t>Total</t>
  </si>
  <si>
    <t>N° fiche d'espace</t>
  </si>
  <si>
    <t>Intitulé du local</t>
  </si>
  <si>
    <t>Surface utile</t>
  </si>
  <si>
    <t>Nbre</t>
  </si>
  <si>
    <t>Surface totale</t>
  </si>
  <si>
    <t>(en m²)</t>
  </si>
  <si>
    <t>ACCUEIL (admission, consultation, animation, divers)</t>
  </si>
  <si>
    <t>Auvent</t>
  </si>
  <si>
    <t>Sas d'entrée</t>
  </si>
  <si>
    <t>Cour extérieure aménagée</t>
  </si>
  <si>
    <t>Hall d'accueil</t>
  </si>
  <si>
    <t xml:space="preserve">Salle Kiné /activité physique adaptée </t>
  </si>
  <si>
    <t>Sanitaires publics</t>
  </si>
  <si>
    <t>Sanitaires résidents PMR H/F</t>
  </si>
  <si>
    <t>Bureau médecin - consultation</t>
  </si>
  <si>
    <t xml:space="preserve">Bureau cadre </t>
  </si>
  <si>
    <t>Bureau Psychologue</t>
  </si>
  <si>
    <t>Bureau polyvalent</t>
  </si>
  <si>
    <t>Ménage</t>
  </si>
  <si>
    <t xml:space="preserve">Salle bien être snozelen </t>
  </si>
  <si>
    <t>Salle atelier Cuisine avec accueil Famille/Aidants</t>
  </si>
  <si>
    <t>PASA avec jardin sécurisé de 450 m²</t>
  </si>
  <si>
    <t>Hall  SAS PASA (entrée)</t>
  </si>
  <si>
    <t>Espace repos - activité collective - espace famille</t>
  </si>
  <si>
    <t>Espace repas - coin cuisine</t>
  </si>
  <si>
    <t>Office</t>
  </si>
  <si>
    <t xml:space="preserve">Espace d'activité adapté </t>
  </si>
  <si>
    <t>Local ménage</t>
  </si>
  <si>
    <t>Local linge-déchets</t>
  </si>
  <si>
    <t>WC PMR</t>
  </si>
  <si>
    <t>WC Douche</t>
  </si>
  <si>
    <t>WC Personnel</t>
  </si>
  <si>
    <t>Stock</t>
  </si>
  <si>
    <t>Bureau intervenant</t>
  </si>
  <si>
    <t>Locaux communs</t>
  </si>
  <si>
    <t>Salle de soins et transmission</t>
  </si>
  <si>
    <t>Local pharmacie DMS</t>
  </si>
  <si>
    <t>Bureau infirmier</t>
  </si>
  <si>
    <t>Linge propre</t>
  </si>
  <si>
    <t>Linge sale / déchets</t>
  </si>
  <si>
    <t xml:space="preserve">Vidoir et lave-bassin </t>
  </si>
  <si>
    <t>WC Public PMR</t>
  </si>
  <si>
    <t>WC Personnels H/F</t>
  </si>
  <si>
    <t xml:space="preserve">Salle pause personnel </t>
  </si>
  <si>
    <t>Office - Salle à manger - Salons</t>
  </si>
  <si>
    <t>Office d'étage</t>
  </si>
  <si>
    <t>Salle à manger sécurisée UHR</t>
  </si>
  <si>
    <t>Salon  / Activités</t>
  </si>
  <si>
    <t>Chambres</t>
  </si>
  <si>
    <t xml:space="preserve">Chambres simples dont 2 communicantes </t>
  </si>
  <si>
    <t>Chambres insonorisées pour patients agités et expressifs proche de la salle de soin</t>
  </si>
  <si>
    <t>Sanitaires avec douches, WC, vasque, avec volume évolutif pour PMR</t>
  </si>
  <si>
    <t>accès à un jardin sécurisé de plein pied pour UHR</t>
  </si>
  <si>
    <t>Unité de vie   : 2 unités UVP avec cours extérieures fermées - chambres 21 m²</t>
  </si>
  <si>
    <t>UHR -12 lits</t>
  </si>
  <si>
    <t xml:space="preserve">Salle à manger </t>
  </si>
  <si>
    <t>Unité de vie   : 2 unités  - chambres 22 m²</t>
  </si>
  <si>
    <t>Fluides médicaux</t>
  </si>
  <si>
    <t>Réception des marchandises décartonnages</t>
  </si>
  <si>
    <t>Vestiaires personnels hommes</t>
  </si>
  <si>
    <t>Vestiaires personnels femmes</t>
  </si>
  <si>
    <t xml:space="preserve">Salle dépôt de corps </t>
  </si>
  <si>
    <t>Stock chariots fauteuil</t>
  </si>
  <si>
    <t>Local SSI (en RDC)</t>
  </si>
  <si>
    <t>Local TGBT (en RDC)</t>
  </si>
  <si>
    <t>Local informatique en RDC</t>
  </si>
  <si>
    <t>Néant</t>
  </si>
  <si>
    <t>Faisabilité surfaces Nouvel EHPAD COURTAIS 68 lits</t>
  </si>
  <si>
    <t>Unité de vie   : 1 unités UHR avec cours extérieures fermées - chambres 21 m²</t>
  </si>
  <si>
    <t>Chambres simples dont 1 communicante</t>
  </si>
  <si>
    <t>UVP  -  28 chambres - 28 lits</t>
  </si>
  <si>
    <t>Salle à manger dédiée UVP2</t>
  </si>
  <si>
    <t>Salle à manger dédiée UVP1</t>
  </si>
  <si>
    <t>accès à un jardin sécurisé de plein pied pour chaque UVP</t>
  </si>
  <si>
    <t>EHPAD GIR 1-2 - 28 chambres - 28 lits</t>
  </si>
  <si>
    <t>Chambres (avec Rails plafonniers en L)</t>
  </si>
  <si>
    <t>Sanitaires avec douches, WC, vasque, avec volume évolutif pour PMR et chariot douche</t>
  </si>
  <si>
    <t>Chambre bariatrique (non doublable)</t>
  </si>
  <si>
    <t>Chaufferie et sous station ECS (en sous sol)</t>
  </si>
  <si>
    <t>TABLEAU DES SURFACES</t>
  </si>
  <si>
    <t>Tome n°4</t>
  </si>
  <si>
    <t>Programme Technique Détaillé</t>
  </si>
  <si>
    <t>CONSTRUCTION D’UN NOUVEL EHPAD 
SUR LE SITE DE COURTAIS</t>
  </si>
  <si>
    <t xml:space="preserve">CENTRE HOSPITALIER DE MONTLUÇON
NERIS LES BAINS
</t>
  </si>
  <si>
    <t>NERIS LES BAINS</t>
  </si>
  <si>
    <t xml:space="preserve">NOUVEL EHPAD </t>
  </si>
  <si>
    <t>Projet à compléter par le candidat</t>
  </si>
  <si>
    <t>% d'écart</t>
  </si>
  <si>
    <t>Sanitaires personnel  H/F</t>
  </si>
  <si>
    <t>Local poubelles/linge sale</t>
  </si>
  <si>
    <t>Local atelier / maintenance</t>
  </si>
  <si>
    <t>Tiers Lieux dans OPALE existant</t>
  </si>
  <si>
    <t>TOTAL SURFACE UTILE (hors tiers lieux)</t>
  </si>
  <si>
    <t>PROGRAMME (hors tiers lieux)</t>
  </si>
  <si>
    <t>Sous sol technique avec vestiaires</t>
  </si>
  <si>
    <t>RDC HAUT : 2x14 = 28 lits UVP</t>
  </si>
  <si>
    <t>Logistique générale et locaux techniques</t>
  </si>
  <si>
    <t xml:space="preserve">Sous-total surface utile </t>
  </si>
  <si>
    <t xml:space="preserve">sous total des surfaces n'intervenant pas dans le calcul de la SU (document ANAP) </t>
  </si>
  <si>
    <t>TOTAL SURFACE UTILE - LOGISTIQUE</t>
  </si>
  <si>
    <t>SOUS-TOTAL Locaux communs</t>
  </si>
  <si>
    <t>SOUS-TOTAL Office / salle à manger / salon</t>
  </si>
  <si>
    <t>SOUS-TOTAL Chambre</t>
  </si>
  <si>
    <t>Chambres (avec Rails plafonniers en H)</t>
  </si>
  <si>
    <t>WC standart</t>
  </si>
  <si>
    <t>SOUS-TOTAL ACCUEIL</t>
  </si>
  <si>
    <t xml:space="preserve">TOTAL SURFACE UTILE PASA (HORS TIERS LIEUX) </t>
  </si>
  <si>
    <t>Total Unité de vie UVP (2 x 14 lits)</t>
  </si>
  <si>
    <t>Total Unité de vie UVP-R (1 x 12 lits)</t>
  </si>
  <si>
    <t>Total Unité de vie GIR 1-2 (2 x 14 lits)</t>
  </si>
  <si>
    <t>ADMINISTRATION</t>
  </si>
  <si>
    <t>SOUS-TOTAL ADMINISTRATION</t>
  </si>
  <si>
    <t>UVP Renforcée -12 chambres - 12 lits</t>
  </si>
  <si>
    <t>PROJET</t>
  </si>
  <si>
    <t>RDC BAS : PASA + 12 Lits UVP-R</t>
  </si>
  <si>
    <t>% Ecart</t>
  </si>
  <si>
    <t xml:space="preserve">PROJET NOUVEL EHPAD </t>
  </si>
  <si>
    <t>Sanitaires avec douches, WC, vasque, avec volume évolutif pour PMR et chariot douche (bariatrique)</t>
  </si>
  <si>
    <t>R+1 : 2x14 = 28 lits EHPAD GIR 1-2</t>
  </si>
  <si>
    <t>consultation n°: 24-GHTA-0132       Novembre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</si>
</sst>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0.0"/>
    <numFmt numFmtId="166" formatCode="_-* #,##0.00\ [$€-40C]_-;\-* #,##0.00\ [$€-40C]_-;_-* &quot;-&quot;??\ [$€-40C]_-;_-@_-"/>
    <numFmt numFmtId="167" formatCode="0.000"/>
  </numFmts>
  <fonts count="3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theme="1"/>
      <name val="Arial Black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</font>
    <font>
      <sz val="10"/>
      <name val="Arial"/>
      <family val="2"/>
    </font>
    <font>
      <sz val="10"/>
      <name val="Arial Narrow"/>
      <family val="2"/>
    </font>
    <font>
      <b/>
      <sz val="11"/>
      <name val="Arial Black"/>
      <family val="2"/>
    </font>
    <font>
      <b/>
      <sz val="10"/>
      <name val="Arial"/>
      <family val="2"/>
    </font>
    <font>
      <b/>
      <sz val="11"/>
      <name val="Arial"/>
      <family val="2"/>
    </font>
    <font>
      <b/>
      <i/>
      <sz val="14"/>
      <color theme="1"/>
      <name val="Calibri"/>
      <family val="2"/>
      <scheme val="minor"/>
    </font>
    <font>
      <sz val="10"/>
      <color indexed="9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5"/>
      <color theme="1"/>
      <name val="Calibri"/>
      <family val="2"/>
      <scheme val="minor"/>
    </font>
    <font>
      <sz val="11"/>
      <color theme="1"/>
      <name val="Calibri"/>
      <family val="2"/>
    </font>
    <font>
      <sz val="14"/>
      <color theme="1"/>
      <name val="Calibri"/>
      <family val="2"/>
    </font>
    <font>
      <b/>
      <u/>
      <sz val="14"/>
      <color theme="0"/>
      <name val="Calibri"/>
      <family val="2"/>
      <scheme val="minor"/>
    </font>
    <font>
      <sz val="26"/>
      <color theme="1"/>
      <name val="Calibri"/>
      <family val="2"/>
    </font>
    <font>
      <b/>
      <sz val="26"/>
      <color theme="1"/>
      <name val="Calibri"/>
      <family val="2"/>
    </font>
    <font>
      <b/>
      <u/>
      <sz val="11"/>
      <color theme="0"/>
      <name val="Calibri"/>
      <family val="2"/>
      <scheme val="minor"/>
    </font>
    <font>
      <b/>
      <sz val="28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u/>
      <sz val="11"/>
      <name val="Calibri"/>
      <family val="2"/>
      <scheme val="minor"/>
    </font>
    <font>
      <b/>
      <i/>
      <sz val="11"/>
      <name val="Arial"/>
      <family val="2"/>
    </font>
    <font>
      <b/>
      <i/>
      <sz val="10"/>
      <name val="Arial"/>
      <family val="2"/>
    </font>
    <font>
      <sz val="11"/>
      <color theme="1"/>
      <name val="Arial Black"/>
      <family val="2"/>
    </font>
    <font>
      <b/>
      <sz val="18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A6E1E2"/>
        <bgColor indexed="64"/>
      </patternFill>
    </fill>
    <fill>
      <patternFill patternType="solid">
        <fgColor rgb="FFD9F2F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BD5DB"/>
        <bgColor indexed="64"/>
      </patternFill>
    </fill>
    <fill>
      <patternFill patternType="solid">
        <fgColor rgb="FFFCAABA"/>
        <bgColor indexed="64"/>
      </patternFill>
    </fill>
    <fill>
      <patternFill patternType="solid">
        <fgColor rgb="FFAA92CE"/>
        <bgColor indexed="64"/>
      </patternFill>
    </fill>
    <fill>
      <patternFill patternType="solid">
        <fgColor rgb="FFEEDAEE"/>
        <bgColor indexed="64"/>
      </patternFill>
    </fill>
    <fill>
      <patternFill patternType="solid">
        <fgColor theme="9" tint="0.79998168889431442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12" fillId="0" borderId="0"/>
  </cellStyleXfs>
  <cellXfs count="348">
    <xf numFmtId="0" fontId="0" fillId="0" borderId="0" xfId="0"/>
    <xf numFmtId="0" fontId="0" fillId="0" borderId="0" xfId="0" applyAlignment="1">
      <alignment horizontal="right"/>
    </xf>
    <xf numFmtId="0" fontId="7" fillId="0" borderId="0" xfId="0" applyFont="1" applyAlignment="1">
      <alignment wrapText="1"/>
    </xf>
    <xf numFmtId="0" fontId="8" fillId="0" borderId="0" xfId="0" applyFont="1"/>
    <xf numFmtId="0" fontId="7" fillId="0" borderId="0" xfId="0" applyFont="1"/>
    <xf numFmtId="0" fontId="0" fillId="0" borderId="0" xfId="0" applyBorder="1"/>
    <xf numFmtId="167" fontId="0" fillId="0" borderId="0" xfId="0" applyNumberFormat="1" applyBorder="1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0" fillId="3" borderId="0" xfId="0" applyFill="1"/>
    <xf numFmtId="0" fontId="0" fillId="3" borderId="0" xfId="0" applyFill="1" applyBorder="1"/>
    <xf numFmtId="49" fontId="12" fillId="0" borderId="0" xfId="2" applyNumberFormat="1" applyFont="1" applyAlignment="1">
      <alignment vertical="center"/>
    </xf>
    <xf numFmtId="0" fontId="13" fillId="0" borderId="0" xfId="2" applyFont="1" applyAlignment="1">
      <alignment vertical="center"/>
    </xf>
    <xf numFmtId="3" fontId="13" fillId="0" borderId="0" xfId="2" applyNumberFormat="1" applyFont="1" applyAlignment="1">
      <alignment horizontal="center" vertical="center"/>
    </xf>
    <xf numFmtId="0" fontId="15" fillId="5" borderId="13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5" fillId="3" borderId="0" xfId="0" applyFont="1" applyFill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49" fontId="18" fillId="0" borderId="0" xfId="2" applyNumberFormat="1" applyFont="1" applyAlignment="1">
      <alignment vertical="center"/>
    </xf>
    <xf numFmtId="0" fontId="19" fillId="5" borderId="13" xfId="0" applyFont="1" applyFill="1" applyBorder="1" applyAlignment="1">
      <alignment horizontal="center" vertical="center" wrapText="1"/>
    </xf>
    <xf numFmtId="0" fontId="19" fillId="5" borderId="15" xfId="0" applyFont="1" applyFill="1" applyBorder="1" applyAlignment="1">
      <alignment horizontal="center" vertical="center" wrapText="1"/>
    </xf>
    <xf numFmtId="0" fontId="15" fillId="5" borderId="23" xfId="0" applyFont="1" applyFill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9" fillId="5" borderId="23" xfId="0" applyFont="1" applyFill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5" fillId="7" borderId="26" xfId="0" applyFont="1" applyFill="1" applyBorder="1" applyAlignment="1">
      <alignment horizontal="center" vertical="center" wrapText="1"/>
    </xf>
    <xf numFmtId="0" fontId="22" fillId="0" borderId="0" xfId="0" applyFont="1"/>
    <xf numFmtId="0" fontId="2" fillId="3" borderId="0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 wrapText="1"/>
    </xf>
    <xf numFmtId="0" fontId="23" fillId="3" borderId="0" xfId="0" applyFont="1" applyFill="1" applyAlignment="1">
      <alignment horizontal="center" vertical="center"/>
    </xf>
    <xf numFmtId="0" fontId="25" fillId="3" borderId="0" xfId="0" applyFont="1" applyFill="1" applyBorder="1" applyAlignment="1">
      <alignment vertical="center"/>
    </xf>
    <xf numFmtId="0" fontId="26" fillId="3" borderId="0" xfId="0" applyFont="1" applyFill="1" applyAlignment="1">
      <alignment horizontal="center" vertical="center"/>
    </xf>
    <xf numFmtId="0" fontId="4" fillId="3" borderId="0" xfId="0" applyFont="1" applyFill="1" applyBorder="1"/>
    <xf numFmtId="0" fontId="1" fillId="3" borderId="0" xfId="0" applyFont="1" applyFill="1" applyBorder="1" applyAlignment="1">
      <alignment horizontal="left" vertical="center"/>
    </xf>
    <xf numFmtId="0" fontId="1" fillId="3" borderId="0" xfId="0" applyFont="1" applyFill="1" applyBorder="1"/>
    <xf numFmtId="0" fontId="1" fillId="3" borderId="0" xfId="0" applyFont="1" applyFill="1" applyBorder="1" applyAlignment="1">
      <alignment horizontal="left" vertical="center" wrapText="1"/>
    </xf>
    <xf numFmtId="0" fontId="28" fillId="3" borderId="0" xfId="0" applyFont="1" applyFill="1" applyBorder="1" applyAlignment="1">
      <alignment horizontal="center" vertical="center"/>
    </xf>
    <xf numFmtId="0" fontId="5" fillId="3" borderId="0" xfId="0" applyFont="1" applyFill="1" applyBorder="1"/>
    <xf numFmtId="0" fontId="30" fillId="3" borderId="0" xfId="0" applyFont="1" applyFill="1" applyBorder="1"/>
    <xf numFmtId="0" fontId="2" fillId="3" borderId="0" xfId="0" applyFont="1" applyFill="1" applyBorder="1"/>
    <xf numFmtId="0" fontId="7" fillId="3" borderId="0" xfId="0" applyFont="1" applyFill="1" applyBorder="1"/>
    <xf numFmtId="0" fontId="19" fillId="5" borderId="35" xfId="0" applyFont="1" applyFill="1" applyBorder="1" applyAlignment="1">
      <alignment horizontal="center" vertical="center" wrapText="1"/>
    </xf>
    <xf numFmtId="0" fontId="19" fillId="5" borderId="36" xfId="0" applyFont="1" applyFill="1" applyBorder="1" applyAlignment="1">
      <alignment horizontal="center" vertical="center" wrapText="1"/>
    </xf>
    <xf numFmtId="0" fontId="19" fillId="5" borderId="6" xfId="0" applyFont="1" applyFill="1" applyBorder="1" applyAlignment="1">
      <alignment horizontal="center" vertical="center" wrapText="1"/>
    </xf>
    <xf numFmtId="0" fontId="19" fillId="5" borderId="37" xfId="0" applyFont="1" applyFill="1" applyBorder="1" applyAlignment="1">
      <alignment horizontal="center" vertical="center" wrapText="1"/>
    </xf>
    <xf numFmtId="0" fontId="19" fillId="5" borderId="38" xfId="0" applyFont="1" applyFill="1" applyBorder="1" applyAlignment="1">
      <alignment horizontal="center" vertical="center" wrapText="1"/>
    </xf>
    <xf numFmtId="0" fontId="19" fillId="5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5" fillId="7" borderId="46" xfId="0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15" fillId="5" borderId="47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5" fillId="5" borderId="40" xfId="0" applyFont="1" applyFill="1" applyBorder="1" applyAlignment="1">
      <alignment horizontal="center" vertical="center" wrapText="1"/>
    </xf>
    <xf numFmtId="0" fontId="15" fillId="6" borderId="46" xfId="0" applyFont="1" applyFill="1" applyBorder="1" applyAlignment="1">
      <alignment horizontal="center" vertical="center" wrapText="1"/>
    </xf>
    <xf numFmtId="0" fontId="15" fillId="7" borderId="7" xfId="0" applyFont="1" applyFill="1" applyBorder="1" applyAlignment="1">
      <alignment horizontal="center" vertical="center" wrapText="1"/>
    </xf>
    <xf numFmtId="0" fontId="0" fillId="0" borderId="49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20" fillId="2" borderId="11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19" fillId="8" borderId="5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30" xfId="0" applyFont="1" applyBorder="1" applyAlignment="1">
      <alignment horizontal="center" vertical="center" wrapText="1"/>
    </xf>
    <xf numFmtId="0" fontId="20" fillId="0" borderId="31" xfId="0" applyFont="1" applyBorder="1" applyAlignment="1">
      <alignment horizontal="center" vertical="center" wrapText="1"/>
    </xf>
    <xf numFmtId="0" fontId="20" fillId="0" borderId="3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0" borderId="33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29" xfId="0" applyFont="1" applyBorder="1" applyAlignment="1">
      <alignment horizontal="center" vertical="center" wrapText="1"/>
    </xf>
    <xf numFmtId="0" fontId="20" fillId="0" borderId="30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left" vertical="center" wrapText="1"/>
    </xf>
    <xf numFmtId="0" fontId="20" fillId="0" borderId="3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30" xfId="0" applyFont="1" applyBorder="1" applyAlignment="1">
      <alignment horizontal="left" vertical="center" wrapText="1"/>
    </xf>
    <xf numFmtId="0" fontId="12" fillId="0" borderId="33" xfId="0" applyFont="1" applyBorder="1" applyAlignment="1">
      <alignment horizontal="left" vertical="center" wrapText="1"/>
    </xf>
    <xf numFmtId="0" fontId="12" fillId="0" borderId="50" xfId="0" applyFont="1" applyBorder="1" applyAlignment="1">
      <alignment horizontal="center" vertical="center" wrapText="1"/>
    </xf>
    <xf numFmtId="0" fontId="12" fillId="0" borderId="56" xfId="0" applyFont="1" applyBorder="1" applyAlignment="1">
      <alignment horizontal="left" vertical="center" wrapText="1"/>
    </xf>
    <xf numFmtId="0" fontId="12" fillId="0" borderId="45" xfId="0" applyFont="1" applyBorder="1" applyAlignment="1">
      <alignment horizontal="center" vertical="center" wrapText="1"/>
    </xf>
    <xf numFmtId="0" fontId="12" fillId="0" borderId="51" xfId="0" applyFont="1" applyBorder="1" applyAlignment="1">
      <alignment horizontal="center" vertical="center" wrapText="1"/>
    </xf>
    <xf numFmtId="0" fontId="16" fillId="2" borderId="58" xfId="0" applyFont="1" applyFill="1" applyBorder="1" applyAlignment="1">
      <alignment vertical="center"/>
    </xf>
    <xf numFmtId="0" fontId="16" fillId="2" borderId="22" xfId="0" applyFont="1" applyFill="1" applyBorder="1" applyAlignment="1">
      <alignment vertical="center" wrapText="1"/>
    </xf>
    <xf numFmtId="0" fontId="16" fillId="2" borderId="59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31" xfId="0" applyFont="1" applyFill="1" applyBorder="1" applyAlignment="1">
      <alignment horizontal="center" vertical="center" wrapText="1"/>
    </xf>
    <xf numFmtId="0" fontId="15" fillId="6" borderId="15" xfId="0" applyFont="1" applyFill="1" applyBorder="1" applyAlignment="1">
      <alignment horizontal="center" vertical="center" wrapText="1"/>
    </xf>
    <xf numFmtId="0" fontId="21" fillId="7" borderId="26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4" fillId="2" borderId="26" xfId="0" applyFont="1" applyFill="1" applyBorder="1" applyAlignment="1">
      <alignment horizontal="center" vertical="center" wrapText="1"/>
    </xf>
    <xf numFmtId="164" fontId="10" fillId="0" borderId="63" xfId="1" applyFont="1" applyBorder="1" applyAlignment="1">
      <alignment horizontal="center" vertical="center"/>
    </xf>
    <xf numFmtId="164" fontId="10" fillId="0" borderId="24" xfId="1" applyFont="1" applyBorder="1" applyAlignment="1">
      <alignment horizontal="center" vertical="center"/>
    </xf>
    <xf numFmtId="164" fontId="10" fillId="0" borderId="62" xfId="1" applyFont="1" applyBorder="1" applyAlignment="1">
      <alignment horizontal="center" vertical="center"/>
    </xf>
    <xf numFmtId="166" fontId="0" fillId="0" borderId="0" xfId="0" applyNumberFormat="1" applyFill="1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5" fontId="0" fillId="0" borderId="63" xfId="0" applyNumberFormat="1" applyBorder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164" fontId="0" fillId="0" borderId="62" xfId="0" applyNumberFormat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63" xfId="0" applyNumberFormat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20" fillId="0" borderId="65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0" fillId="0" borderId="28" xfId="0" applyFont="1" applyBorder="1" applyAlignment="1">
      <alignment horizontal="left" vertical="center" wrapText="1"/>
    </xf>
    <xf numFmtId="0" fontId="6" fillId="0" borderId="54" xfId="0" applyFont="1" applyBorder="1" applyAlignment="1">
      <alignment horizontal="right" vertical="center"/>
    </xf>
    <xf numFmtId="0" fontId="6" fillId="0" borderId="61" xfId="0" applyFont="1" applyBorder="1" applyAlignment="1">
      <alignment horizontal="right" vertical="center"/>
    </xf>
    <xf numFmtId="0" fontId="6" fillId="3" borderId="42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64" xfId="0" applyFont="1" applyFill="1" applyBorder="1" applyAlignment="1">
      <alignment horizontal="center" vertical="center"/>
    </xf>
    <xf numFmtId="0" fontId="0" fillId="3" borderId="5" xfId="0" applyNumberFormat="1" applyFill="1" applyBorder="1" applyAlignment="1">
      <alignment horizontal="center" vertical="center"/>
    </xf>
    <xf numFmtId="0" fontId="0" fillId="3" borderId="26" xfId="0" applyNumberFormat="1" applyFill="1" applyBorder="1" applyAlignment="1">
      <alignment horizontal="center" vertical="center"/>
    </xf>
    <xf numFmtId="0" fontId="4" fillId="3" borderId="26" xfId="0" applyNumberFormat="1" applyFont="1" applyFill="1" applyBorder="1" applyAlignment="1">
      <alignment horizontal="center" vertical="center"/>
    </xf>
    <xf numFmtId="0" fontId="6" fillId="3" borderId="42" xfId="0" applyNumberFormat="1" applyFont="1" applyFill="1" applyBorder="1" applyAlignment="1">
      <alignment horizontal="center" vertical="center"/>
    </xf>
    <xf numFmtId="0" fontId="6" fillId="3" borderId="8" xfId="0" applyNumberFormat="1" applyFont="1" applyFill="1" applyBorder="1" applyAlignment="1">
      <alignment horizontal="center" vertical="center"/>
    </xf>
    <xf numFmtId="0" fontId="6" fillId="3" borderId="64" xfId="0" applyNumberFormat="1" applyFont="1" applyFill="1" applyBorder="1" applyAlignment="1">
      <alignment horizontal="center" vertical="center"/>
    </xf>
    <xf numFmtId="2" fontId="0" fillId="3" borderId="60" xfId="0" applyNumberFormat="1" applyFill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2" fillId="10" borderId="11" xfId="0" applyFont="1" applyFill="1" applyBorder="1" applyAlignment="1">
      <alignment horizontal="center" vertical="center" wrapText="1"/>
    </xf>
    <xf numFmtId="0" fontId="12" fillId="10" borderId="3" xfId="0" applyFont="1" applyFill="1" applyBorder="1" applyAlignment="1">
      <alignment horizontal="center" vertical="center" wrapText="1"/>
    </xf>
    <xf numFmtId="0" fontId="12" fillId="0" borderId="56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49" xfId="0" applyFont="1" applyFill="1" applyBorder="1" applyAlignment="1">
      <alignment horizontal="left" vertical="center" wrapText="1"/>
    </xf>
    <xf numFmtId="0" fontId="12" fillId="0" borderId="30" xfId="0" applyFont="1" applyFill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69" xfId="0" applyFont="1" applyBorder="1" applyAlignment="1">
      <alignment horizontal="left" vertical="center" wrapText="1"/>
    </xf>
    <xf numFmtId="0" fontId="34" fillId="13" borderId="5" xfId="0" applyFont="1" applyFill="1" applyBorder="1" applyAlignment="1">
      <alignment vertical="center" wrapText="1"/>
    </xf>
    <xf numFmtId="0" fontId="35" fillId="7" borderId="26" xfId="0" applyFont="1" applyFill="1" applyBorder="1" applyAlignment="1">
      <alignment horizontal="center" vertical="center" wrapText="1"/>
    </xf>
    <xf numFmtId="0" fontId="16" fillId="6" borderId="14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12" fillId="0" borderId="33" xfId="0" applyFont="1" applyFill="1" applyBorder="1" applyAlignment="1">
      <alignment horizontal="left" vertical="center" wrapText="1"/>
    </xf>
    <xf numFmtId="0" fontId="15" fillId="9" borderId="26" xfId="0" applyFont="1" applyFill="1" applyBorder="1" applyAlignment="1">
      <alignment horizontal="center" vertical="center" wrapText="1"/>
    </xf>
    <xf numFmtId="0" fontId="15" fillId="9" borderId="46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right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19" fillId="0" borderId="6" xfId="0" applyFont="1" applyFill="1" applyBorder="1" applyAlignment="1">
      <alignment horizontal="center" vertical="center" wrapText="1"/>
    </xf>
    <xf numFmtId="0" fontId="19" fillId="0" borderId="41" xfId="0" applyFont="1" applyFill="1" applyBorder="1" applyAlignment="1">
      <alignment horizontal="right" vertical="center" wrapText="1"/>
    </xf>
    <xf numFmtId="0" fontId="19" fillId="12" borderId="7" xfId="0" applyFont="1" applyFill="1" applyBorder="1" applyAlignment="1">
      <alignment horizontal="center" vertical="center" wrapText="1"/>
    </xf>
    <xf numFmtId="0" fontId="19" fillId="12" borderId="5" xfId="0" applyFont="1" applyFill="1" applyBorder="1" applyAlignment="1">
      <alignment horizontal="center" vertical="center" wrapText="1"/>
    </xf>
    <xf numFmtId="0" fontId="19" fillId="14" borderId="26" xfId="0" applyFont="1" applyFill="1" applyBorder="1" applyAlignment="1">
      <alignment horizontal="center" vertical="center" wrapText="1"/>
    </xf>
    <xf numFmtId="0" fontId="19" fillId="12" borderId="26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9" fillId="0" borderId="0" xfId="0" applyFont="1" applyFill="1" applyBorder="1" applyAlignment="1">
      <alignment horizontal="right" vertical="center" wrapText="1"/>
    </xf>
    <xf numFmtId="0" fontId="19" fillId="17" borderId="3" xfId="0" applyFont="1" applyFill="1" applyBorder="1" applyAlignment="1">
      <alignment horizontal="center" vertical="center" wrapText="1"/>
    </xf>
    <xf numFmtId="0" fontId="19" fillId="17" borderId="26" xfId="0" applyFont="1" applyFill="1" applyBorder="1" applyAlignment="1">
      <alignment horizontal="center" vertical="center" wrapText="1"/>
    </xf>
    <xf numFmtId="0" fontId="21" fillId="7" borderId="26" xfId="0" applyFont="1" applyFill="1" applyBorder="1" applyAlignment="1">
      <alignment vertical="center" wrapText="1"/>
    </xf>
    <xf numFmtId="0" fontId="0" fillId="0" borderId="3" xfId="0" applyFill="1" applyBorder="1" applyAlignment="1">
      <alignment horizontal="center" vertical="center"/>
    </xf>
    <xf numFmtId="0" fontId="0" fillId="14" borderId="26" xfId="0" applyFill="1" applyBorder="1" applyAlignment="1">
      <alignment horizontal="center" vertical="center"/>
    </xf>
    <xf numFmtId="0" fontId="21" fillId="7" borderId="3" xfId="0" applyFont="1" applyFill="1" applyBorder="1" applyAlignment="1">
      <alignment vertical="center" wrapText="1"/>
    </xf>
    <xf numFmtId="0" fontId="15" fillId="3" borderId="0" xfId="0" applyFont="1" applyFill="1" applyBorder="1" applyAlignment="1">
      <alignment horizontal="right" vertical="center" wrapText="1"/>
    </xf>
    <xf numFmtId="0" fontId="17" fillId="7" borderId="8" xfId="0" applyFont="1" applyFill="1" applyBorder="1"/>
    <xf numFmtId="0" fontId="17" fillId="7" borderId="11" xfId="0" applyFont="1" applyFill="1" applyBorder="1"/>
    <xf numFmtId="3" fontId="17" fillId="7" borderId="3" xfId="0" applyNumberFormat="1" applyFont="1" applyFill="1" applyBorder="1"/>
    <xf numFmtId="3" fontId="17" fillId="7" borderId="26" xfId="0" applyNumberFormat="1" applyFont="1" applyFill="1" applyBorder="1" applyAlignment="1">
      <alignment horizontal="center" vertical="center"/>
    </xf>
    <xf numFmtId="0" fontId="15" fillId="4" borderId="7" xfId="0" applyFont="1" applyFill="1" applyBorder="1" applyAlignment="1">
      <alignment horizontal="center" vertical="center" wrapText="1"/>
    </xf>
    <xf numFmtId="0" fontId="15" fillId="4" borderId="26" xfId="0" applyFont="1" applyFill="1" applyBorder="1" applyAlignment="1">
      <alignment horizontal="center" vertical="center" wrapText="1"/>
    </xf>
    <xf numFmtId="0" fontId="15" fillId="5" borderId="70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0" fillId="0" borderId="41" xfId="0" applyFill="1" applyBorder="1" applyAlignment="1">
      <alignment horizontal="center" vertical="center"/>
    </xf>
    <xf numFmtId="0" fontId="19" fillId="8" borderId="26" xfId="0" applyFont="1" applyFill="1" applyBorder="1" applyAlignment="1">
      <alignment horizontal="center" vertical="center" wrapText="1"/>
    </xf>
    <xf numFmtId="0" fontId="19" fillId="12" borderId="3" xfId="0" applyFont="1" applyFill="1" applyBorder="1" applyAlignment="1">
      <alignment horizontal="center" vertical="center" wrapText="1"/>
    </xf>
    <xf numFmtId="0" fontId="19" fillId="0" borderId="48" xfId="0" applyFont="1" applyFill="1" applyBorder="1" applyAlignment="1">
      <alignment horizontal="center" vertical="center" wrapText="1"/>
    </xf>
    <xf numFmtId="0" fontId="19" fillId="14" borderId="3" xfId="0" applyFont="1" applyFill="1" applyBorder="1" applyAlignment="1">
      <alignment horizontal="center" vertical="center" wrapText="1"/>
    </xf>
    <xf numFmtId="10" fontId="0" fillId="18" borderId="1" xfId="0" applyNumberForma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0" fontId="33" fillId="0" borderId="0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2" fillId="0" borderId="0" xfId="0" applyFont="1" applyFill="1" applyBorder="1" applyAlignment="1">
      <alignment horizontal="center" vertical="center" wrapText="1"/>
    </xf>
    <xf numFmtId="0" fontId="4" fillId="2" borderId="8" xfId="0" applyFont="1" applyFill="1" applyBorder="1"/>
    <xf numFmtId="0" fontId="22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0" fontId="12" fillId="0" borderId="57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53" xfId="0" applyFont="1" applyFill="1" applyBorder="1" applyAlignment="1">
      <alignment horizontal="center" vertical="center" wrapText="1"/>
    </xf>
    <xf numFmtId="0" fontId="12" fillId="0" borderId="54" xfId="0" applyFont="1" applyFill="1" applyBorder="1" applyAlignment="1">
      <alignment horizontal="center" vertical="center" wrapText="1"/>
    </xf>
    <xf numFmtId="0" fontId="12" fillId="0" borderId="55" xfId="0" applyFont="1" applyFill="1" applyBorder="1" applyAlignment="1">
      <alignment horizontal="center" vertical="center" wrapText="1"/>
    </xf>
    <xf numFmtId="0" fontId="12" fillId="0" borderId="62" xfId="0" applyFont="1" applyFill="1" applyBorder="1" applyAlignment="1">
      <alignment horizontal="center" vertical="center" wrapText="1"/>
    </xf>
    <xf numFmtId="0" fontId="20" fillId="0" borderId="53" xfId="0" applyFont="1" applyFill="1" applyBorder="1" applyAlignment="1">
      <alignment horizontal="center" vertical="center" wrapText="1"/>
    </xf>
    <xf numFmtId="0" fontId="20" fillId="0" borderId="54" xfId="0" applyFont="1" applyFill="1" applyBorder="1" applyAlignment="1">
      <alignment horizontal="center" vertical="center" wrapText="1"/>
    </xf>
    <xf numFmtId="0" fontId="20" fillId="0" borderId="55" xfId="0" applyFont="1" applyFill="1" applyBorder="1" applyAlignment="1">
      <alignment horizontal="center" vertical="center" wrapText="1"/>
    </xf>
    <xf numFmtId="0" fontId="20" fillId="0" borderId="57" xfId="0" applyFont="1" applyFill="1" applyBorder="1" applyAlignment="1">
      <alignment horizontal="center" vertical="center" wrapText="1"/>
    </xf>
    <xf numFmtId="0" fontId="20" fillId="0" borderId="24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4" fontId="11" fillId="2" borderId="8" xfId="0" applyNumberFormat="1" applyFont="1" applyFill="1" applyBorder="1" applyAlignment="1">
      <alignment horizontal="right" vertical="center" wrapText="1"/>
    </xf>
    <xf numFmtId="4" fontId="4" fillId="2" borderId="26" xfId="1" applyNumberFormat="1" applyFont="1" applyFill="1" applyBorder="1" applyAlignment="1">
      <alignment horizontal="center" vertical="center"/>
    </xf>
    <xf numFmtId="4" fontId="4" fillId="2" borderId="26" xfId="0" applyNumberFormat="1" applyFont="1" applyFill="1" applyBorder="1" applyAlignment="1">
      <alignment horizontal="center" vertical="center"/>
    </xf>
    <xf numFmtId="4" fontId="0" fillId="0" borderId="0" xfId="0" applyNumberFormat="1"/>
    <xf numFmtId="4" fontId="0" fillId="0" borderId="0" xfId="0" applyNumberFormat="1" applyBorder="1"/>
    <xf numFmtId="4" fontId="0" fillId="18" borderId="1" xfId="0" applyNumberFormat="1" applyFill="1" applyBorder="1" applyAlignment="1">
      <alignment horizontal="center" vertical="center"/>
    </xf>
    <xf numFmtId="49" fontId="24" fillId="3" borderId="0" xfId="0" applyNumberFormat="1" applyFont="1" applyFill="1" applyAlignment="1">
      <alignment horizontal="center" vertical="center"/>
    </xf>
    <xf numFmtId="0" fontId="27" fillId="3" borderId="0" xfId="0" applyFont="1" applyFill="1" applyAlignment="1">
      <alignment horizontal="center" vertical="center"/>
    </xf>
    <xf numFmtId="0" fontId="31" fillId="3" borderId="0" xfId="0" applyFont="1" applyFill="1" applyBorder="1" applyAlignment="1">
      <alignment horizontal="center" vertical="center" wrapText="1"/>
    </xf>
    <xf numFmtId="0" fontId="31" fillId="3" borderId="0" xfId="0" applyFont="1" applyFill="1" applyBorder="1" applyAlignment="1">
      <alignment horizontal="center" vertical="center"/>
    </xf>
    <xf numFmtId="0" fontId="29" fillId="4" borderId="0" xfId="0" applyFont="1" applyFill="1" applyAlignment="1">
      <alignment horizontal="center" vertical="center" wrapText="1"/>
    </xf>
    <xf numFmtId="0" fontId="26" fillId="3" borderId="0" xfId="0" applyFont="1" applyFill="1" applyAlignment="1">
      <alignment horizontal="center" vertical="center"/>
    </xf>
    <xf numFmtId="0" fontId="35" fillId="7" borderId="34" xfId="0" applyFont="1" applyFill="1" applyBorder="1" applyAlignment="1">
      <alignment horizontal="right" vertical="center"/>
    </xf>
    <xf numFmtId="0" fontId="35" fillId="7" borderId="18" xfId="0" applyFont="1" applyFill="1" applyBorder="1" applyAlignment="1">
      <alignment horizontal="right" vertical="center"/>
    </xf>
    <xf numFmtId="0" fontId="16" fillId="6" borderId="16" xfId="0" applyFont="1" applyFill="1" applyBorder="1" applyAlignment="1">
      <alignment horizontal="right" vertical="center" wrapText="1"/>
    </xf>
    <xf numFmtId="0" fontId="16" fillId="6" borderId="17" xfId="0" applyFont="1" applyFill="1" applyBorder="1" applyAlignment="1">
      <alignment horizontal="right" vertical="center" wrapText="1"/>
    </xf>
    <xf numFmtId="0" fontId="16" fillId="6" borderId="19" xfId="0" applyFont="1" applyFill="1" applyBorder="1" applyAlignment="1">
      <alignment horizontal="right" vertical="center" wrapText="1"/>
    </xf>
    <xf numFmtId="0" fontId="34" fillId="13" borderId="21" xfId="0" applyFont="1" applyFill="1" applyBorder="1" applyAlignment="1">
      <alignment horizontal="left" vertical="center"/>
    </xf>
    <xf numFmtId="0" fontId="34" fillId="13" borderId="22" xfId="0" applyFont="1" applyFill="1" applyBorder="1" applyAlignment="1">
      <alignment horizontal="left" vertical="center"/>
    </xf>
    <xf numFmtId="0" fontId="34" fillId="13" borderId="8" xfId="0" applyFont="1" applyFill="1" applyBorder="1" applyAlignment="1">
      <alignment horizontal="center" vertical="center"/>
    </xf>
    <xf numFmtId="0" fontId="34" fillId="13" borderId="11" xfId="0" applyFont="1" applyFill="1" applyBorder="1" applyAlignment="1">
      <alignment horizontal="center" vertical="center"/>
    </xf>
    <xf numFmtId="0" fontId="34" fillId="13" borderId="3" xfId="0" applyFont="1" applyFill="1" applyBorder="1" applyAlignment="1">
      <alignment horizontal="center" vertical="center"/>
    </xf>
    <xf numFmtId="0" fontId="16" fillId="7" borderId="8" xfId="0" applyFont="1" applyFill="1" applyBorder="1" applyAlignment="1">
      <alignment horizontal="left" vertical="center"/>
    </xf>
    <xf numFmtId="0" fontId="16" fillId="7" borderId="11" xfId="0" applyFont="1" applyFill="1" applyBorder="1" applyAlignment="1">
      <alignment horizontal="left" vertical="center"/>
    </xf>
    <xf numFmtId="0" fontId="16" fillId="7" borderId="3" xfId="0" applyFont="1" applyFill="1" applyBorder="1" applyAlignment="1">
      <alignment horizontal="left" vertical="center"/>
    </xf>
    <xf numFmtId="0" fontId="16" fillId="7" borderId="8" xfId="0" applyFont="1" applyFill="1" applyBorder="1" applyAlignment="1">
      <alignment horizontal="left" vertical="center" wrapText="1"/>
    </xf>
    <xf numFmtId="0" fontId="16" fillId="7" borderId="11" xfId="0" applyFont="1" applyFill="1" applyBorder="1" applyAlignment="1">
      <alignment horizontal="left" vertical="center" wrapText="1"/>
    </xf>
    <xf numFmtId="0" fontId="16" fillId="7" borderId="3" xfId="0" applyFont="1" applyFill="1" applyBorder="1" applyAlignment="1">
      <alignment horizontal="left" vertical="center" wrapText="1"/>
    </xf>
    <xf numFmtId="0" fontId="15" fillId="7" borderId="8" xfId="0" applyFont="1" applyFill="1" applyBorder="1" applyAlignment="1">
      <alignment horizontal="right" vertical="center" wrapText="1"/>
    </xf>
    <xf numFmtId="0" fontId="15" fillId="7" borderId="11" xfId="0" applyFont="1" applyFill="1" applyBorder="1" applyAlignment="1">
      <alignment horizontal="right" vertical="center" wrapText="1"/>
    </xf>
    <xf numFmtId="0" fontId="15" fillId="7" borderId="3" xfId="0" applyFont="1" applyFill="1" applyBorder="1" applyAlignment="1">
      <alignment horizontal="right" vertical="center" wrapText="1"/>
    </xf>
    <xf numFmtId="0" fontId="14" fillId="0" borderId="8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36" fillId="0" borderId="8" xfId="0" applyFont="1" applyBorder="1" applyAlignment="1">
      <alignment horizontal="center" vertical="center"/>
    </xf>
    <xf numFmtId="0" fontId="36" fillId="0" borderId="11" xfId="0" applyFont="1" applyBorder="1" applyAlignment="1">
      <alignment horizontal="center" vertical="center"/>
    </xf>
    <xf numFmtId="0" fontId="36" fillId="0" borderId="3" xfId="0" applyFont="1" applyBorder="1" applyAlignment="1">
      <alignment horizontal="center" vertical="center"/>
    </xf>
    <xf numFmtId="0" fontId="19" fillId="5" borderId="12" xfId="0" applyFont="1" applyFill="1" applyBorder="1" applyAlignment="1">
      <alignment horizontal="center" vertical="center" wrapText="1"/>
    </xf>
    <xf numFmtId="0" fontId="19" fillId="5" borderId="14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5" fillId="6" borderId="44" xfId="0" applyFont="1" applyFill="1" applyBorder="1" applyAlignment="1">
      <alignment horizontal="right" vertical="center" wrapText="1"/>
    </xf>
    <xf numFmtId="0" fontId="15" fillId="6" borderId="41" xfId="0" applyFont="1" applyFill="1" applyBorder="1" applyAlignment="1">
      <alignment horizontal="right" vertical="center" wrapText="1"/>
    </xf>
    <xf numFmtId="0" fontId="15" fillId="6" borderId="7" xfId="0" applyFont="1" applyFill="1" applyBorder="1" applyAlignment="1">
      <alignment horizontal="right" vertical="center" wrapText="1"/>
    </xf>
    <xf numFmtId="0" fontId="15" fillId="5" borderId="12" xfId="0" applyFont="1" applyFill="1" applyBorder="1" applyAlignment="1">
      <alignment horizontal="center" vertical="center" wrapText="1"/>
    </xf>
    <xf numFmtId="0" fontId="15" fillId="5" borderId="20" xfId="0" applyFont="1" applyFill="1" applyBorder="1" applyAlignment="1">
      <alignment horizontal="center" vertical="center" wrapText="1"/>
    </xf>
    <xf numFmtId="0" fontId="16" fillId="10" borderId="8" xfId="0" applyFont="1" applyFill="1" applyBorder="1" applyAlignment="1">
      <alignment horizontal="left" vertical="center" wrapText="1"/>
    </xf>
    <xf numFmtId="0" fontId="16" fillId="10" borderId="11" xfId="0" applyFont="1" applyFill="1" applyBorder="1" applyAlignment="1">
      <alignment horizontal="left" vertical="center" wrapText="1"/>
    </xf>
    <xf numFmtId="0" fontId="15" fillId="5" borderId="35" xfId="0" applyFont="1" applyFill="1" applyBorder="1" applyAlignment="1">
      <alignment horizontal="center" vertical="center" wrapText="1"/>
    </xf>
    <xf numFmtId="0" fontId="15" fillId="5" borderId="39" xfId="0" applyFont="1" applyFill="1" applyBorder="1" applyAlignment="1">
      <alignment horizontal="center" vertical="center" wrapText="1"/>
    </xf>
    <xf numFmtId="0" fontId="15" fillId="5" borderId="36" xfId="0" applyFont="1" applyFill="1" applyBorder="1" applyAlignment="1">
      <alignment horizontal="center" vertical="center" wrapText="1"/>
    </xf>
    <xf numFmtId="0" fontId="15" fillId="5" borderId="14" xfId="0" applyFont="1" applyFill="1" applyBorder="1" applyAlignment="1">
      <alignment horizontal="center" vertical="center" wrapText="1"/>
    </xf>
    <xf numFmtId="0" fontId="15" fillId="5" borderId="37" xfId="0" applyFont="1" applyFill="1" applyBorder="1" applyAlignment="1">
      <alignment horizontal="center" vertical="center" wrapText="1"/>
    </xf>
    <xf numFmtId="0" fontId="15" fillId="5" borderId="3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vertical="center" wrapText="1"/>
    </xf>
    <xf numFmtId="0" fontId="16" fillId="2" borderId="11" xfId="0" applyFont="1" applyFill="1" applyBorder="1" applyAlignment="1">
      <alignment horizontal="left" vertical="center" wrapText="1"/>
    </xf>
    <xf numFmtId="0" fontId="16" fillId="2" borderId="3" xfId="0" applyFont="1" applyFill="1" applyBorder="1" applyAlignment="1">
      <alignment horizontal="left" vertical="center" wrapText="1"/>
    </xf>
    <xf numFmtId="0" fontId="15" fillId="2" borderId="8" xfId="0" applyFont="1" applyFill="1" applyBorder="1" applyAlignment="1">
      <alignment horizontal="left" vertical="center" wrapText="1"/>
    </xf>
    <xf numFmtId="0" fontId="15" fillId="2" borderId="11" xfId="0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10" fontId="33" fillId="0" borderId="45" xfId="0" applyNumberFormat="1" applyFont="1" applyFill="1" applyBorder="1" applyAlignment="1">
      <alignment horizontal="center" vertical="center"/>
    </xf>
    <xf numFmtId="10" fontId="33" fillId="0" borderId="68" xfId="0" applyNumberFormat="1" applyFont="1" applyFill="1" applyBorder="1" applyAlignment="1">
      <alignment horizontal="center" vertical="center"/>
    </xf>
    <xf numFmtId="10" fontId="33" fillId="0" borderId="25" xfId="0" applyNumberFormat="1" applyFont="1" applyFill="1" applyBorder="1" applyAlignment="1">
      <alignment horizontal="center" vertical="center"/>
    </xf>
    <xf numFmtId="0" fontId="15" fillId="10" borderId="8" xfId="0" applyFont="1" applyFill="1" applyBorder="1" applyAlignment="1">
      <alignment horizontal="left" vertical="center" wrapText="1"/>
    </xf>
    <xf numFmtId="0" fontId="15" fillId="10" borderId="11" xfId="0" applyFont="1" applyFill="1" applyBorder="1" applyAlignment="1">
      <alignment horizontal="left" vertical="center" wrapText="1"/>
    </xf>
    <xf numFmtId="0" fontId="15" fillId="10" borderId="3" xfId="0" applyFont="1" applyFill="1" applyBorder="1" applyAlignment="1">
      <alignment horizontal="left" vertical="center" wrapText="1"/>
    </xf>
    <xf numFmtId="0" fontId="19" fillId="9" borderId="67" xfId="0" applyFont="1" applyFill="1" applyBorder="1" applyAlignment="1">
      <alignment horizontal="right" vertical="center" wrapText="1"/>
    </xf>
    <xf numFmtId="0" fontId="19" fillId="9" borderId="11" xfId="0" applyFont="1" applyFill="1" applyBorder="1" applyAlignment="1">
      <alignment horizontal="right" vertical="center" wrapText="1"/>
    </xf>
    <xf numFmtId="0" fontId="19" fillId="9" borderId="66" xfId="0" applyFont="1" applyFill="1" applyBorder="1" applyAlignment="1">
      <alignment horizontal="right" vertical="center" wrapText="1"/>
    </xf>
    <xf numFmtId="0" fontId="19" fillId="4" borderId="67" xfId="0" applyFont="1" applyFill="1" applyBorder="1" applyAlignment="1">
      <alignment horizontal="righ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66" xfId="0" applyFont="1" applyFill="1" applyBorder="1" applyAlignment="1">
      <alignment horizontal="right" vertical="center" wrapText="1"/>
    </xf>
    <xf numFmtId="0" fontId="32" fillId="5" borderId="8" xfId="0" applyFont="1" applyFill="1" applyBorder="1" applyAlignment="1">
      <alignment horizontal="center" vertical="center" wrapText="1"/>
    </xf>
    <xf numFmtId="0" fontId="32" fillId="5" borderId="11" xfId="0" applyFont="1" applyFill="1" applyBorder="1" applyAlignment="1">
      <alignment horizontal="center" vertical="center" wrapText="1"/>
    </xf>
    <xf numFmtId="0" fontId="32" fillId="5" borderId="3" xfId="0" applyFont="1" applyFill="1" applyBorder="1" applyAlignment="1">
      <alignment horizontal="center" vertical="center" wrapText="1"/>
    </xf>
    <xf numFmtId="0" fontId="19" fillId="17" borderId="8" xfId="0" applyFont="1" applyFill="1" applyBorder="1" applyAlignment="1">
      <alignment horizontal="right" vertical="center" wrapText="1"/>
    </xf>
    <xf numFmtId="0" fontId="19" fillId="17" borderId="11" xfId="0" applyFont="1" applyFill="1" applyBorder="1" applyAlignment="1">
      <alignment horizontal="right" vertical="center" wrapText="1"/>
    </xf>
    <xf numFmtId="0" fontId="19" fillId="17" borderId="66" xfId="0" applyFont="1" applyFill="1" applyBorder="1" applyAlignment="1">
      <alignment horizontal="right" vertical="center" wrapText="1"/>
    </xf>
    <xf numFmtId="0" fontId="21" fillId="7" borderId="8" xfId="0" applyFont="1" applyFill="1" applyBorder="1" applyAlignment="1">
      <alignment horizontal="right" vertical="center"/>
    </xf>
    <xf numFmtId="0" fontId="21" fillId="7" borderId="11" xfId="0" applyFont="1" applyFill="1" applyBorder="1" applyAlignment="1">
      <alignment horizontal="right" vertical="center"/>
    </xf>
    <xf numFmtId="0" fontId="21" fillId="7" borderId="3" xfId="0" applyFont="1" applyFill="1" applyBorder="1" applyAlignment="1">
      <alignment horizontal="right" vertical="center"/>
    </xf>
    <xf numFmtId="0" fontId="19" fillId="5" borderId="20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justify" vertical="center" wrapText="1"/>
    </xf>
    <xf numFmtId="0" fontId="19" fillId="2" borderId="11" xfId="0" applyFont="1" applyFill="1" applyBorder="1" applyAlignment="1">
      <alignment horizontal="justify" vertical="center" wrapText="1"/>
    </xf>
    <xf numFmtId="0" fontId="21" fillId="7" borderId="52" xfId="0" applyFont="1" applyFill="1" applyBorder="1" applyAlignment="1">
      <alignment horizontal="center" vertical="center" wrapText="1"/>
    </xf>
    <xf numFmtId="0" fontId="21" fillId="7" borderId="0" xfId="0" applyFont="1" applyFill="1" applyBorder="1" applyAlignment="1">
      <alignment horizontal="center" vertical="center" wrapText="1"/>
    </xf>
    <xf numFmtId="0" fontId="21" fillId="7" borderId="23" xfId="0" applyFont="1" applyFill="1" applyBorder="1" applyAlignment="1">
      <alignment horizontal="center" vertical="center" wrapText="1"/>
    </xf>
    <xf numFmtId="0" fontId="19" fillId="14" borderId="67" xfId="0" applyFont="1" applyFill="1" applyBorder="1" applyAlignment="1">
      <alignment horizontal="right" vertical="center" wrapText="1"/>
    </xf>
    <xf numFmtId="0" fontId="19" fillId="14" borderId="11" xfId="0" applyFont="1" applyFill="1" applyBorder="1" applyAlignment="1">
      <alignment horizontal="right" vertical="center" wrapText="1"/>
    </xf>
    <xf numFmtId="0" fontId="19" fillId="12" borderId="8" xfId="0" applyFont="1" applyFill="1" applyBorder="1" applyAlignment="1">
      <alignment horizontal="right" vertical="center" wrapText="1"/>
    </xf>
    <xf numFmtId="0" fontId="19" fillId="12" borderId="11" xfId="0" applyFont="1" applyFill="1" applyBorder="1" applyAlignment="1">
      <alignment horizontal="right" vertical="center" wrapText="1"/>
    </xf>
    <xf numFmtId="0" fontId="19" fillId="12" borderId="66" xfId="0" applyFont="1" applyFill="1" applyBorder="1" applyAlignment="1">
      <alignment horizontal="right" vertical="center" wrapText="1"/>
    </xf>
    <xf numFmtId="0" fontId="21" fillId="15" borderId="8" xfId="0" applyFont="1" applyFill="1" applyBorder="1" applyAlignment="1">
      <alignment horizontal="left" vertical="center"/>
    </xf>
    <xf numFmtId="0" fontId="21" fillId="15" borderId="11" xfId="0" applyFont="1" applyFill="1" applyBorder="1" applyAlignment="1">
      <alignment horizontal="left" vertical="center"/>
    </xf>
    <xf numFmtId="0" fontId="21" fillId="15" borderId="3" xfId="0" applyFont="1" applyFill="1" applyBorder="1" applyAlignment="1">
      <alignment horizontal="left" vertical="center"/>
    </xf>
    <xf numFmtId="0" fontId="21" fillId="16" borderId="8" xfId="0" applyFont="1" applyFill="1" applyBorder="1" applyAlignment="1">
      <alignment horizontal="left" vertical="center"/>
    </xf>
    <xf numFmtId="0" fontId="21" fillId="16" borderId="11" xfId="0" applyFont="1" applyFill="1" applyBorder="1" applyAlignment="1">
      <alignment horizontal="left" vertical="center"/>
    </xf>
    <xf numFmtId="0" fontId="21" fillId="16" borderId="3" xfId="0" applyFont="1" applyFill="1" applyBorder="1" applyAlignment="1">
      <alignment horizontal="left" vertical="center"/>
    </xf>
    <xf numFmtId="0" fontId="21" fillId="11" borderId="8" xfId="0" applyFont="1" applyFill="1" applyBorder="1" applyAlignment="1">
      <alignment horizontal="left" vertical="center"/>
    </xf>
    <xf numFmtId="0" fontId="21" fillId="11" borderId="11" xfId="0" applyFont="1" applyFill="1" applyBorder="1" applyAlignment="1">
      <alignment horizontal="left" vertical="center"/>
    </xf>
    <xf numFmtId="0" fontId="21" fillId="11" borderId="3" xfId="0" applyFont="1" applyFill="1" applyBorder="1" applyAlignment="1">
      <alignment horizontal="left" vertical="center"/>
    </xf>
    <xf numFmtId="0" fontId="21" fillId="7" borderId="8" xfId="0" applyFont="1" applyFill="1" applyBorder="1" applyAlignment="1">
      <alignment horizontal="center" vertical="center" wrapText="1"/>
    </xf>
    <xf numFmtId="0" fontId="21" fillId="7" borderId="11" xfId="0" applyFont="1" applyFill="1" applyBorder="1" applyAlignment="1">
      <alignment horizontal="center" vertical="center" wrapText="1"/>
    </xf>
    <xf numFmtId="0" fontId="21" fillId="7" borderId="3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12" borderId="67" xfId="0" applyFont="1" applyFill="1" applyBorder="1" applyAlignment="1">
      <alignment horizontal="right" vertical="center" wrapText="1"/>
    </xf>
    <xf numFmtId="0" fontId="19" fillId="2" borderId="8" xfId="0" applyFont="1" applyFill="1" applyBorder="1" applyAlignment="1">
      <alignment horizontal="left" vertical="center" wrapText="1"/>
    </xf>
    <xf numFmtId="0" fontId="19" fillId="2" borderId="11" xfId="0" applyFont="1" applyFill="1" applyBorder="1" applyAlignment="1">
      <alignment horizontal="left" vertical="center" wrapText="1"/>
    </xf>
    <xf numFmtId="0" fontId="19" fillId="2" borderId="3" xfId="0" applyFont="1" applyFill="1" applyBorder="1" applyAlignment="1">
      <alignment horizontal="left" vertical="center" wrapText="1"/>
    </xf>
    <xf numFmtId="0" fontId="21" fillId="7" borderId="8" xfId="0" applyFont="1" applyFill="1" applyBorder="1" applyAlignment="1">
      <alignment horizontal="left" vertical="center" wrapText="1"/>
    </xf>
    <xf numFmtId="0" fontId="21" fillId="7" borderId="11" xfId="0" applyFont="1" applyFill="1" applyBorder="1" applyAlignment="1">
      <alignment horizontal="left" vertical="center" wrapText="1"/>
    </xf>
    <xf numFmtId="0" fontId="21" fillId="7" borderId="3" xfId="0" applyFont="1" applyFill="1" applyBorder="1" applyAlignment="1">
      <alignment horizontal="left" vertical="center" wrapText="1"/>
    </xf>
    <xf numFmtId="0" fontId="21" fillId="8" borderId="8" xfId="0" applyFont="1" applyFill="1" applyBorder="1" applyAlignment="1">
      <alignment horizontal="left" vertical="center"/>
    </xf>
    <xf numFmtId="0" fontId="21" fillId="8" borderId="11" xfId="0" applyFont="1" applyFill="1" applyBorder="1" applyAlignment="1">
      <alignment horizontal="left" vertical="center"/>
    </xf>
    <xf numFmtId="0" fontId="21" fillId="8" borderId="3" xfId="0" applyFont="1" applyFill="1" applyBorder="1" applyAlignment="1">
      <alignment horizontal="left" vertical="center"/>
    </xf>
    <xf numFmtId="0" fontId="19" fillId="14" borderId="8" xfId="0" applyFont="1" applyFill="1" applyBorder="1" applyAlignment="1">
      <alignment horizontal="right" vertical="center" wrapText="1"/>
    </xf>
    <xf numFmtId="0" fontId="19" fillId="14" borderId="66" xfId="0" applyFont="1" applyFill="1" applyBorder="1" applyAlignment="1">
      <alignment horizontal="right" vertical="center" wrapText="1"/>
    </xf>
    <xf numFmtId="0" fontId="21" fillId="8" borderId="52" xfId="0" applyFont="1" applyFill="1" applyBorder="1" applyAlignment="1">
      <alignment horizontal="center" vertical="center"/>
    </xf>
    <xf numFmtId="0" fontId="21" fillId="8" borderId="0" xfId="0" applyFont="1" applyFill="1" applyBorder="1" applyAlignment="1">
      <alignment horizontal="center" vertical="center"/>
    </xf>
    <xf numFmtId="0" fontId="21" fillId="8" borderId="48" xfId="0" applyFont="1" applyFill="1" applyBorder="1" applyAlignment="1">
      <alignment horizontal="center" vertical="center"/>
    </xf>
    <xf numFmtId="0" fontId="21" fillId="16" borderId="42" xfId="0" applyFont="1" applyFill="1" applyBorder="1" applyAlignment="1">
      <alignment horizontal="center" vertical="center"/>
    </xf>
    <xf numFmtId="0" fontId="21" fillId="16" borderId="43" xfId="0" applyFont="1" applyFill="1" applyBorder="1" applyAlignment="1">
      <alignment horizontal="center" vertical="center"/>
    </xf>
    <xf numFmtId="0" fontId="21" fillId="16" borderId="6" xfId="0" applyFont="1" applyFill="1" applyBorder="1" applyAlignment="1">
      <alignment horizontal="center" vertical="center"/>
    </xf>
    <xf numFmtId="0" fontId="21" fillId="16" borderId="42" xfId="0" applyFont="1" applyFill="1" applyBorder="1" applyAlignment="1">
      <alignment horizontal="left" vertical="center"/>
    </xf>
    <xf numFmtId="0" fontId="21" fillId="16" borderId="43" xfId="0" applyFont="1" applyFill="1" applyBorder="1" applyAlignment="1">
      <alignment horizontal="left" vertical="center"/>
    </xf>
    <xf numFmtId="0" fontId="21" fillId="16" borderId="6" xfId="0" applyFont="1" applyFill="1" applyBorder="1" applyAlignment="1">
      <alignment horizontal="left" vertical="center"/>
    </xf>
    <xf numFmtId="0" fontId="21" fillId="11" borderId="42" xfId="0" applyFont="1" applyFill="1" applyBorder="1" applyAlignment="1">
      <alignment horizontal="left" vertical="center"/>
    </xf>
    <xf numFmtId="0" fontId="21" fillId="11" borderId="43" xfId="0" applyFont="1" applyFill="1" applyBorder="1" applyAlignment="1">
      <alignment horizontal="left" vertical="center"/>
    </xf>
    <xf numFmtId="0" fontId="21" fillId="11" borderId="6" xfId="0" applyFont="1" applyFill="1" applyBorder="1" applyAlignment="1">
      <alignment horizontal="left" vertical="center"/>
    </xf>
    <xf numFmtId="0" fontId="21" fillId="15" borderId="8" xfId="0" applyFont="1" applyFill="1" applyBorder="1" applyAlignment="1">
      <alignment horizontal="center" vertical="center"/>
    </xf>
    <xf numFmtId="0" fontId="21" fillId="15" borderId="11" xfId="0" applyFont="1" applyFill="1" applyBorder="1" applyAlignment="1">
      <alignment horizontal="center" vertical="center"/>
    </xf>
    <xf numFmtId="0" fontId="21" fillId="15" borderId="3" xfId="0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7" fillId="0" borderId="8" xfId="0" applyFont="1" applyBorder="1" applyAlignment="1">
      <alignment horizontal="center" vertical="center" wrapText="1"/>
    </xf>
    <xf numFmtId="0" fontId="37" fillId="0" borderId="11" xfId="0" applyFont="1" applyBorder="1" applyAlignment="1">
      <alignment horizontal="center" vertical="center" wrapText="1"/>
    </xf>
    <xf numFmtId="0" fontId="37" fillId="0" borderId="3" xfId="0" applyFont="1" applyBorder="1" applyAlignment="1">
      <alignment horizontal="center" vertical="center" wrapText="1"/>
    </xf>
  </cellXfs>
  <cellStyles count="3">
    <cellStyle name="Milliers" xfId="1" builtinId="3"/>
    <cellStyle name="Normal" xfId="0" builtinId="0"/>
    <cellStyle name="Normal 2" xfId="2"/>
  </cellStyles>
  <dxfs count="51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D9F2F3"/>
      <color rgb="FFCDFFE6"/>
      <color rgb="FFAA92CE"/>
      <color rgb="FFFBD5DB"/>
      <color rgb="FFFCAABA"/>
      <color rgb="FFEEDAEE"/>
      <color rgb="FFFFFFCC"/>
      <color rgb="FFA6E1E2"/>
      <color rgb="FFC77385"/>
      <color rgb="FFFFFF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648790</xdr:colOff>
      <xdr:row>6</xdr:row>
      <xdr:rowOff>264522</xdr:rowOff>
    </xdr:from>
    <xdr:to>
      <xdr:col>6</xdr:col>
      <xdr:colOff>105742</xdr:colOff>
      <xdr:row>6</xdr:row>
      <xdr:rowOff>1872342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5561" y="1538151"/>
          <a:ext cx="3375810" cy="16078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106680</xdr:colOff>
      <xdr:row>0</xdr:row>
      <xdr:rowOff>0</xdr:rowOff>
    </xdr:from>
    <xdr:to>
      <xdr:col>0</xdr:col>
      <xdr:colOff>1310640</xdr:colOff>
      <xdr:row>6</xdr:row>
      <xdr:rowOff>131700</xdr:rowOff>
    </xdr:to>
    <xdr:pic>
      <xdr:nvPicPr>
        <xdr:cNvPr id="2" name="Picture 2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80" y="0"/>
          <a:ext cx="1203960" cy="1350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1264920</xdr:colOff>
      <xdr:row>1</xdr:row>
      <xdr:rowOff>1</xdr:rowOff>
    </xdr:from>
    <xdr:to>
      <xdr:col>1</xdr:col>
      <xdr:colOff>1059179</xdr:colOff>
      <xdr:row>6</xdr:row>
      <xdr:rowOff>23777</xdr:rowOff>
    </xdr:to>
    <xdr:pic>
      <xdr:nvPicPr>
        <xdr:cNvPr id="3" name="Picture 3" descr="cid:image030.jpg@01D71402.8C0BC27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4920" y="182881"/>
          <a:ext cx="1165859" cy="1060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26940</xdr:rowOff>
    </xdr:from>
    <xdr:to>
      <xdr:col>0</xdr:col>
      <xdr:colOff>1052347</xdr:colOff>
      <xdr:row>5</xdr:row>
      <xdr:rowOff>154303</xdr:rowOff>
    </xdr:to>
    <xdr:pic>
      <xdr:nvPicPr>
        <xdr:cNvPr id="2" name="Picture 2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26940"/>
          <a:ext cx="1037107" cy="10493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1013460</xdr:colOff>
      <xdr:row>0</xdr:row>
      <xdr:rowOff>83821</xdr:rowOff>
    </xdr:from>
    <xdr:to>
      <xdr:col>1</xdr:col>
      <xdr:colOff>807719</xdr:colOff>
      <xdr:row>5</xdr:row>
      <xdr:rowOff>107597</xdr:rowOff>
    </xdr:to>
    <xdr:pic>
      <xdr:nvPicPr>
        <xdr:cNvPr id="3" name="Picture 3" descr="cid:image030.jpg@01D71402.8C0BC27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3460" y="83821"/>
          <a:ext cx="1165859" cy="1060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26940</xdr:rowOff>
    </xdr:from>
    <xdr:to>
      <xdr:col>0</xdr:col>
      <xdr:colOff>1052347</xdr:colOff>
      <xdr:row>6</xdr:row>
      <xdr:rowOff>83818</xdr:rowOff>
    </xdr:to>
    <xdr:pic>
      <xdr:nvPicPr>
        <xdr:cNvPr id="6" name="Picture 2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26940"/>
          <a:ext cx="1037107" cy="11636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1074420</xdr:colOff>
      <xdr:row>0</xdr:row>
      <xdr:rowOff>83821</xdr:rowOff>
    </xdr:from>
    <xdr:to>
      <xdr:col>1</xdr:col>
      <xdr:colOff>990599</xdr:colOff>
      <xdr:row>5</xdr:row>
      <xdr:rowOff>175439</xdr:rowOff>
    </xdr:to>
    <xdr:pic>
      <xdr:nvPicPr>
        <xdr:cNvPr id="7" name="Picture 3" descr="cid:image030.jpg@01D71402.8C0BC27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" y="83821"/>
          <a:ext cx="1310639" cy="11279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26941</xdr:rowOff>
    </xdr:from>
    <xdr:to>
      <xdr:col>0</xdr:col>
      <xdr:colOff>1295399</xdr:colOff>
      <xdr:row>7</xdr:row>
      <xdr:rowOff>1108</xdr:rowOff>
    </xdr:to>
    <xdr:pic>
      <xdr:nvPicPr>
        <xdr:cNvPr id="2" name="Picture 2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26941"/>
          <a:ext cx="1280159" cy="13857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1181100</xdr:colOff>
      <xdr:row>0</xdr:row>
      <xdr:rowOff>76201</xdr:rowOff>
    </xdr:from>
    <xdr:to>
      <xdr:col>1</xdr:col>
      <xdr:colOff>1059179</xdr:colOff>
      <xdr:row>6</xdr:row>
      <xdr:rowOff>97334</xdr:rowOff>
    </xdr:to>
    <xdr:pic>
      <xdr:nvPicPr>
        <xdr:cNvPr id="3" name="Picture 3" descr="cid:image030.jpg@01D71402.8C0BC27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76201"/>
          <a:ext cx="1310639" cy="12498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26941</xdr:rowOff>
    </xdr:from>
    <xdr:to>
      <xdr:col>1</xdr:col>
      <xdr:colOff>68579</xdr:colOff>
      <xdr:row>7</xdr:row>
      <xdr:rowOff>79512</xdr:rowOff>
    </xdr:to>
    <xdr:pic>
      <xdr:nvPicPr>
        <xdr:cNvPr id="2" name="Picture 2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26941"/>
          <a:ext cx="1432559" cy="14717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1280160</xdr:colOff>
      <xdr:row>0</xdr:row>
      <xdr:rowOff>76201</xdr:rowOff>
    </xdr:from>
    <xdr:to>
      <xdr:col>1</xdr:col>
      <xdr:colOff>1485900</xdr:colOff>
      <xdr:row>7</xdr:row>
      <xdr:rowOff>28754</xdr:rowOff>
    </xdr:to>
    <xdr:pic>
      <xdr:nvPicPr>
        <xdr:cNvPr id="3" name="Picture 3" descr="cid:image030.jpg@01D71402.8C0BC27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0160" y="76201"/>
          <a:ext cx="1584960" cy="13717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38100</xdr:colOff>
      <xdr:row>10</xdr:row>
      <xdr:rowOff>0</xdr:rowOff>
    </xdr:from>
    <xdr:to>
      <xdr:col>2</xdr:col>
      <xdr:colOff>104775</xdr:colOff>
      <xdr:row>11</xdr:row>
      <xdr:rowOff>34786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4953000" y="97536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66675</xdr:colOff>
      <xdr:row>11</xdr:row>
      <xdr:rowOff>43815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4914900" y="9753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66675</xdr:colOff>
      <xdr:row>11</xdr:row>
      <xdr:rowOff>43815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4914900" y="9753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66675</xdr:colOff>
      <xdr:row>11</xdr:row>
      <xdr:rowOff>43815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4914900" y="9753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66675</xdr:colOff>
      <xdr:row>11</xdr:row>
      <xdr:rowOff>43815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4914900" y="9753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66675</xdr:colOff>
      <xdr:row>11</xdr:row>
      <xdr:rowOff>43815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4914900" y="9753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66675</xdr:colOff>
      <xdr:row>11</xdr:row>
      <xdr:rowOff>43815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>
          <a:spLocks noChangeArrowheads="1"/>
        </xdr:cNvSpPr>
      </xdr:nvSpPr>
      <xdr:spPr bwMode="auto">
        <a:xfrm>
          <a:off x="4914900" y="9753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66675</xdr:colOff>
      <xdr:row>11</xdr:row>
      <xdr:rowOff>43815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 txBox="1">
          <a:spLocks noChangeArrowheads="1"/>
        </xdr:cNvSpPr>
      </xdr:nvSpPr>
      <xdr:spPr bwMode="auto">
        <a:xfrm>
          <a:off x="4914900" y="9753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66675</xdr:colOff>
      <xdr:row>11</xdr:row>
      <xdr:rowOff>43815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 txBox="1">
          <a:spLocks noChangeArrowheads="1"/>
        </xdr:cNvSpPr>
      </xdr:nvSpPr>
      <xdr:spPr bwMode="auto">
        <a:xfrm>
          <a:off x="4914900" y="9753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64770</xdr:colOff>
      <xdr:row>11</xdr:row>
      <xdr:rowOff>34786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 txBox="1">
          <a:spLocks noChangeArrowheads="1"/>
        </xdr:cNvSpPr>
      </xdr:nvSpPr>
      <xdr:spPr bwMode="auto">
        <a:xfrm>
          <a:off x="4914900" y="97536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76200</xdr:colOff>
      <xdr:row>11</xdr:row>
      <xdr:rowOff>24765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 txBox="1">
          <a:spLocks noChangeArrowheads="1"/>
        </xdr:cNvSpPr>
      </xdr:nvSpPr>
      <xdr:spPr bwMode="auto">
        <a:xfrm>
          <a:off x="4914900" y="975360"/>
          <a:ext cx="76200" cy="207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66675</xdr:colOff>
      <xdr:row>11</xdr:row>
      <xdr:rowOff>43815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 txBox="1">
          <a:spLocks noChangeArrowheads="1"/>
        </xdr:cNvSpPr>
      </xdr:nvSpPr>
      <xdr:spPr bwMode="auto">
        <a:xfrm>
          <a:off x="4914900" y="9753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66675</xdr:colOff>
      <xdr:row>11</xdr:row>
      <xdr:rowOff>43815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 txBox="1">
          <a:spLocks noChangeArrowheads="1"/>
        </xdr:cNvSpPr>
      </xdr:nvSpPr>
      <xdr:spPr bwMode="auto">
        <a:xfrm>
          <a:off x="4914900" y="9753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66675</xdr:colOff>
      <xdr:row>11</xdr:row>
      <xdr:rowOff>43815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 txBox="1">
          <a:spLocks noChangeArrowheads="1"/>
        </xdr:cNvSpPr>
      </xdr:nvSpPr>
      <xdr:spPr bwMode="auto">
        <a:xfrm>
          <a:off x="4914900" y="9753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66675</xdr:colOff>
      <xdr:row>11</xdr:row>
      <xdr:rowOff>43815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 txBox="1">
          <a:spLocks noChangeArrowheads="1"/>
        </xdr:cNvSpPr>
      </xdr:nvSpPr>
      <xdr:spPr bwMode="auto">
        <a:xfrm>
          <a:off x="4914900" y="9753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66675</xdr:colOff>
      <xdr:row>11</xdr:row>
      <xdr:rowOff>43815</xdr:rowOff>
    </xdr:to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 txBox="1">
          <a:spLocks noChangeArrowheads="1"/>
        </xdr:cNvSpPr>
      </xdr:nvSpPr>
      <xdr:spPr bwMode="auto">
        <a:xfrm>
          <a:off x="4914900" y="9753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66675</xdr:colOff>
      <xdr:row>11</xdr:row>
      <xdr:rowOff>43815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 txBox="1">
          <a:spLocks noChangeArrowheads="1"/>
        </xdr:cNvSpPr>
      </xdr:nvSpPr>
      <xdr:spPr bwMode="auto">
        <a:xfrm>
          <a:off x="4914900" y="9753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66675</xdr:colOff>
      <xdr:row>11</xdr:row>
      <xdr:rowOff>34786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 txBox="1">
          <a:spLocks noChangeArrowheads="1"/>
        </xdr:cNvSpPr>
      </xdr:nvSpPr>
      <xdr:spPr bwMode="auto">
        <a:xfrm>
          <a:off x="4914900" y="97536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66675</xdr:colOff>
      <xdr:row>11</xdr:row>
      <xdr:rowOff>43815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SpPr txBox="1">
          <a:spLocks noChangeArrowheads="1"/>
        </xdr:cNvSpPr>
      </xdr:nvSpPr>
      <xdr:spPr bwMode="auto">
        <a:xfrm>
          <a:off x="4914900" y="9753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66675</xdr:colOff>
      <xdr:row>11</xdr:row>
      <xdr:rowOff>43815</xdr:rowOff>
    </xdr:to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SpPr txBox="1">
          <a:spLocks noChangeArrowheads="1"/>
        </xdr:cNvSpPr>
      </xdr:nvSpPr>
      <xdr:spPr bwMode="auto">
        <a:xfrm>
          <a:off x="4914900" y="9753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66675</xdr:colOff>
      <xdr:row>11</xdr:row>
      <xdr:rowOff>43815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id="{00000000-0008-0000-0400-000016000000}"/>
            </a:ext>
          </a:extLst>
        </xdr:cNvPr>
        <xdr:cNvSpPr txBox="1">
          <a:spLocks noChangeArrowheads="1"/>
        </xdr:cNvSpPr>
      </xdr:nvSpPr>
      <xdr:spPr bwMode="auto">
        <a:xfrm>
          <a:off x="4914900" y="9753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66675</xdr:colOff>
      <xdr:row>11</xdr:row>
      <xdr:rowOff>43815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id="{00000000-0008-0000-0400-000017000000}"/>
            </a:ext>
          </a:extLst>
        </xdr:cNvPr>
        <xdr:cNvSpPr txBox="1">
          <a:spLocks noChangeArrowheads="1"/>
        </xdr:cNvSpPr>
      </xdr:nvSpPr>
      <xdr:spPr bwMode="auto">
        <a:xfrm>
          <a:off x="4914900" y="9753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66675</xdr:colOff>
      <xdr:row>11</xdr:row>
      <xdr:rowOff>43815</xdr:rowOff>
    </xdr:to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id="{00000000-0008-0000-0400-000018000000}"/>
            </a:ext>
          </a:extLst>
        </xdr:cNvPr>
        <xdr:cNvSpPr txBox="1">
          <a:spLocks noChangeArrowheads="1"/>
        </xdr:cNvSpPr>
      </xdr:nvSpPr>
      <xdr:spPr bwMode="auto">
        <a:xfrm>
          <a:off x="4914900" y="9753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66675</xdr:colOff>
      <xdr:row>11</xdr:row>
      <xdr:rowOff>43815</xdr:rowOff>
    </xdr:to>
    <xdr:sp macro="" textlink="">
      <xdr:nvSpPr>
        <xdr:cNvPr id="25" name="Text Box 24">
          <a:extLst>
            <a:ext uri="{FF2B5EF4-FFF2-40B4-BE49-F238E27FC236}">
              <a16:creationId xmlns:a16="http://schemas.microsoft.com/office/drawing/2014/main" id="{00000000-0008-0000-0400-000019000000}"/>
            </a:ext>
          </a:extLst>
        </xdr:cNvPr>
        <xdr:cNvSpPr txBox="1">
          <a:spLocks noChangeArrowheads="1"/>
        </xdr:cNvSpPr>
      </xdr:nvSpPr>
      <xdr:spPr bwMode="auto">
        <a:xfrm>
          <a:off x="4914900" y="9753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66675</xdr:colOff>
      <xdr:row>11</xdr:row>
      <xdr:rowOff>43815</xdr:rowOff>
    </xdr:to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id="{00000000-0008-0000-0400-00001A000000}"/>
            </a:ext>
          </a:extLst>
        </xdr:cNvPr>
        <xdr:cNvSpPr txBox="1">
          <a:spLocks noChangeArrowheads="1"/>
        </xdr:cNvSpPr>
      </xdr:nvSpPr>
      <xdr:spPr bwMode="auto">
        <a:xfrm>
          <a:off x="4914900" y="9753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64770</xdr:colOff>
      <xdr:row>11</xdr:row>
      <xdr:rowOff>34786</xdr:rowOff>
    </xdr:to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id="{00000000-0008-0000-0400-00001B000000}"/>
            </a:ext>
          </a:extLst>
        </xdr:cNvPr>
        <xdr:cNvSpPr txBox="1">
          <a:spLocks noChangeArrowheads="1"/>
        </xdr:cNvSpPr>
      </xdr:nvSpPr>
      <xdr:spPr bwMode="auto">
        <a:xfrm>
          <a:off x="4914900" y="97536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66675</xdr:colOff>
      <xdr:row>11</xdr:row>
      <xdr:rowOff>43815</xdr:rowOff>
    </xdr:to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id="{00000000-0008-0000-0400-00001C000000}"/>
            </a:ext>
          </a:extLst>
        </xdr:cNvPr>
        <xdr:cNvSpPr txBox="1">
          <a:spLocks noChangeArrowheads="1"/>
        </xdr:cNvSpPr>
      </xdr:nvSpPr>
      <xdr:spPr bwMode="auto">
        <a:xfrm>
          <a:off x="4914900" y="9753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66675</xdr:colOff>
      <xdr:row>11</xdr:row>
      <xdr:rowOff>43815</xdr:rowOff>
    </xdr:to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id="{00000000-0008-0000-0400-00001D000000}"/>
            </a:ext>
          </a:extLst>
        </xdr:cNvPr>
        <xdr:cNvSpPr txBox="1">
          <a:spLocks noChangeArrowheads="1"/>
        </xdr:cNvSpPr>
      </xdr:nvSpPr>
      <xdr:spPr bwMode="auto">
        <a:xfrm>
          <a:off x="4914900" y="9753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66675</xdr:colOff>
      <xdr:row>11</xdr:row>
      <xdr:rowOff>43815</xdr:rowOff>
    </xdr:to>
    <xdr:sp macro="" textlink="">
      <xdr:nvSpPr>
        <xdr:cNvPr id="30" name="Text Box 29">
          <a:extLst>
            <a:ext uri="{FF2B5EF4-FFF2-40B4-BE49-F238E27FC236}">
              <a16:creationId xmlns:a16="http://schemas.microsoft.com/office/drawing/2014/main" id="{00000000-0008-0000-0400-00001E000000}"/>
            </a:ext>
          </a:extLst>
        </xdr:cNvPr>
        <xdr:cNvSpPr txBox="1">
          <a:spLocks noChangeArrowheads="1"/>
        </xdr:cNvSpPr>
      </xdr:nvSpPr>
      <xdr:spPr bwMode="auto">
        <a:xfrm>
          <a:off x="4914900" y="9753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66675</xdr:colOff>
      <xdr:row>11</xdr:row>
      <xdr:rowOff>34786</xdr:rowOff>
    </xdr:to>
    <xdr:sp macro="" textlink="">
      <xdr:nvSpPr>
        <xdr:cNvPr id="31" name="Text Box 30">
          <a:extLst>
            <a:ext uri="{FF2B5EF4-FFF2-40B4-BE49-F238E27FC236}">
              <a16:creationId xmlns:a16="http://schemas.microsoft.com/office/drawing/2014/main" id="{00000000-0008-0000-0400-00001F000000}"/>
            </a:ext>
          </a:extLst>
        </xdr:cNvPr>
        <xdr:cNvSpPr txBox="1">
          <a:spLocks noChangeArrowheads="1"/>
        </xdr:cNvSpPr>
      </xdr:nvSpPr>
      <xdr:spPr bwMode="auto">
        <a:xfrm>
          <a:off x="4914900" y="97536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66675</xdr:colOff>
      <xdr:row>11</xdr:row>
      <xdr:rowOff>43815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00000000-0008-0000-0400-000020000000}"/>
            </a:ext>
          </a:extLst>
        </xdr:cNvPr>
        <xdr:cNvSpPr txBox="1">
          <a:spLocks noChangeArrowheads="1"/>
        </xdr:cNvSpPr>
      </xdr:nvSpPr>
      <xdr:spPr bwMode="auto">
        <a:xfrm>
          <a:off x="4914900" y="9753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66675</xdr:colOff>
      <xdr:row>11</xdr:row>
      <xdr:rowOff>43815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id="{00000000-0008-0000-0400-000021000000}"/>
            </a:ext>
          </a:extLst>
        </xdr:cNvPr>
        <xdr:cNvSpPr txBox="1">
          <a:spLocks noChangeArrowheads="1"/>
        </xdr:cNvSpPr>
      </xdr:nvSpPr>
      <xdr:spPr bwMode="auto">
        <a:xfrm>
          <a:off x="4914900" y="9753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66675</xdr:colOff>
      <xdr:row>11</xdr:row>
      <xdr:rowOff>43815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id="{00000000-0008-0000-0400-000022000000}"/>
            </a:ext>
          </a:extLst>
        </xdr:cNvPr>
        <xdr:cNvSpPr txBox="1">
          <a:spLocks noChangeArrowheads="1"/>
        </xdr:cNvSpPr>
      </xdr:nvSpPr>
      <xdr:spPr bwMode="auto">
        <a:xfrm>
          <a:off x="4914900" y="9753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66675</xdr:colOff>
      <xdr:row>11</xdr:row>
      <xdr:rowOff>43815</xdr:rowOff>
    </xdr:to>
    <xdr:sp macro="" textlink="">
      <xdr:nvSpPr>
        <xdr:cNvPr id="35" name="Text Box 34">
          <a:extLst>
            <a:ext uri="{FF2B5EF4-FFF2-40B4-BE49-F238E27FC236}">
              <a16:creationId xmlns:a16="http://schemas.microsoft.com/office/drawing/2014/main" id="{00000000-0008-0000-0400-000023000000}"/>
            </a:ext>
          </a:extLst>
        </xdr:cNvPr>
        <xdr:cNvSpPr txBox="1">
          <a:spLocks noChangeArrowheads="1"/>
        </xdr:cNvSpPr>
      </xdr:nvSpPr>
      <xdr:spPr bwMode="auto">
        <a:xfrm>
          <a:off x="4914900" y="9753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64770</xdr:colOff>
      <xdr:row>11</xdr:row>
      <xdr:rowOff>34786</xdr:rowOff>
    </xdr:to>
    <xdr:sp macro="" textlink="">
      <xdr:nvSpPr>
        <xdr:cNvPr id="36" name="Text Box 36">
          <a:extLst>
            <a:ext uri="{FF2B5EF4-FFF2-40B4-BE49-F238E27FC236}">
              <a16:creationId xmlns:a16="http://schemas.microsoft.com/office/drawing/2014/main" id="{00000000-0008-0000-0400-000024000000}"/>
            </a:ext>
          </a:extLst>
        </xdr:cNvPr>
        <xdr:cNvSpPr txBox="1">
          <a:spLocks noChangeArrowheads="1"/>
        </xdr:cNvSpPr>
      </xdr:nvSpPr>
      <xdr:spPr bwMode="auto">
        <a:xfrm>
          <a:off x="4914900" y="97536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66675</xdr:colOff>
      <xdr:row>11</xdr:row>
      <xdr:rowOff>43815</xdr:rowOff>
    </xdr:to>
    <xdr:sp macro="" textlink="">
      <xdr:nvSpPr>
        <xdr:cNvPr id="37" name="Text Box 37">
          <a:extLst>
            <a:ext uri="{FF2B5EF4-FFF2-40B4-BE49-F238E27FC236}">
              <a16:creationId xmlns:a16="http://schemas.microsoft.com/office/drawing/2014/main" id="{00000000-0008-0000-0400-000025000000}"/>
            </a:ext>
          </a:extLst>
        </xdr:cNvPr>
        <xdr:cNvSpPr txBox="1">
          <a:spLocks noChangeArrowheads="1"/>
        </xdr:cNvSpPr>
      </xdr:nvSpPr>
      <xdr:spPr bwMode="auto">
        <a:xfrm>
          <a:off x="4914900" y="9753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66675</xdr:colOff>
      <xdr:row>11</xdr:row>
      <xdr:rowOff>43815</xdr:rowOff>
    </xdr:to>
    <xdr:sp macro="" textlink="">
      <xdr:nvSpPr>
        <xdr:cNvPr id="38" name="Text Box 40">
          <a:extLst>
            <a:ext uri="{FF2B5EF4-FFF2-40B4-BE49-F238E27FC236}">
              <a16:creationId xmlns:a16="http://schemas.microsoft.com/office/drawing/2014/main" id="{00000000-0008-0000-0400-000026000000}"/>
            </a:ext>
          </a:extLst>
        </xdr:cNvPr>
        <xdr:cNvSpPr txBox="1">
          <a:spLocks noChangeArrowheads="1"/>
        </xdr:cNvSpPr>
      </xdr:nvSpPr>
      <xdr:spPr bwMode="auto">
        <a:xfrm>
          <a:off x="4914900" y="9753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66675</xdr:colOff>
      <xdr:row>11</xdr:row>
      <xdr:rowOff>43815</xdr:rowOff>
    </xdr:to>
    <xdr:sp macro="" textlink="">
      <xdr:nvSpPr>
        <xdr:cNvPr id="39" name="Text Box 41">
          <a:extLst>
            <a:ext uri="{FF2B5EF4-FFF2-40B4-BE49-F238E27FC236}">
              <a16:creationId xmlns:a16="http://schemas.microsoft.com/office/drawing/2014/main" id="{00000000-0008-0000-0400-000027000000}"/>
            </a:ext>
          </a:extLst>
        </xdr:cNvPr>
        <xdr:cNvSpPr txBox="1">
          <a:spLocks noChangeArrowheads="1"/>
        </xdr:cNvSpPr>
      </xdr:nvSpPr>
      <xdr:spPr bwMode="auto">
        <a:xfrm>
          <a:off x="4914900" y="9753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66675</xdr:colOff>
      <xdr:row>11</xdr:row>
      <xdr:rowOff>43816</xdr:rowOff>
    </xdr:to>
    <xdr:sp macro="" textlink="">
      <xdr:nvSpPr>
        <xdr:cNvPr id="40" name="Text Box 42">
          <a:extLst>
            <a:ext uri="{FF2B5EF4-FFF2-40B4-BE49-F238E27FC236}">
              <a16:creationId xmlns:a16="http://schemas.microsoft.com/office/drawing/2014/main" id="{00000000-0008-0000-0400-000028000000}"/>
            </a:ext>
          </a:extLst>
        </xdr:cNvPr>
        <xdr:cNvSpPr txBox="1">
          <a:spLocks noChangeArrowheads="1"/>
        </xdr:cNvSpPr>
      </xdr:nvSpPr>
      <xdr:spPr bwMode="auto">
        <a:xfrm>
          <a:off x="4914900" y="975360"/>
          <a:ext cx="66675" cy="2266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4</xdr:col>
      <xdr:colOff>180975</xdr:colOff>
      <xdr:row>11</xdr:row>
      <xdr:rowOff>219075</xdr:rowOff>
    </xdr:from>
    <xdr:ext cx="66675" cy="219076"/>
    <xdr:sp macro="" textlink="">
      <xdr:nvSpPr>
        <xdr:cNvPr id="41" name="Text Box 42">
          <a:extLst>
            <a:ext uri="{FF2B5EF4-FFF2-40B4-BE49-F238E27FC236}">
              <a16:creationId xmlns:a16="http://schemas.microsoft.com/office/drawing/2014/main" id="{00000000-0008-0000-0400-00002C000000}"/>
            </a:ext>
          </a:extLst>
        </xdr:cNvPr>
        <xdr:cNvSpPr txBox="1">
          <a:spLocks noChangeArrowheads="1"/>
        </xdr:cNvSpPr>
      </xdr:nvSpPr>
      <xdr:spPr bwMode="auto">
        <a:xfrm>
          <a:off x="7625715" y="1605915"/>
          <a:ext cx="66675" cy="2190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71717</xdr:colOff>
      <xdr:row>0</xdr:row>
      <xdr:rowOff>26940</xdr:rowOff>
    </xdr:from>
    <xdr:to>
      <xdr:col>0</xdr:col>
      <xdr:colOff>1416424</xdr:colOff>
      <xdr:row>7</xdr:row>
      <xdr:rowOff>136175</xdr:rowOff>
    </xdr:to>
    <xdr:pic>
      <xdr:nvPicPr>
        <xdr:cNvPr id="42" name="Picture 2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17" y="26940"/>
          <a:ext cx="1344707" cy="14808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1396702</xdr:colOff>
      <xdr:row>1</xdr:row>
      <xdr:rowOff>4484</xdr:rowOff>
    </xdr:from>
    <xdr:to>
      <xdr:col>0</xdr:col>
      <xdr:colOff>2779060</xdr:colOff>
      <xdr:row>7</xdr:row>
      <xdr:rowOff>111803</xdr:rowOff>
    </xdr:to>
    <xdr:pic>
      <xdr:nvPicPr>
        <xdr:cNvPr id="43" name="Picture 3" descr="cid:image030.jpg@01D71402.8C0BC27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6702" y="183778"/>
          <a:ext cx="1382358" cy="129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view="pageBreakPreview" zoomScale="79" zoomScaleNormal="85" zoomScaleSheetLayoutView="79" workbookViewId="0">
      <selection activeCell="M13" sqref="M13"/>
    </sheetView>
  </sheetViews>
  <sheetFormatPr baseColWidth="10" defaultRowHeight="14.4" x14ac:dyDescent="0.3"/>
  <cols>
    <col min="1" max="1" width="15" customWidth="1"/>
    <col min="2" max="2" width="13" customWidth="1"/>
    <col min="3" max="4" width="14.109375" customWidth="1"/>
    <col min="5" max="5" width="16.88671875" customWidth="1"/>
    <col min="6" max="6" width="12.109375" customWidth="1"/>
    <col min="7" max="7" width="12.44140625" customWidth="1"/>
    <col min="8" max="8" width="13" style="5" customWidth="1"/>
    <col min="9" max="9" width="16.5546875" customWidth="1"/>
  </cols>
  <sheetData>
    <row r="1" spans="1:9" x14ac:dyDescent="0.3">
      <c r="A1" s="9"/>
      <c r="B1" s="10"/>
      <c r="C1" s="10"/>
      <c r="D1" s="10"/>
      <c r="E1" s="10"/>
      <c r="F1" s="10"/>
      <c r="G1" s="10"/>
      <c r="H1" s="10"/>
      <c r="I1" s="9"/>
    </row>
    <row r="2" spans="1:9" ht="27.75" customHeight="1" x14ac:dyDescent="0.3">
      <c r="A2" s="9"/>
      <c r="B2" s="9"/>
      <c r="C2" s="9"/>
      <c r="D2" s="9"/>
      <c r="E2" s="9"/>
      <c r="F2" s="9"/>
      <c r="G2" s="9"/>
      <c r="H2" s="10"/>
      <c r="I2" s="9"/>
    </row>
    <row r="3" spans="1:9" x14ac:dyDescent="0.3">
      <c r="A3" s="9"/>
      <c r="B3" s="214" t="s">
        <v>94</v>
      </c>
      <c r="C3" s="215"/>
      <c r="D3" s="215"/>
      <c r="E3" s="215"/>
      <c r="F3" s="215"/>
      <c r="G3" s="215"/>
      <c r="H3" s="215"/>
      <c r="I3" s="9"/>
    </row>
    <row r="4" spans="1:9" x14ac:dyDescent="0.3">
      <c r="A4" s="9"/>
      <c r="B4" s="215"/>
      <c r="C4" s="215"/>
      <c r="D4" s="215"/>
      <c r="E4" s="215"/>
      <c r="F4" s="215"/>
      <c r="G4" s="215"/>
      <c r="H4" s="215"/>
      <c r="I4" s="9"/>
    </row>
    <row r="5" spans="1:9" x14ac:dyDescent="0.3">
      <c r="A5" s="9"/>
      <c r="B5" s="214" t="s">
        <v>95</v>
      </c>
      <c r="C5" s="215"/>
      <c r="D5" s="215"/>
      <c r="E5" s="215"/>
      <c r="F5" s="215"/>
      <c r="G5" s="215"/>
      <c r="H5" s="215"/>
      <c r="I5" s="9"/>
    </row>
    <row r="6" spans="1:9" x14ac:dyDescent="0.3">
      <c r="A6" s="9"/>
      <c r="B6" s="215"/>
      <c r="C6" s="215"/>
      <c r="D6" s="215"/>
      <c r="E6" s="215"/>
      <c r="F6" s="215"/>
      <c r="G6" s="215"/>
      <c r="H6" s="215"/>
      <c r="I6" s="9"/>
    </row>
    <row r="7" spans="1:9" ht="159" customHeight="1" x14ac:dyDescent="0.35">
      <c r="A7" s="9"/>
      <c r="B7" s="46"/>
      <c r="C7" s="45"/>
      <c r="D7" s="44"/>
      <c r="E7" s="40"/>
      <c r="F7" s="40"/>
      <c r="G7" s="10"/>
      <c r="H7" s="10"/>
      <c r="I7" s="9"/>
    </row>
    <row r="8" spans="1:9" ht="42.75" customHeight="1" x14ac:dyDescent="0.3">
      <c r="A8" s="9"/>
      <c r="B8" s="216" t="s">
        <v>93</v>
      </c>
      <c r="C8" s="216"/>
      <c r="D8" s="216"/>
      <c r="E8" s="216"/>
      <c r="F8" s="216"/>
      <c r="G8" s="216"/>
      <c r="H8" s="216"/>
      <c r="I8" s="9"/>
    </row>
    <row r="9" spans="1:9" ht="45.75" customHeight="1" x14ac:dyDescent="0.3">
      <c r="A9" s="9"/>
      <c r="B9" s="216"/>
      <c r="C9" s="216"/>
      <c r="D9" s="216"/>
      <c r="E9" s="216"/>
      <c r="F9" s="216"/>
      <c r="G9" s="216"/>
      <c r="H9" s="216"/>
      <c r="I9" s="9"/>
    </row>
    <row r="10" spans="1:9" x14ac:dyDescent="0.3">
      <c r="A10" s="9"/>
      <c r="B10" s="43"/>
      <c r="C10" s="38"/>
      <c r="D10" s="38"/>
      <c r="E10" s="38"/>
      <c r="F10" s="10"/>
      <c r="G10" s="10"/>
      <c r="H10" s="10"/>
      <c r="I10" s="9"/>
    </row>
    <row r="11" spans="1:9" ht="24" customHeight="1" x14ac:dyDescent="0.3">
      <c r="A11" s="9"/>
      <c r="B11" s="42"/>
      <c r="C11" s="36"/>
      <c r="D11" s="36"/>
      <c r="E11" s="36"/>
      <c r="F11" s="36"/>
      <c r="G11" s="36"/>
      <c r="H11" s="36"/>
      <c r="I11" s="9"/>
    </row>
    <row r="12" spans="1:9" ht="40.5" customHeight="1" x14ac:dyDescent="0.3">
      <c r="A12" s="9"/>
      <c r="B12" s="217" t="s">
        <v>92</v>
      </c>
      <c r="C12" s="217"/>
      <c r="D12" s="217"/>
      <c r="E12" s="217"/>
      <c r="F12" s="217"/>
      <c r="G12" s="217"/>
      <c r="H12" s="217"/>
      <c r="I12" s="9"/>
    </row>
    <row r="13" spans="1:9" ht="48.75" customHeight="1" x14ac:dyDescent="0.3">
      <c r="A13" s="9"/>
      <c r="B13" s="37"/>
      <c r="C13" s="41"/>
      <c r="D13" s="39"/>
      <c r="E13" s="39"/>
      <c r="F13" s="39"/>
      <c r="G13" s="40"/>
      <c r="H13" s="39"/>
      <c r="I13" s="9"/>
    </row>
    <row r="14" spans="1:9" ht="33" customHeight="1" x14ac:dyDescent="0.3">
      <c r="A14" s="9"/>
      <c r="B14" s="217" t="s">
        <v>91</v>
      </c>
      <c r="C14" s="217"/>
      <c r="D14" s="217"/>
      <c r="E14" s="217"/>
      <c r="F14" s="217"/>
      <c r="G14" s="217"/>
      <c r="H14" s="217"/>
      <c r="I14" s="9"/>
    </row>
    <row r="15" spans="1:9" ht="33.6" x14ac:dyDescent="0.3">
      <c r="A15" s="9"/>
      <c r="B15" s="37"/>
      <c r="C15" s="10"/>
      <c r="D15" s="10"/>
      <c r="E15" s="10"/>
      <c r="F15" s="10"/>
      <c r="G15" s="10"/>
      <c r="H15" s="10"/>
      <c r="I15" s="9"/>
    </row>
    <row r="16" spans="1:9" ht="36" customHeight="1" x14ac:dyDescent="0.3">
      <c r="A16" s="9"/>
      <c r="B16" s="213" t="s">
        <v>90</v>
      </c>
      <c r="C16" s="213"/>
      <c r="D16" s="213"/>
      <c r="E16" s="213"/>
      <c r="F16" s="213"/>
      <c r="G16" s="213"/>
      <c r="H16" s="213"/>
      <c r="I16" s="9"/>
    </row>
    <row r="17" spans="1:9" ht="75.75" customHeight="1" x14ac:dyDescent="0.3">
      <c r="A17" s="9"/>
      <c r="B17" s="37"/>
      <c r="C17" s="38"/>
      <c r="D17" s="38"/>
      <c r="E17" s="38"/>
      <c r="F17" s="10"/>
      <c r="G17" s="10"/>
      <c r="H17" s="10"/>
      <c r="I17" s="9"/>
    </row>
    <row r="18" spans="1:9" ht="32.25" customHeight="1" x14ac:dyDescent="0.3">
      <c r="A18" s="9"/>
      <c r="B18" s="37"/>
      <c r="C18" s="36"/>
      <c r="D18" s="36"/>
      <c r="E18" s="36"/>
      <c r="F18" s="36"/>
      <c r="G18" s="36"/>
      <c r="H18" s="36"/>
      <c r="I18" s="9"/>
    </row>
    <row r="19" spans="1:9" ht="29.25" customHeight="1" x14ac:dyDescent="0.3">
      <c r="A19" s="9"/>
      <c r="B19" s="212" t="s">
        <v>130</v>
      </c>
      <c r="C19" s="212"/>
      <c r="D19" s="212"/>
      <c r="E19" s="212"/>
      <c r="F19" s="212"/>
      <c r="G19" s="212"/>
      <c r="H19" s="212"/>
      <c r="I19" s="9"/>
    </row>
    <row r="20" spans="1:9" ht="60" customHeight="1" x14ac:dyDescent="0.3">
      <c r="A20" s="9"/>
      <c r="B20" s="35"/>
      <c r="C20" s="34"/>
      <c r="D20" s="34"/>
      <c r="E20" s="34"/>
      <c r="F20" s="33"/>
      <c r="G20" s="33"/>
      <c r="H20" s="33"/>
      <c r="I20" s="9"/>
    </row>
    <row r="21" spans="1:9" x14ac:dyDescent="0.3">
      <c r="A21" s="9"/>
      <c r="B21" s="10"/>
      <c r="C21" s="10"/>
      <c r="D21" s="10"/>
      <c r="E21" s="10"/>
      <c r="F21" s="10"/>
      <c r="G21" s="10"/>
      <c r="H21" s="10"/>
      <c r="I21" s="9"/>
    </row>
    <row r="22" spans="1:9" x14ac:dyDescent="0.3">
      <c r="A22" s="9"/>
      <c r="B22" s="9"/>
      <c r="C22" s="9"/>
      <c r="D22" s="9"/>
      <c r="E22" s="9"/>
      <c r="F22" s="9"/>
      <c r="G22" s="9"/>
      <c r="H22" s="10"/>
      <c r="I22" s="9"/>
    </row>
  </sheetData>
  <mergeCells count="7">
    <mergeCell ref="B19:H19"/>
    <mergeCell ref="B16:H16"/>
    <mergeCell ref="B3:H4"/>
    <mergeCell ref="B5:H6"/>
    <mergeCell ref="B8:H9"/>
    <mergeCell ref="B12:H12"/>
    <mergeCell ref="B14:H14"/>
  </mergeCells>
  <pageMargins left="0.7" right="0.7" top="0.75" bottom="0.75" header="0.3" footer="0.3"/>
  <pageSetup paperSize="9" scale="4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view="pageBreakPreview" zoomScaleNormal="100" zoomScaleSheetLayoutView="100" workbookViewId="0">
      <selection activeCell="B12" sqref="B12"/>
    </sheetView>
  </sheetViews>
  <sheetFormatPr baseColWidth="10" defaultRowHeight="14.4" x14ac:dyDescent="0.3"/>
  <cols>
    <col min="1" max="1" width="20" customWidth="1"/>
    <col min="2" max="2" width="38" customWidth="1"/>
    <col min="3" max="3" width="14.6640625" customWidth="1"/>
    <col min="4" max="4" width="14.88671875" customWidth="1"/>
    <col min="5" max="5" width="16.109375" customWidth="1"/>
    <col min="6" max="6" width="8.33203125" customWidth="1"/>
    <col min="7" max="7" width="17.109375" style="53" customWidth="1"/>
    <col min="8" max="8" width="14.6640625" style="53" customWidth="1"/>
    <col min="9" max="9" width="15.5546875" style="53" customWidth="1"/>
    <col min="12" max="12" width="6.88671875" customWidth="1"/>
  </cols>
  <sheetData>
    <row r="1" spans="1:11" x14ac:dyDescent="0.3">
      <c r="B1" s="1"/>
    </row>
    <row r="2" spans="1:11" x14ac:dyDescent="0.3">
      <c r="B2" s="1"/>
    </row>
    <row r="3" spans="1:11" ht="20.399999999999999" thickBot="1" x14ac:dyDescent="0.45">
      <c r="B3" s="1"/>
      <c r="C3" s="32"/>
    </row>
    <row r="4" spans="1:11" ht="18" thickBot="1" x14ac:dyDescent="0.5">
      <c r="B4" s="1"/>
      <c r="C4" s="237" t="s">
        <v>5</v>
      </c>
      <c r="D4" s="238"/>
      <c r="E4" s="239"/>
      <c r="G4" s="240" t="s">
        <v>124</v>
      </c>
      <c r="H4" s="241"/>
      <c r="I4" s="242"/>
    </row>
    <row r="5" spans="1:11" x14ac:dyDescent="0.3">
      <c r="B5" s="1"/>
    </row>
    <row r="6" spans="1:11" x14ac:dyDescent="0.3">
      <c r="B6" s="1"/>
    </row>
    <row r="7" spans="1:11" ht="15" thickBot="1" x14ac:dyDescent="0.35"/>
    <row r="8" spans="1:11" x14ac:dyDescent="0.3">
      <c r="A8" s="243" t="s">
        <v>11</v>
      </c>
      <c r="B8" s="243" t="s">
        <v>12</v>
      </c>
      <c r="C8" s="20" t="s">
        <v>13</v>
      </c>
      <c r="D8" s="243" t="s">
        <v>14</v>
      </c>
      <c r="E8" s="20" t="s">
        <v>15</v>
      </c>
      <c r="G8" s="47" t="s">
        <v>13</v>
      </c>
      <c r="H8" s="48" t="s">
        <v>14</v>
      </c>
      <c r="I8" s="49" t="s">
        <v>15</v>
      </c>
    </row>
    <row r="9" spans="1:11" ht="15" thickBot="1" x14ac:dyDescent="0.35">
      <c r="A9" s="244"/>
      <c r="B9" s="244"/>
      <c r="C9" s="21" t="s">
        <v>16</v>
      </c>
      <c r="D9" s="244"/>
      <c r="E9" s="26" t="s">
        <v>16</v>
      </c>
      <c r="G9" s="50" t="s">
        <v>16</v>
      </c>
      <c r="H9" s="51"/>
      <c r="I9" s="52" t="s">
        <v>16</v>
      </c>
    </row>
    <row r="10" spans="1:11" ht="15" thickBot="1" x14ac:dyDescent="0.35">
      <c r="A10" s="223" t="s">
        <v>68</v>
      </c>
      <c r="B10" s="224"/>
      <c r="C10" s="224"/>
      <c r="D10" s="224"/>
      <c r="E10" s="144" t="s">
        <v>77</v>
      </c>
      <c r="G10" s="225"/>
      <c r="H10" s="226"/>
      <c r="I10" s="227"/>
    </row>
    <row r="11" spans="1:11" ht="13.8" customHeight="1" thickBot="1" x14ac:dyDescent="0.35">
      <c r="A11" s="228" t="s">
        <v>107</v>
      </c>
      <c r="B11" s="229"/>
      <c r="C11" s="229"/>
      <c r="D11" s="229"/>
      <c r="E11" s="230"/>
      <c r="G11" s="231" t="s">
        <v>107</v>
      </c>
      <c r="H11" s="232"/>
      <c r="I11" s="233"/>
    </row>
    <row r="12" spans="1:11" ht="18" customHeight="1" x14ac:dyDescent="0.3">
      <c r="A12" s="193">
        <v>13</v>
      </c>
      <c r="B12" s="143" t="s">
        <v>69</v>
      </c>
      <c r="C12" s="18">
        <v>10</v>
      </c>
      <c r="D12" s="18">
        <v>1</v>
      </c>
      <c r="E12" s="92">
        <f>C12*D12</f>
        <v>10</v>
      </c>
      <c r="G12" s="56"/>
      <c r="H12" s="57">
        <f t="shared" ref="H12:H22" si="0">D12</f>
        <v>1</v>
      </c>
      <c r="I12" s="58">
        <f t="shared" ref="I12:I22" si="1">G12*H12</f>
        <v>0</v>
      </c>
      <c r="K12" s="134">
        <f t="shared" ref="K12:K25" si="2">+I12/E12</f>
        <v>0</v>
      </c>
    </row>
    <row r="13" spans="1:11" ht="16.2" customHeight="1" x14ac:dyDescent="0.3">
      <c r="A13" s="194">
        <v>14</v>
      </c>
      <c r="B13" s="142" t="s">
        <v>100</v>
      </c>
      <c r="C13" s="16">
        <v>10</v>
      </c>
      <c r="D13" s="16">
        <v>1</v>
      </c>
      <c r="E13" s="23">
        <f t="shared" ref="E13:E22" si="3">C13*D13</f>
        <v>10</v>
      </c>
      <c r="G13" s="59"/>
      <c r="H13" s="54">
        <f t="shared" si="0"/>
        <v>1</v>
      </c>
      <c r="I13" s="60">
        <f t="shared" si="1"/>
        <v>0</v>
      </c>
      <c r="K13" s="134">
        <f t="shared" si="2"/>
        <v>0</v>
      </c>
    </row>
    <row r="14" spans="1:11" ht="16.8" customHeight="1" x14ac:dyDescent="0.3">
      <c r="A14" s="194">
        <v>15</v>
      </c>
      <c r="B14" s="142" t="s">
        <v>70</v>
      </c>
      <c r="C14" s="16">
        <v>20</v>
      </c>
      <c r="D14" s="16">
        <v>1</v>
      </c>
      <c r="E14" s="23">
        <f t="shared" si="3"/>
        <v>20</v>
      </c>
      <c r="G14" s="59"/>
      <c r="H14" s="54">
        <f t="shared" si="0"/>
        <v>1</v>
      </c>
      <c r="I14" s="60">
        <f t="shared" si="1"/>
        <v>0</v>
      </c>
      <c r="K14" s="134">
        <f t="shared" si="2"/>
        <v>0</v>
      </c>
    </row>
    <row r="15" spans="1:11" ht="15" customHeight="1" x14ac:dyDescent="0.3">
      <c r="A15" s="194">
        <v>16</v>
      </c>
      <c r="B15" s="142" t="s">
        <v>71</v>
      </c>
      <c r="C15" s="16">
        <v>60</v>
      </c>
      <c r="D15" s="16">
        <v>1</v>
      </c>
      <c r="E15" s="23">
        <f t="shared" si="3"/>
        <v>60</v>
      </c>
      <c r="G15" s="59"/>
      <c r="H15" s="54">
        <f t="shared" si="0"/>
        <v>1</v>
      </c>
      <c r="I15" s="60">
        <f t="shared" si="1"/>
        <v>0</v>
      </c>
      <c r="K15" s="134">
        <f t="shared" si="2"/>
        <v>0</v>
      </c>
    </row>
    <row r="16" spans="1:11" x14ac:dyDescent="0.3">
      <c r="A16" s="194">
        <v>52</v>
      </c>
      <c r="B16" s="142" t="s">
        <v>72</v>
      </c>
      <c r="C16" s="16">
        <v>10</v>
      </c>
      <c r="D16" s="16">
        <v>1</v>
      </c>
      <c r="E16" s="23">
        <f t="shared" si="3"/>
        <v>10</v>
      </c>
      <c r="G16" s="59"/>
      <c r="H16" s="54">
        <f t="shared" si="0"/>
        <v>1</v>
      </c>
      <c r="I16" s="60">
        <f t="shared" si="1"/>
        <v>0</v>
      </c>
      <c r="K16" s="134">
        <f t="shared" si="2"/>
        <v>0</v>
      </c>
    </row>
    <row r="17" spans="1:11" x14ac:dyDescent="0.3">
      <c r="A17" s="194">
        <v>17</v>
      </c>
      <c r="B17" s="142" t="s">
        <v>73</v>
      </c>
      <c r="C17" s="16">
        <v>20</v>
      </c>
      <c r="D17" s="16">
        <v>1</v>
      </c>
      <c r="E17" s="23">
        <f t="shared" si="3"/>
        <v>20</v>
      </c>
      <c r="G17" s="59"/>
      <c r="H17" s="54">
        <f t="shared" si="0"/>
        <v>1</v>
      </c>
      <c r="I17" s="60">
        <f t="shared" si="1"/>
        <v>0</v>
      </c>
      <c r="K17" s="134">
        <f t="shared" si="2"/>
        <v>0</v>
      </c>
    </row>
    <row r="18" spans="1:11" x14ac:dyDescent="0.3">
      <c r="A18" s="194">
        <v>18</v>
      </c>
      <c r="B18" s="142" t="s">
        <v>74</v>
      </c>
      <c r="C18" s="16">
        <v>3</v>
      </c>
      <c r="D18" s="16">
        <v>1</v>
      </c>
      <c r="E18" s="23">
        <f t="shared" si="3"/>
        <v>3</v>
      </c>
      <c r="G18" s="59"/>
      <c r="H18" s="54">
        <f t="shared" si="0"/>
        <v>1</v>
      </c>
      <c r="I18" s="60">
        <f t="shared" si="1"/>
        <v>0</v>
      </c>
      <c r="K18" s="134">
        <f t="shared" si="2"/>
        <v>0</v>
      </c>
    </row>
    <row r="19" spans="1:11" x14ac:dyDescent="0.3">
      <c r="A19" s="194">
        <v>19</v>
      </c>
      <c r="B19" s="142" t="s">
        <v>75</v>
      </c>
      <c r="C19" s="16">
        <v>12</v>
      </c>
      <c r="D19" s="16">
        <v>1</v>
      </c>
      <c r="E19" s="23">
        <f t="shared" si="3"/>
        <v>12</v>
      </c>
      <c r="G19" s="59"/>
      <c r="H19" s="54">
        <f t="shared" si="0"/>
        <v>1</v>
      </c>
      <c r="I19" s="60">
        <f t="shared" si="1"/>
        <v>0</v>
      </c>
      <c r="K19" s="134">
        <f t="shared" si="2"/>
        <v>0</v>
      </c>
    </row>
    <row r="20" spans="1:11" ht="18.600000000000001" customHeight="1" x14ac:dyDescent="0.3">
      <c r="A20" s="194">
        <v>20</v>
      </c>
      <c r="B20" s="142" t="s">
        <v>101</v>
      </c>
      <c r="C20" s="16">
        <v>10</v>
      </c>
      <c r="D20" s="16">
        <v>1</v>
      </c>
      <c r="E20" s="23">
        <f t="shared" si="3"/>
        <v>10</v>
      </c>
      <c r="G20" s="59"/>
      <c r="H20" s="54">
        <f t="shared" si="0"/>
        <v>1</v>
      </c>
      <c r="I20" s="60">
        <f t="shared" si="1"/>
        <v>0</v>
      </c>
      <c r="K20" s="134">
        <f t="shared" si="2"/>
        <v>0</v>
      </c>
    </row>
    <row r="21" spans="1:11" ht="20.399999999999999" customHeight="1" x14ac:dyDescent="0.3">
      <c r="A21" s="194">
        <v>21</v>
      </c>
      <c r="B21" s="142" t="s">
        <v>89</v>
      </c>
      <c r="C21" s="16">
        <v>17</v>
      </c>
      <c r="D21" s="16">
        <v>1</v>
      </c>
      <c r="E21" s="23">
        <f t="shared" si="3"/>
        <v>17</v>
      </c>
      <c r="G21" s="59"/>
      <c r="H21" s="54">
        <f t="shared" si="0"/>
        <v>1</v>
      </c>
      <c r="I21" s="60">
        <f t="shared" si="1"/>
        <v>0</v>
      </c>
      <c r="K21" s="134">
        <f t="shared" si="2"/>
        <v>0</v>
      </c>
    </row>
    <row r="22" spans="1:11" ht="18.600000000000001" customHeight="1" thickBot="1" x14ac:dyDescent="0.35">
      <c r="A22" s="195">
        <v>22</v>
      </c>
      <c r="B22" s="142" t="s">
        <v>76</v>
      </c>
      <c r="C22" s="16">
        <v>10</v>
      </c>
      <c r="D22" s="16">
        <v>1</v>
      </c>
      <c r="E22" s="23">
        <f t="shared" si="3"/>
        <v>10</v>
      </c>
      <c r="G22" s="61"/>
      <c r="H22" s="62">
        <f t="shared" si="0"/>
        <v>1</v>
      </c>
      <c r="I22" s="63">
        <f t="shared" si="1"/>
        <v>0</v>
      </c>
      <c r="K22" s="134">
        <f t="shared" si="2"/>
        <v>0</v>
      </c>
    </row>
    <row r="23" spans="1:11" ht="15" thickBot="1" x14ac:dyDescent="0.35">
      <c r="A23" s="234" t="s">
        <v>108</v>
      </c>
      <c r="B23" s="235"/>
      <c r="C23" s="235"/>
      <c r="D23" s="236"/>
      <c r="E23" s="69">
        <f>SUM(E12:E22)</f>
        <v>182</v>
      </c>
      <c r="I23" s="55">
        <f>SUM(I12:I22)</f>
        <v>0</v>
      </c>
      <c r="K23" s="134">
        <f t="shared" si="2"/>
        <v>0</v>
      </c>
    </row>
    <row r="24" spans="1:11" ht="15" thickBot="1" x14ac:dyDescent="0.35">
      <c r="A24" s="218" t="s">
        <v>109</v>
      </c>
      <c r="B24" s="219"/>
      <c r="C24" s="219"/>
      <c r="D24" s="219"/>
      <c r="E24" s="145">
        <f>E18+E19+E20+E21+E22+E13</f>
        <v>62</v>
      </c>
      <c r="I24" s="31">
        <f>I18+I19+I20+I21+I22+I13</f>
        <v>0</v>
      </c>
      <c r="K24" s="134">
        <f t="shared" si="2"/>
        <v>0</v>
      </c>
    </row>
    <row r="25" spans="1:11" ht="22.8" customHeight="1" thickBot="1" x14ac:dyDescent="0.35">
      <c r="A25" s="220" t="s">
        <v>110</v>
      </c>
      <c r="B25" s="221"/>
      <c r="C25" s="221"/>
      <c r="D25" s="222"/>
      <c r="E25" s="146">
        <f>E23-E24</f>
        <v>120</v>
      </c>
      <c r="F25" s="147"/>
      <c r="G25" s="148"/>
      <c r="H25" s="148"/>
      <c r="I25" s="146">
        <f>I23-I24</f>
        <v>0</v>
      </c>
      <c r="K25" s="134">
        <f t="shared" si="2"/>
        <v>0</v>
      </c>
    </row>
  </sheetData>
  <mergeCells count="12">
    <mergeCell ref="C4:E4"/>
    <mergeCell ref="G4:I4"/>
    <mergeCell ref="A8:A9"/>
    <mergeCell ref="B8:B9"/>
    <mergeCell ref="D8:D9"/>
    <mergeCell ref="A24:D24"/>
    <mergeCell ref="A25:D25"/>
    <mergeCell ref="A10:D10"/>
    <mergeCell ref="G10:I10"/>
    <mergeCell ref="A11:E11"/>
    <mergeCell ref="G11:I11"/>
    <mergeCell ref="A23:D23"/>
  </mergeCells>
  <conditionalFormatting sqref="K12:K25">
    <cfRule type="cellIs" dxfId="50" priority="1" operator="equal">
      <formula>1</formula>
    </cfRule>
    <cfRule type="cellIs" dxfId="49" priority="2" operator="lessThan">
      <formula>1</formula>
    </cfRule>
    <cfRule type="cellIs" dxfId="48" priority="3" operator="greaterThan">
      <formula>1</formula>
    </cfRule>
  </conditionalFormatting>
  <pageMargins left="0.7" right="0.7" top="0.75" bottom="0.75" header="0.3" footer="0.3"/>
  <pageSetup paperSize="9" scale="4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tabSelected="1" view="pageBreakPreview" topLeftCell="A7" zoomScale="85" zoomScaleNormal="100" zoomScaleSheetLayoutView="85" workbookViewId="0">
      <selection activeCell="B48" sqref="B48"/>
    </sheetView>
  </sheetViews>
  <sheetFormatPr baseColWidth="10" defaultRowHeight="14.4" x14ac:dyDescent="0.3"/>
  <cols>
    <col min="1" max="1" width="20" customWidth="1"/>
    <col min="2" max="2" width="43.21875" customWidth="1"/>
    <col min="3" max="3" width="14.6640625" customWidth="1"/>
    <col min="4" max="4" width="14.88671875" customWidth="1"/>
    <col min="5" max="5" width="16.109375" customWidth="1"/>
    <col min="6" max="6" width="6" customWidth="1"/>
    <col min="7" max="7" width="16" style="53" customWidth="1"/>
    <col min="8" max="8" width="16.6640625" style="53" customWidth="1"/>
    <col min="9" max="9" width="18.88671875" style="53" customWidth="1"/>
    <col min="10" max="10" width="4.88671875" customWidth="1"/>
    <col min="11" max="11" width="12.88671875" customWidth="1"/>
    <col min="12" max="12" width="4.5546875" customWidth="1"/>
  </cols>
  <sheetData>
    <row r="1" spans="1:11" x14ac:dyDescent="0.3">
      <c r="B1" s="1"/>
    </row>
    <row r="2" spans="1:11" x14ac:dyDescent="0.3">
      <c r="B2" s="1"/>
    </row>
    <row r="3" spans="1:11" ht="20.399999999999999" thickBot="1" x14ac:dyDescent="0.45">
      <c r="B3" s="1"/>
      <c r="C3" s="32"/>
    </row>
    <row r="4" spans="1:11" ht="18" thickBot="1" x14ac:dyDescent="0.5">
      <c r="B4" s="1"/>
      <c r="C4" s="237" t="s">
        <v>5</v>
      </c>
      <c r="D4" s="238"/>
      <c r="E4" s="239"/>
      <c r="G4" s="240" t="s">
        <v>124</v>
      </c>
      <c r="H4" s="241"/>
      <c r="I4" s="242"/>
    </row>
    <row r="5" spans="1:11" x14ac:dyDescent="0.3">
      <c r="B5" s="1"/>
    </row>
    <row r="6" spans="1:11" x14ac:dyDescent="0.3">
      <c r="B6" s="1"/>
    </row>
    <row r="7" spans="1:11" ht="15" thickBot="1" x14ac:dyDescent="0.35"/>
    <row r="8" spans="1:11" ht="15" thickBot="1" x14ac:dyDescent="0.35">
      <c r="A8" s="11"/>
      <c r="B8" s="12"/>
      <c r="G8" s="245" t="s">
        <v>97</v>
      </c>
      <c r="H8" s="246"/>
      <c r="I8" s="247"/>
    </row>
    <row r="9" spans="1:11" ht="18.75" customHeight="1" thickBot="1" x14ac:dyDescent="0.35">
      <c r="A9" s="11"/>
      <c r="B9" s="12"/>
      <c r="C9" s="13"/>
      <c r="D9" s="13"/>
      <c r="E9" s="13"/>
      <c r="G9" s="279" t="s">
        <v>96</v>
      </c>
      <c r="H9" s="280"/>
      <c r="I9" s="281"/>
      <c r="K9" s="267" t="s">
        <v>98</v>
      </c>
    </row>
    <row r="10" spans="1:11" ht="18.75" customHeight="1" x14ac:dyDescent="0.3">
      <c r="A10" s="251" t="s">
        <v>11</v>
      </c>
      <c r="B10" s="251" t="s">
        <v>12</v>
      </c>
      <c r="C10" s="14" t="s">
        <v>13</v>
      </c>
      <c r="D10" s="251" t="s">
        <v>14</v>
      </c>
      <c r="E10" s="14" t="s">
        <v>15</v>
      </c>
      <c r="G10" s="47" t="s">
        <v>13</v>
      </c>
      <c r="H10" s="48" t="s">
        <v>14</v>
      </c>
      <c r="I10" s="49" t="s">
        <v>15</v>
      </c>
      <c r="K10" s="268"/>
    </row>
    <row r="11" spans="1:11" ht="15" thickBot="1" x14ac:dyDescent="0.35">
      <c r="A11" s="252"/>
      <c r="B11" s="252"/>
      <c r="C11" s="22" t="s">
        <v>16</v>
      </c>
      <c r="D11" s="252"/>
      <c r="E11" s="22" t="s">
        <v>16</v>
      </c>
      <c r="G11" s="50" t="s">
        <v>16</v>
      </c>
      <c r="H11" s="51"/>
      <c r="I11" s="52" t="s">
        <v>16</v>
      </c>
      <c r="K11" s="269"/>
    </row>
    <row r="12" spans="1:11" ht="15.6" customHeight="1" thickBot="1" x14ac:dyDescent="0.35">
      <c r="A12" s="253" t="s">
        <v>17</v>
      </c>
      <c r="B12" s="254"/>
      <c r="C12" s="254"/>
      <c r="D12" s="136"/>
      <c r="E12" s="137"/>
      <c r="G12" s="270" t="s">
        <v>17</v>
      </c>
      <c r="H12" s="271"/>
      <c r="I12" s="272"/>
    </row>
    <row r="13" spans="1:11" x14ac:dyDescent="0.3">
      <c r="A13" s="193">
        <v>1</v>
      </c>
      <c r="B13" s="140" t="s">
        <v>18</v>
      </c>
      <c r="C13" s="18"/>
      <c r="D13" s="18">
        <v>1</v>
      </c>
      <c r="E13" s="92"/>
      <c r="G13" s="56"/>
      <c r="H13" s="57">
        <f>D13</f>
        <v>1</v>
      </c>
      <c r="I13" s="58"/>
      <c r="K13" s="134"/>
    </row>
    <row r="14" spans="1:11" x14ac:dyDescent="0.3">
      <c r="A14" s="194">
        <v>2</v>
      </c>
      <c r="B14" s="139" t="s">
        <v>19</v>
      </c>
      <c r="C14" s="16"/>
      <c r="D14" s="16">
        <v>1</v>
      </c>
      <c r="E14" s="23"/>
      <c r="G14" s="59"/>
      <c r="H14" s="54">
        <f t="shared" ref="H14:H20" si="0">D14</f>
        <v>1</v>
      </c>
      <c r="I14" s="60"/>
      <c r="K14" s="134"/>
    </row>
    <row r="15" spans="1:11" ht="16.2" customHeight="1" x14ac:dyDescent="0.3">
      <c r="A15" s="194">
        <v>47</v>
      </c>
      <c r="B15" s="139" t="s">
        <v>20</v>
      </c>
      <c r="C15" s="16"/>
      <c r="D15" s="16">
        <v>1</v>
      </c>
      <c r="E15" s="23"/>
      <c r="G15" s="59"/>
      <c r="H15" s="54">
        <f t="shared" si="0"/>
        <v>1</v>
      </c>
      <c r="I15" s="60"/>
      <c r="K15" s="134"/>
    </row>
    <row r="16" spans="1:11" x14ac:dyDescent="0.3">
      <c r="A16" s="194">
        <v>3</v>
      </c>
      <c r="B16" s="139" t="s">
        <v>21</v>
      </c>
      <c r="C16" s="16">
        <v>20</v>
      </c>
      <c r="D16" s="16">
        <v>1</v>
      </c>
      <c r="E16" s="23">
        <f>+C16*D16</f>
        <v>20</v>
      </c>
      <c r="G16" s="59"/>
      <c r="H16" s="54">
        <f t="shared" si="0"/>
        <v>1</v>
      </c>
      <c r="I16" s="60">
        <f t="shared" ref="I16:I20" si="1">G16*H16</f>
        <v>0</v>
      </c>
      <c r="K16" s="134">
        <f t="shared" ref="K16:K21" si="2">+I16/E16</f>
        <v>0</v>
      </c>
    </row>
    <row r="17" spans="1:11" ht="13.2" customHeight="1" x14ac:dyDescent="0.3">
      <c r="A17" s="194">
        <v>7</v>
      </c>
      <c r="B17" s="139" t="s">
        <v>22</v>
      </c>
      <c r="C17" s="16">
        <v>30</v>
      </c>
      <c r="D17" s="16">
        <v>1</v>
      </c>
      <c r="E17" s="23">
        <f>+C17*D17</f>
        <v>30</v>
      </c>
      <c r="G17" s="59"/>
      <c r="H17" s="54">
        <f t="shared" si="0"/>
        <v>1</v>
      </c>
      <c r="I17" s="60">
        <f t="shared" si="1"/>
        <v>0</v>
      </c>
      <c r="K17" s="134">
        <f t="shared" si="2"/>
        <v>0</v>
      </c>
    </row>
    <row r="18" spans="1:11" x14ac:dyDescent="0.3">
      <c r="A18" s="194">
        <v>8</v>
      </c>
      <c r="B18" s="139" t="s">
        <v>23</v>
      </c>
      <c r="C18" s="16">
        <v>4</v>
      </c>
      <c r="D18" s="16">
        <v>2</v>
      </c>
      <c r="E18" s="23">
        <f>+C18*D18</f>
        <v>8</v>
      </c>
      <c r="G18" s="59"/>
      <c r="H18" s="54">
        <f t="shared" si="0"/>
        <v>2</v>
      </c>
      <c r="I18" s="60">
        <f t="shared" si="1"/>
        <v>0</v>
      </c>
      <c r="K18" s="134">
        <f t="shared" si="2"/>
        <v>0</v>
      </c>
    </row>
    <row r="19" spans="1:11" ht="13.8" customHeight="1" x14ac:dyDescent="0.3">
      <c r="A19" s="194">
        <v>8</v>
      </c>
      <c r="B19" s="139" t="s">
        <v>24</v>
      </c>
      <c r="C19" s="16">
        <v>4</v>
      </c>
      <c r="D19" s="16">
        <v>2</v>
      </c>
      <c r="E19" s="23">
        <f>+C19*D19</f>
        <v>8</v>
      </c>
      <c r="G19" s="59"/>
      <c r="H19" s="54">
        <f t="shared" si="0"/>
        <v>2</v>
      </c>
      <c r="I19" s="60">
        <f t="shared" si="1"/>
        <v>0</v>
      </c>
      <c r="K19" s="134">
        <f t="shared" si="2"/>
        <v>0</v>
      </c>
    </row>
    <row r="20" spans="1:11" ht="25.2" customHeight="1" thickBot="1" x14ac:dyDescent="0.35">
      <c r="A20" s="195">
        <v>6</v>
      </c>
      <c r="B20" s="138" t="s">
        <v>31</v>
      </c>
      <c r="C20" s="94">
        <v>30</v>
      </c>
      <c r="D20" s="94">
        <v>1</v>
      </c>
      <c r="E20" s="95">
        <f>+D20*C20</f>
        <v>30</v>
      </c>
      <c r="G20" s="61"/>
      <c r="H20" s="62">
        <f t="shared" si="0"/>
        <v>1</v>
      </c>
      <c r="I20" s="63">
        <f t="shared" si="1"/>
        <v>0</v>
      </c>
      <c r="K20" s="134">
        <f t="shared" si="2"/>
        <v>0</v>
      </c>
    </row>
    <row r="21" spans="1:11" ht="15" customHeight="1" thickBot="1" x14ac:dyDescent="0.35">
      <c r="A21" s="273" t="s">
        <v>116</v>
      </c>
      <c r="B21" s="274"/>
      <c r="C21" s="274"/>
      <c r="D21" s="275"/>
      <c r="E21" s="150">
        <f>SUM(E13:E20)</f>
        <v>96</v>
      </c>
      <c r="I21" s="151">
        <f>SUM(I13:I20)</f>
        <v>0</v>
      </c>
      <c r="K21" s="134">
        <f t="shared" si="2"/>
        <v>0</v>
      </c>
    </row>
    <row r="22" spans="1:11" ht="15" thickBot="1" x14ac:dyDescent="0.35">
      <c r="A22" s="64"/>
      <c r="B22" s="64"/>
      <c r="C22" s="64"/>
      <c r="D22" s="64"/>
      <c r="E22" s="64"/>
    </row>
    <row r="23" spans="1:11" x14ac:dyDescent="0.3">
      <c r="A23" s="255" t="s">
        <v>11</v>
      </c>
      <c r="B23" s="257" t="s">
        <v>12</v>
      </c>
      <c r="C23" s="65" t="s">
        <v>13</v>
      </c>
      <c r="D23" s="257" t="s">
        <v>14</v>
      </c>
      <c r="E23" s="66" t="s">
        <v>15</v>
      </c>
      <c r="G23" s="47" t="s">
        <v>13</v>
      </c>
      <c r="H23" s="48" t="s">
        <v>14</v>
      </c>
      <c r="I23" s="49" t="s">
        <v>15</v>
      </c>
    </row>
    <row r="24" spans="1:11" ht="15" thickBot="1" x14ac:dyDescent="0.35">
      <c r="A24" s="256"/>
      <c r="B24" s="258"/>
      <c r="C24" s="15" t="s">
        <v>16</v>
      </c>
      <c r="D24" s="258"/>
      <c r="E24" s="67" t="s">
        <v>16</v>
      </c>
      <c r="G24" s="50" t="s">
        <v>16</v>
      </c>
      <c r="H24" s="51"/>
      <c r="I24" s="52" t="s">
        <v>16</v>
      </c>
    </row>
    <row r="25" spans="1:11" ht="18.600000000000001" customHeight="1" thickBot="1" x14ac:dyDescent="0.35">
      <c r="A25" s="96" t="s">
        <v>121</v>
      </c>
      <c r="B25" s="97"/>
      <c r="C25" s="97"/>
      <c r="D25" s="97"/>
      <c r="E25" s="98"/>
      <c r="G25" s="261" t="s">
        <v>121</v>
      </c>
      <c r="H25" s="262"/>
      <c r="I25" s="263"/>
    </row>
    <row r="26" spans="1:11" ht="15.6" customHeight="1" x14ac:dyDescent="0.3">
      <c r="A26" s="196">
        <v>9</v>
      </c>
      <c r="B26" s="141" t="s">
        <v>25</v>
      </c>
      <c r="C26" s="28">
        <v>15</v>
      </c>
      <c r="D26" s="100">
        <v>1</v>
      </c>
      <c r="E26" s="29">
        <f>+C26*D26</f>
        <v>15</v>
      </c>
      <c r="G26" s="70"/>
      <c r="H26" s="71">
        <f t="shared" ref="H26:H31" si="3">D26</f>
        <v>1</v>
      </c>
      <c r="I26" s="72">
        <f t="shared" ref="I26:I31" si="4">G26*H26</f>
        <v>0</v>
      </c>
      <c r="K26" s="134">
        <f t="shared" ref="K26:K32" si="5">+I26/E26</f>
        <v>0</v>
      </c>
    </row>
    <row r="27" spans="1:11" x14ac:dyDescent="0.3">
      <c r="A27" s="197">
        <v>27</v>
      </c>
      <c r="B27" s="89" t="s">
        <v>26</v>
      </c>
      <c r="C27" s="16">
        <v>12</v>
      </c>
      <c r="D27" s="99">
        <v>1</v>
      </c>
      <c r="E27" s="23">
        <v>12</v>
      </c>
      <c r="G27" s="59"/>
      <c r="H27" s="54">
        <f t="shared" si="3"/>
        <v>1</v>
      </c>
      <c r="I27" s="60">
        <f t="shared" si="4"/>
        <v>0</v>
      </c>
      <c r="K27" s="134">
        <f t="shared" si="5"/>
        <v>0</v>
      </c>
    </row>
    <row r="28" spans="1:11" x14ac:dyDescent="0.3">
      <c r="A28" s="197">
        <v>27</v>
      </c>
      <c r="B28" s="89" t="s">
        <v>27</v>
      </c>
      <c r="C28" s="16">
        <v>14</v>
      </c>
      <c r="D28" s="99">
        <v>1</v>
      </c>
      <c r="E28" s="23">
        <v>12</v>
      </c>
      <c r="G28" s="59"/>
      <c r="H28" s="54">
        <f t="shared" si="3"/>
        <v>1</v>
      </c>
      <c r="I28" s="60">
        <f t="shared" si="4"/>
        <v>0</v>
      </c>
      <c r="K28" s="134">
        <f t="shared" si="5"/>
        <v>0</v>
      </c>
    </row>
    <row r="29" spans="1:11" x14ac:dyDescent="0.3">
      <c r="A29" s="197">
        <v>28</v>
      </c>
      <c r="B29" s="89" t="s">
        <v>28</v>
      </c>
      <c r="C29" s="16">
        <v>12</v>
      </c>
      <c r="D29" s="99">
        <v>1</v>
      </c>
      <c r="E29" s="23">
        <v>12</v>
      </c>
      <c r="G29" s="59"/>
      <c r="H29" s="54">
        <f t="shared" si="3"/>
        <v>1</v>
      </c>
      <c r="I29" s="60">
        <f t="shared" si="4"/>
        <v>0</v>
      </c>
      <c r="K29" s="134">
        <f t="shared" si="5"/>
        <v>0</v>
      </c>
    </row>
    <row r="30" spans="1:11" ht="15" customHeight="1" x14ac:dyDescent="0.3">
      <c r="A30" s="197">
        <v>10</v>
      </c>
      <c r="B30" s="89" t="s">
        <v>99</v>
      </c>
      <c r="C30" s="16">
        <v>4</v>
      </c>
      <c r="D30" s="16">
        <v>2</v>
      </c>
      <c r="E30" s="23">
        <f t="shared" ref="E30:E31" si="6">+D30*C30</f>
        <v>8</v>
      </c>
      <c r="G30" s="59"/>
      <c r="H30" s="54">
        <f t="shared" si="3"/>
        <v>2</v>
      </c>
      <c r="I30" s="60">
        <f t="shared" si="4"/>
        <v>0</v>
      </c>
      <c r="K30" s="134">
        <f t="shared" si="5"/>
        <v>0</v>
      </c>
    </row>
    <row r="31" spans="1:11" ht="15" thickBot="1" x14ac:dyDescent="0.35">
      <c r="A31" s="198">
        <v>11</v>
      </c>
      <c r="B31" s="149" t="s">
        <v>29</v>
      </c>
      <c r="C31" s="24">
        <v>5</v>
      </c>
      <c r="D31" s="24">
        <v>1</v>
      </c>
      <c r="E31" s="25">
        <f t="shared" si="6"/>
        <v>5</v>
      </c>
      <c r="G31" s="61"/>
      <c r="H31" s="62">
        <f t="shared" si="3"/>
        <v>1</v>
      </c>
      <c r="I31" s="63">
        <f t="shared" si="4"/>
        <v>0</v>
      </c>
      <c r="K31" s="134">
        <f t="shared" si="5"/>
        <v>0</v>
      </c>
    </row>
    <row r="32" spans="1:11" ht="15.75" customHeight="1" thickBot="1" x14ac:dyDescent="0.35">
      <c r="A32" s="276" t="s">
        <v>122</v>
      </c>
      <c r="B32" s="277"/>
      <c r="C32" s="277"/>
      <c r="D32" s="278"/>
      <c r="E32" s="175">
        <f>SUM(E26:E31)</f>
        <v>64</v>
      </c>
      <c r="I32" s="176">
        <f>SUM(I26:I31)</f>
        <v>0</v>
      </c>
      <c r="K32" s="134">
        <f t="shared" si="5"/>
        <v>0</v>
      </c>
    </row>
    <row r="33" spans="1:11" ht="15" customHeight="1" thickBot="1" x14ac:dyDescent="0.35">
      <c r="A33" s="17"/>
      <c r="B33" s="17"/>
      <c r="C33" s="17"/>
      <c r="D33" s="17"/>
      <c r="E33" s="17"/>
    </row>
    <row r="34" spans="1:11" x14ac:dyDescent="0.3">
      <c r="A34" s="255" t="s">
        <v>11</v>
      </c>
      <c r="B34" s="257" t="s">
        <v>12</v>
      </c>
      <c r="C34" s="65" t="s">
        <v>13</v>
      </c>
      <c r="D34" s="257" t="s">
        <v>14</v>
      </c>
      <c r="E34" s="66" t="s">
        <v>15</v>
      </c>
      <c r="G34" s="47" t="s">
        <v>13</v>
      </c>
      <c r="H34" s="48" t="s">
        <v>14</v>
      </c>
      <c r="I34" s="49" t="s">
        <v>15</v>
      </c>
    </row>
    <row r="35" spans="1:11" ht="15" thickBot="1" x14ac:dyDescent="0.35">
      <c r="A35" s="259"/>
      <c r="B35" s="260"/>
      <c r="C35" s="177" t="s">
        <v>16</v>
      </c>
      <c r="D35" s="260"/>
      <c r="E35" s="178" t="s">
        <v>16</v>
      </c>
      <c r="G35" s="50" t="s">
        <v>16</v>
      </c>
      <c r="H35" s="51"/>
      <c r="I35" s="52" t="s">
        <v>16</v>
      </c>
    </row>
    <row r="36" spans="1:11" ht="19.2" customHeight="1" thickBot="1" x14ac:dyDescent="0.35">
      <c r="A36" s="261" t="s">
        <v>32</v>
      </c>
      <c r="B36" s="262"/>
      <c r="C36" s="262"/>
      <c r="D36" s="262"/>
      <c r="E36" s="263"/>
      <c r="G36" s="264" t="s">
        <v>32</v>
      </c>
      <c r="H36" s="265"/>
      <c r="I36" s="266"/>
    </row>
    <row r="37" spans="1:11" ht="16.8" customHeight="1" x14ac:dyDescent="0.3">
      <c r="A37" s="193">
        <v>46</v>
      </c>
      <c r="B37" s="90" t="s">
        <v>33</v>
      </c>
      <c r="C37" s="28">
        <v>10</v>
      </c>
      <c r="D37" s="28">
        <v>1</v>
      </c>
      <c r="E37" s="29">
        <f t="shared" ref="E37:E50" si="7">+D37*C37</f>
        <v>10</v>
      </c>
      <c r="G37" s="56"/>
      <c r="H37" s="57">
        <f t="shared" ref="H37:H49" si="8">D37</f>
        <v>1</v>
      </c>
      <c r="I37" s="58">
        <f t="shared" ref="I37:I49" si="9">G37*H37</f>
        <v>0</v>
      </c>
      <c r="K37" s="134">
        <f t="shared" ref="K37:K53" si="10">+I37/E37</f>
        <v>0</v>
      </c>
    </row>
    <row r="38" spans="1:11" ht="17.399999999999999" customHeight="1" x14ac:dyDescent="0.3">
      <c r="A38" s="194">
        <v>50</v>
      </c>
      <c r="B38" s="89" t="s">
        <v>34</v>
      </c>
      <c r="C38" s="16">
        <v>25</v>
      </c>
      <c r="D38" s="16">
        <v>1</v>
      </c>
      <c r="E38" s="23">
        <f t="shared" si="7"/>
        <v>25</v>
      </c>
      <c r="G38" s="59"/>
      <c r="H38" s="54">
        <f t="shared" si="8"/>
        <v>1</v>
      </c>
      <c r="I38" s="60">
        <f t="shared" si="9"/>
        <v>0</v>
      </c>
      <c r="K38" s="134">
        <f t="shared" si="10"/>
        <v>0</v>
      </c>
    </row>
    <row r="39" spans="1:11" ht="19.2" customHeight="1" x14ac:dyDescent="0.3">
      <c r="A39" s="194">
        <v>6</v>
      </c>
      <c r="B39" s="89" t="s">
        <v>35</v>
      </c>
      <c r="C39" s="16">
        <v>30</v>
      </c>
      <c r="D39" s="16">
        <v>1</v>
      </c>
      <c r="E39" s="23">
        <f t="shared" si="7"/>
        <v>30</v>
      </c>
      <c r="G39" s="59"/>
      <c r="H39" s="54">
        <f t="shared" si="8"/>
        <v>1</v>
      </c>
      <c r="I39" s="60">
        <f t="shared" si="9"/>
        <v>0</v>
      </c>
      <c r="K39" s="134">
        <f t="shared" si="10"/>
        <v>0</v>
      </c>
    </row>
    <row r="40" spans="1:11" x14ac:dyDescent="0.3">
      <c r="A40" s="194">
        <v>35</v>
      </c>
      <c r="B40" s="89" t="s">
        <v>36</v>
      </c>
      <c r="C40" s="16">
        <v>15</v>
      </c>
      <c r="D40" s="16">
        <v>1</v>
      </c>
      <c r="E40" s="23">
        <f t="shared" si="7"/>
        <v>15</v>
      </c>
      <c r="G40" s="59"/>
      <c r="H40" s="54">
        <f t="shared" si="8"/>
        <v>1</v>
      </c>
      <c r="I40" s="60">
        <f t="shared" si="9"/>
        <v>0</v>
      </c>
      <c r="K40" s="134">
        <f t="shared" si="10"/>
        <v>0</v>
      </c>
    </row>
    <row r="41" spans="1:11" ht="15.6" customHeight="1" x14ac:dyDescent="0.3">
      <c r="A41" s="194">
        <v>37</v>
      </c>
      <c r="B41" s="89" t="s">
        <v>37</v>
      </c>
      <c r="C41" s="16">
        <v>20</v>
      </c>
      <c r="D41" s="16">
        <v>1</v>
      </c>
      <c r="E41" s="23">
        <f t="shared" si="7"/>
        <v>20</v>
      </c>
      <c r="G41" s="59"/>
      <c r="H41" s="54">
        <f t="shared" si="8"/>
        <v>1</v>
      </c>
      <c r="I41" s="60">
        <f t="shared" si="9"/>
        <v>0</v>
      </c>
      <c r="K41" s="134">
        <f t="shared" si="10"/>
        <v>0</v>
      </c>
    </row>
    <row r="42" spans="1:11" x14ac:dyDescent="0.3">
      <c r="A42" s="194">
        <v>33</v>
      </c>
      <c r="B42" s="89" t="s">
        <v>38</v>
      </c>
      <c r="C42" s="16">
        <v>6</v>
      </c>
      <c r="D42" s="16">
        <v>1</v>
      </c>
      <c r="E42" s="23">
        <f t="shared" si="7"/>
        <v>6</v>
      </c>
      <c r="G42" s="59"/>
      <c r="H42" s="54">
        <f t="shared" si="8"/>
        <v>1</v>
      </c>
      <c r="I42" s="60">
        <f t="shared" si="9"/>
        <v>0</v>
      </c>
      <c r="K42" s="134">
        <f t="shared" si="10"/>
        <v>0</v>
      </c>
    </row>
    <row r="43" spans="1:11" x14ac:dyDescent="0.3">
      <c r="A43" s="194">
        <v>31</v>
      </c>
      <c r="B43" s="89" t="s">
        <v>39</v>
      </c>
      <c r="C43" s="16">
        <v>6</v>
      </c>
      <c r="D43" s="16">
        <v>1</v>
      </c>
      <c r="E43" s="23">
        <f t="shared" si="7"/>
        <v>6</v>
      </c>
      <c r="G43" s="59"/>
      <c r="H43" s="54">
        <f t="shared" si="8"/>
        <v>1</v>
      </c>
      <c r="I43" s="60">
        <f t="shared" si="9"/>
        <v>0</v>
      </c>
      <c r="K43" s="134">
        <f t="shared" si="10"/>
        <v>0</v>
      </c>
    </row>
    <row r="44" spans="1:11" x14ac:dyDescent="0.3">
      <c r="A44" s="194">
        <v>10</v>
      </c>
      <c r="B44" s="89" t="s">
        <v>115</v>
      </c>
      <c r="C44" s="16">
        <v>3</v>
      </c>
      <c r="D44" s="16">
        <v>1</v>
      </c>
      <c r="E44" s="23">
        <f t="shared" si="7"/>
        <v>3</v>
      </c>
      <c r="G44" s="59"/>
      <c r="H44" s="54">
        <f t="shared" si="8"/>
        <v>1</v>
      </c>
      <c r="I44" s="60">
        <f t="shared" si="9"/>
        <v>0</v>
      </c>
      <c r="K44" s="134">
        <f t="shared" si="10"/>
        <v>0</v>
      </c>
    </row>
    <row r="45" spans="1:11" x14ac:dyDescent="0.3">
      <c r="A45" s="194">
        <v>8</v>
      </c>
      <c r="B45" s="89" t="s">
        <v>40</v>
      </c>
      <c r="C45" s="16">
        <v>4</v>
      </c>
      <c r="D45" s="16">
        <v>1</v>
      </c>
      <c r="E45" s="23">
        <v>4</v>
      </c>
      <c r="G45" s="59"/>
      <c r="H45" s="54">
        <f t="shared" si="8"/>
        <v>1</v>
      </c>
      <c r="I45" s="60">
        <f t="shared" si="9"/>
        <v>0</v>
      </c>
      <c r="K45" s="134">
        <f t="shared" si="10"/>
        <v>0</v>
      </c>
    </row>
    <row r="46" spans="1:11" x14ac:dyDescent="0.3">
      <c r="A46" s="194">
        <v>41</v>
      </c>
      <c r="B46" s="89" t="s">
        <v>41</v>
      </c>
      <c r="C46" s="16">
        <v>4.5</v>
      </c>
      <c r="D46" s="16">
        <v>1</v>
      </c>
      <c r="E46" s="23">
        <f t="shared" si="7"/>
        <v>4.5</v>
      </c>
      <c r="G46" s="59"/>
      <c r="H46" s="54">
        <f t="shared" si="8"/>
        <v>1</v>
      </c>
      <c r="I46" s="60">
        <f t="shared" si="9"/>
        <v>0</v>
      </c>
      <c r="K46" s="134">
        <f t="shared" si="10"/>
        <v>0</v>
      </c>
    </row>
    <row r="47" spans="1:11" x14ac:dyDescent="0.3">
      <c r="A47" s="194">
        <v>10</v>
      </c>
      <c r="B47" s="139" t="s">
        <v>42</v>
      </c>
      <c r="C47" s="16">
        <v>3</v>
      </c>
      <c r="D47" s="16">
        <v>1</v>
      </c>
      <c r="E47" s="23">
        <f t="shared" si="7"/>
        <v>3</v>
      </c>
      <c r="G47" s="59"/>
      <c r="H47" s="54">
        <f t="shared" si="8"/>
        <v>1</v>
      </c>
      <c r="I47" s="60">
        <f t="shared" si="9"/>
        <v>0</v>
      </c>
      <c r="K47" s="134">
        <f t="shared" si="10"/>
        <v>0</v>
      </c>
    </row>
    <row r="48" spans="1:11" x14ac:dyDescent="0.3">
      <c r="A48" s="194">
        <v>29</v>
      </c>
      <c r="B48" s="89" t="s">
        <v>43</v>
      </c>
      <c r="C48" s="16">
        <v>15</v>
      </c>
      <c r="D48" s="16">
        <v>1</v>
      </c>
      <c r="E48" s="23">
        <f t="shared" si="7"/>
        <v>15</v>
      </c>
      <c r="G48" s="59"/>
      <c r="H48" s="54">
        <f t="shared" si="8"/>
        <v>1</v>
      </c>
      <c r="I48" s="60">
        <f t="shared" si="9"/>
        <v>0</v>
      </c>
      <c r="K48" s="134">
        <f t="shared" si="10"/>
        <v>0</v>
      </c>
    </row>
    <row r="49" spans="1:12" ht="15" thickBot="1" x14ac:dyDescent="0.35">
      <c r="A49" s="199">
        <v>27</v>
      </c>
      <c r="B49" s="93" t="s">
        <v>44</v>
      </c>
      <c r="C49" s="94">
        <v>14</v>
      </c>
      <c r="D49" s="94">
        <v>1</v>
      </c>
      <c r="E49" s="95">
        <f t="shared" si="7"/>
        <v>14</v>
      </c>
      <c r="G49" s="61"/>
      <c r="H49" s="62">
        <f t="shared" si="8"/>
        <v>1</v>
      </c>
      <c r="I49" s="63">
        <f t="shared" si="9"/>
        <v>0</v>
      </c>
      <c r="K49" s="134">
        <f t="shared" si="10"/>
        <v>0</v>
      </c>
    </row>
    <row r="50" spans="1:12" ht="15" thickBot="1" x14ac:dyDescent="0.35">
      <c r="A50" s="195">
        <v>49</v>
      </c>
      <c r="B50" s="91" t="s">
        <v>102</v>
      </c>
      <c r="C50" s="24">
        <v>20</v>
      </c>
      <c r="D50" s="24">
        <v>2</v>
      </c>
      <c r="E50" s="25">
        <f t="shared" si="7"/>
        <v>40</v>
      </c>
      <c r="G50" s="135"/>
      <c r="H50" s="135"/>
      <c r="I50" s="179"/>
      <c r="J50" s="162"/>
    </row>
    <row r="51" spans="1:12" ht="15" thickBot="1" x14ac:dyDescent="0.35">
      <c r="A51" s="248" t="s">
        <v>117</v>
      </c>
      <c r="B51" s="249"/>
      <c r="C51" s="249"/>
      <c r="D51" s="250"/>
      <c r="E51" s="101">
        <f>SUM(E37:E49)</f>
        <v>155.5</v>
      </c>
      <c r="I51" s="68">
        <f>SUM(I37:I50)</f>
        <v>0</v>
      </c>
      <c r="K51" s="134">
        <f t="shared" si="10"/>
        <v>0</v>
      </c>
    </row>
    <row r="52" spans="1:12" ht="15" thickBot="1" x14ac:dyDescent="0.35">
      <c r="A52" s="170"/>
      <c r="B52" s="170"/>
      <c r="C52" s="170"/>
      <c r="D52" s="170"/>
      <c r="E52" s="17"/>
      <c r="F52" s="9"/>
      <c r="G52" s="115"/>
      <c r="H52" s="115"/>
      <c r="I52" s="17"/>
      <c r="J52" s="9"/>
      <c r="L52" s="9"/>
    </row>
    <row r="53" spans="1:12" ht="18.600000000000001" thickBot="1" x14ac:dyDescent="0.4">
      <c r="A53" s="171" t="s">
        <v>103</v>
      </c>
      <c r="B53" s="172"/>
      <c r="C53" s="172"/>
      <c r="D53" s="172"/>
      <c r="E53" s="173">
        <f>E51+E32+E21</f>
        <v>315.5</v>
      </c>
      <c r="I53" s="174">
        <f>I51+I32+I21</f>
        <v>0</v>
      </c>
      <c r="K53" s="134">
        <f t="shared" si="10"/>
        <v>0</v>
      </c>
    </row>
  </sheetData>
  <mergeCells count="22">
    <mergeCell ref="K9:K11"/>
    <mergeCell ref="G25:I25"/>
    <mergeCell ref="G12:I12"/>
    <mergeCell ref="A21:D21"/>
    <mergeCell ref="A32:D32"/>
    <mergeCell ref="G9:I9"/>
    <mergeCell ref="G8:I8"/>
    <mergeCell ref="A51:D51"/>
    <mergeCell ref="C4:E4"/>
    <mergeCell ref="A10:A11"/>
    <mergeCell ref="B10:B11"/>
    <mergeCell ref="D10:D11"/>
    <mergeCell ref="A12:C12"/>
    <mergeCell ref="A23:A24"/>
    <mergeCell ref="B23:B24"/>
    <mergeCell ref="D23:D24"/>
    <mergeCell ref="A34:A35"/>
    <mergeCell ref="B34:B35"/>
    <mergeCell ref="D34:D35"/>
    <mergeCell ref="A36:E36"/>
    <mergeCell ref="G36:I36"/>
    <mergeCell ref="G4:I4"/>
  </mergeCells>
  <conditionalFormatting sqref="K13:K21">
    <cfRule type="cellIs" dxfId="47" priority="13" operator="equal">
      <formula>1</formula>
    </cfRule>
    <cfRule type="cellIs" dxfId="46" priority="14" operator="lessThan">
      <formula>1</formula>
    </cfRule>
    <cfRule type="cellIs" dxfId="45" priority="15" operator="greaterThan">
      <formula>1</formula>
    </cfRule>
  </conditionalFormatting>
  <conditionalFormatting sqref="K26:K32">
    <cfRule type="cellIs" dxfId="44" priority="10" operator="equal">
      <formula>1</formula>
    </cfRule>
    <cfRule type="cellIs" dxfId="43" priority="11" operator="lessThan">
      <formula>1</formula>
    </cfRule>
    <cfRule type="cellIs" dxfId="42" priority="12" operator="greaterThan">
      <formula>1</formula>
    </cfRule>
  </conditionalFormatting>
  <conditionalFormatting sqref="K37">
    <cfRule type="cellIs" dxfId="41" priority="7" operator="equal">
      <formula>1</formula>
    </cfRule>
    <cfRule type="cellIs" dxfId="40" priority="8" operator="lessThan">
      <formula>1</formula>
    </cfRule>
    <cfRule type="cellIs" dxfId="39" priority="9" operator="greaterThan">
      <formula>1</formula>
    </cfRule>
  </conditionalFormatting>
  <conditionalFormatting sqref="K38:K49 K51 K53">
    <cfRule type="cellIs" dxfId="38" priority="4" operator="equal">
      <formula>1</formula>
    </cfRule>
    <cfRule type="cellIs" dxfId="37" priority="5" operator="lessThan">
      <formula>1</formula>
    </cfRule>
    <cfRule type="cellIs" dxfId="36" priority="6" operator="greaterThan">
      <formula>1</formula>
    </cfRule>
  </conditionalFormatting>
  <pageMargins left="0.7" right="0.7" top="0.75" bottom="0.75" header="0.3" footer="0.3"/>
  <pageSetup paperSize="9" scale="4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view="pageBreakPreview" zoomScale="85" zoomScaleNormal="100" zoomScaleSheetLayoutView="85" workbookViewId="0">
      <selection activeCell="B20" sqref="B20"/>
    </sheetView>
  </sheetViews>
  <sheetFormatPr baseColWidth="10" defaultRowHeight="14.4" x14ac:dyDescent="0.3"/>
  <cols>
    <col min="1" max="1" width="20.33203125" customWidth="1"/>
    <col min="2" max="2" width="39.77734375" customWidth="1"/>
    <col min="6" max="6" width="7.77734375" customWidth="1"/>
    <col min="7" max="7" width="16.44140625" style="53" customWidth="1"/>
    <col min="8" max="8" width="20" style="53" customWidth="1"/>
    <col min="9" max="9" width="19.5546875" style="53" customWidth="1"/>
    <col min="10" max="10" width="7.6640625" customWidth="1"/>
    <col min="12" max="12" width="5.109375" customWidth="1"/>
  </cols>
  <sheetData>
    <row r="1" spans="1:11" x14ac:dyDescent="0.3">
      <c r="B1" s="1"/>
    </row>
    <row r="2" spans="1:11" x14ac:dyDescent="0.3">
      <c r="B2" s="1"/>
    </row>
    <row r="3" spans="1:11" ht="20.399999999999999" thickBot="1" x14ac:dyDescent="0.45">
      <c r="B3" s="1"/>
      <c r="C3" s="32"/>
    </row>
    <row r="4" spans="1:11" ht="18" thickBot="1" x14ac:dyDescent="0.5">
      <c r="B4" s="1"/>
      <c r="C4" s="237" t="s">
        <v>5</v>
      </c>
      <c r="D4" s="238"/>
      <c r="E4" s="239"/>
      <c r="G4" s="240" t="s">
        <v>124</v>
      </c>
      <c r="H4" s="241"/>
      <c r="I4" s="242"/>
    </row>
    <row r="5" spans="1:11" x14ac:dyDescent="0.3">
      <c r="B5" s="1"/>
    </row>
    <row r="6" spans="1:11" ht="15" thickBot="1" x14ac:dyDescent="0.35">
      <c r="B6" s="1"/>
    </row>
    <row r="7" spans="1:11" ht="15" thickBot="1" x14ac:dyDescent="0.35">
      <c r="G7" s="245" t="s">
        <v>97</v>
      </c>
      <c r="H7" s="246"/>
      <c r="I7" s="247"/>
    </row>
    <row r="8" spans="1:11" ht="18" thickBot="1" x14ac:dyDescent="0.35">
      <c r="A8" s="19"/>
      <c r="B8" s="12"/>
      <c r="C8" s="13"/>
      <c r="D8" s="13"/>
      <c r="E8" s="13"/>
      <c r="G8" s="279" t="s">
        <v>96</v>
      </c>
      <c r="H8" s="280"/>
      <c r="I8" s="281"/>
      <c r="K8" s="267" t="s">
        <v>98</v>
      </c>
    </row>
    <row r="9" spans="1:11" ht="26.4" x14ac:dyDescent="0.3">
      <c r="A9" s="243" t="s">
        <v>11</v>
      </c>
      <c r="B9" s="243" t="s">
        <v>12</v>
      </c>
      <c r="C9" s="20" t="s">
        <v>13</v>
      </c>
      <c r="D9" s="243" t="s">
        <v>14</v>
      </c>
      <c r="E9" s="20" t="s">
        <v>15</v>
      </c>
      <c r="G9" s="47" t="s">
        <v>13</v>
      </c>
      <c r="H9" s="48" t="s">
        <v>14</v>
      </c>
      <c r="I9" s="49" t="s">
        <v>15</v>
      </c>
      <c r="K9" s="268"/>
    </row>
    <row r="10" spans="1:11" ht="15" thickBot="1" x14ac:dyDescent="0.35">
      <c r="A10" s="288"/>
      <c r="B10" s="288"/>
      <c r="C10" s="26" t="s">
        <v>16</v>
      </c>
      <c r="D10" s="288"/>
      <c r="E10" s="26" t="s">
        <v>16</v>
      </c>
      <c r="G10" s="50" t="s">
        <v>16</v>
      </c>
      <c r="H10" s="51"/>
      <c r="I10" s="52" t="s">
        <v>16</v>
      </c>
      <c r="K10" s="269"/>
    </row>
    <row r="11" spans="1:11" ht="15" thickBot="1" x14ac:dyDescent="0.35">
      <c r="A11" s="289" t="s">
        <v>123</v>
      </c>
      <c r="B11" s="290"/>
      <c r="C11" s="290"/>
      <c r="D11" s="73"/>
      <c r="E11" s="74"/>
      <c r="G11" s="311" t="s">
        <v>65</v>
      </c>
      <c r="H11" s="312"/>
      <c r="I11" s="313"/>
    </row>
    <row r="12" spans="1:11" ht="30" customHeight="1" thickBot="1" x14ac:dyDescent="0.35">
      <c r="A12" s="291" t="s">
        <v>79</v>
      </c>
      <c r="B12" s="292"/>
      <c r="C12" s="292"/>
      <c r="D12" s="292"/>
      <c r="E12" s="293"/>
      <c r="G12" s="308" t="s">
        <v>79</v>
      </c>
      <c r="H12" s="309"/>
      <c r="I12" s="310"/>
    </row>
    <row r="13" spans="1:11" ht="15.75" customHeight="1" thickBot="1" x14ac:dyDescent="0.35">
      <c r="A13" s="305" t="s">
        <v>45</v>
      </c>
      <c r="B13" s="306"/>
      <c r="C13" s="306"/>
      <c r="D13" s="306"/>
      <c r="E13" s="307"/>
      <c r="G13" s="305" t="s">
        <v>45</v>
      </c>
      <c r="H13" s="306"/>
      <c r="I13" s="307"/>
    </row>
    <row r="14" spans="1:11" ht="14.4" customHeight="1" x14ac:dyDescent="0.3">
      <c r="A14" s="200">
        <v>25</v>
      </c>
      <c r="B14" s="86" t="s">
        <v>46</v>
      </c>
      <c r="C14" s="79">
        <v>20</v>
      </c>
      <c r="D14" s="79">
        <v>1</v>
      </c>
      <c r="E14" s="80">
        <f>C14*D14</f>
        <v>20</v>
      </c>
      <c r="G14" s="56"/>
      <c r="H14" s="57">
        <f t="shared" ref="H14:H24" si="0">D14</f>
        <v>1</v>
      </c>
      <c r="I14" s="58">
        <f t="shared" ref="I14:I24" si="1">G14*H14</f>
        <v>0</v>
      </c>
      <c r="K14" s="134">
        <f t="shared" ref="K14:K25" si="2">+I14/E14</f>
        <v>0</v>
      </c>
    </row>
    <row r="15" spans="1:11" x14ac:dyDescent="0.3">
      <c r="A15" s="201">
        <v>26</v>
      </c>
      <c r="B15" s="87" t="s">
        <v>47</v>
      </c>
      <c r="C15" s="77">
        <v>8</v>
      </c>
      <c r="D15" s="77">
        <v>1</v>
      </c>
      <c r="E15" s="82">
        <f t="shared" ref="E15:E24" si="3">C15*D15</f>
        <v>8</v>
      </c>
      <c r="G15" s="59"/>
      <c r="H15" s="54">
        <f t="shared" si="0"/>
        <v>1</v>
      </c>
      <c r="I15" s="60">
        <f t="shared" si="1"/>
        <v>0</v>
      </c>
      <c r="K15" s="134">
        <f t="shared" si="2"/>
        <v>0</v>
      </c>
    </row>
    <row r="16" spans="1:11" x14ac:dyDescent="0.3">
      <c r="A16" s="201">
        <v>27</v>
      </c>
      <c r="B16" s="87" t="s">
        <v>48</v>
      </c>
      <c r="C16" s="77">
        <v>12</v>
      </c>
      <c r="D16" s="77">
        <v>1</v>
      </c>
      <c r="E16" s="82">
        <f t="shared" si="3"/>
        <v>12</v>
      </c>
      <c r="G16" s="59"/>
      <c r="H16" s="54">
        <f t="shared" si="0"/>
        <v>1</v>
      </c>
      <c r="I16" s="60">
        <f t="shared" si="1"/>
        <v>0</v>
      </c>
      <c r="K16" s="134">
        <f t="shared" si="2"/>
        <v>0</v>
      </c>
    </row>
    <row r="17" spans="1:11" x14ac:dyDescent="0.3">
      <c r="A17" s="201">
        <v>29</v>
      </c>
      <c r="B17" s="87" t="s">
        <v>43</v>
      </c>
      <c r="C17" s="77">
        <v>20</v>
      </c>
      <c r="D17" s="77">
        <v>1</v>
      </c>
      <c r="E17" s="82">
        <f t="shared" si="3"/>
        <v>20</v>
      </c>
      <c r="G17" s="59"/>
      <c r="H17" s="54">
        <f t="shared" si="0"/>
        <v>1</v>
      </c>
      <c r="I17" s="60">
        <f t="shared" si="1"/>
        <v>0</v>
      </c>
      <c r="K17" s="134">
        <f t="shared" si="2"/>
        <v>0</v>
      </c>
    </row>
    <row r="18" spans="1:11" x14ac:dyDescent="0.3">
      <c r="A18" s="201">
        <v>30</v>
      </c>
      <c r="B18" s="87" t="s">
        <v>49</v>
      </c>
      <c r="C18" s="77">
        <v>15</v>
      </c>
      <c r="D18" s="77">
        <v>1</v>
      </c>
      <c r="E18" s="82">
        <f t="shared" si="3"/>
        <v>15</v>
      </c>
      <c r="G18" s="59"/>
      <c r="H18" s="54">
        <f t="shared" si="0"/>
        <v>1</v>
      </c>
      <c r="I18" s="60">
        <f t="shared" si="1"/>
        <v>0</v>
      </c>
      <c r="K18" s="134">
        <f t="shared" si="2"/>
        <v>0</v>
      </c>
    </row>
    <row r="19" spans="1:11" x14ac:dyDescent="0.3">
      <c r="A19" s="201">
        <v>31</v>
      </c>
      <c r="B19" s="87" t="s">
        <v>50</v>
      </c>
      <c r="C19" s="77">
        <v>8</v>
      </c>
      <c r="D19" s="77">
        <v>1</v>
      </c>
      <c r="E19" s="82">
        <f t="shared" si="3"/>
        <v>8</v>
      </c>
      <c r="G19" s="59"/>
      <c r="H19" s="54">
        <f t="shared" si="0"/>
        <v>1</v>
      </c>
      <c r="I19" s="60">
        <f t="shared" si="1"/>
        <v>0</v>
      </c>
      <c r="K19" s="134">
        <f t="shared" si="2"/>
        <v>0</v>
      </c>
    </row>
    <row r="20" spans="1:11" x14ac:dyDescent="0.3">
      <c r="A20" s="201">
        <v>32</v>
      </c>
      <c r="B20" s="87" t="s">
        <v>51</v>
      </c>
      <c r="C20" s="77">
        <v>6</v>
      </c>
      <c r="D20" s="77">
        <v>1</v>
      </c>
      <c r="E20" s="82">
        <f t="shared" si="3"/>
        <v>6</v>
      </c>
      <c r="G20" s="59"/>
      <c r="H20" s="54">
        <f t="shared" si="0"/>
        <v>1</v>
      </c>
      <c r="I20" s="60">
        <f t="shared" si="1"/>
        <v>0</v>
      </c>
      <c r="K20" s="134">
        <f t="shared" si="2"/>
        <v>0</v>
      </c>
    </row>
    <row r="21" spans="1:11" x14ac:dyDescent="0.3">
      <c r="A21" s="201">
        <v>33</v>
      </c>
      <c r="B21" s="87" t="s">
        <v>29</v>
      </c>
      <c r="C21" s="77">
        <v>6</v>
      </c>
      <c r="D21" s="77">
        <v>1</v>
      </c>
      <c r="E21" s="82">
        <f t="shared" si="3"/>
        <v>6</v>
      </c>
      <c r="G21" s="59"/>
      <c r="H21" s="54">
        <f t="shared" si="0"/>
        <v>1</v>
      </c>
      <c r="I21" s="60">
        <f t="shared" si="1"/>
        <v>0</v>
      </c>
      <c r="K21" s="134">
        <f t="shared" si="2"/>
        <v>0</v>
      </c>
    </row>
    <row r="22" spans="1:11" x14ac:dyDescent="0.3">
      <c r="A22" s="201">
        <v>8</v>
      </c>
      <c r="B22" s="87" t="s">
        <v>52</v>
      </c>
      <c r="C22" s="77">
        <v>8</v>
      </c>
      <c r="D22" s="77">
        <v>1</v>
      </c>
      <c r="E22" s="82">
        <f t="shared" si="3"/>
        <v>8</v>
      </c>
      <c r="G22" s="59"/>
      <c r="H22" s="54">
        <f t="shared" si="0"/>
        <v>1</v>
      </c>
      <c r="I22" s="60">
        <f t="shared" si="1"/>
        <v>0</v>
      </c>
      <c r="K22" s="134">
        <f t="shared" si="2"/>
        <v>0</v>
      </c>
    </row>
    <row r="23" spans="1:11" x14ac:dyDescent="0.3">
      <c r="A23" s="201">
        <v>10</v>
      </c>
      <c r="B23" s="87" t="s">
        <v>53</v>
      </c>
      <c r="C23" s="77">
        <v>3</v>
      </c>
      <c r="D23" s="77">
        <v>2</v>
      </c>
      <c r="E23" s="82">
        <f t="shared" si="3"/>
        <v>6</v>
      </c>
      <c r="G23" s="59"/>
      <c r="H23" s="54">
        <f t="shared" si="0"/>
        <v>2</v>
      </c>
      <c r="I23" s="60">
        <f t="shared" si="1"/>
        <v>0</v>
      </c>
      <c r="K23" s="134">
        <f t="shared" si="2"/>
        <v>0</v>
      </c>
    </row>
    <row r="24" spans="1:11" ht="15" thickBot="1" x14ac:dyDescent="0.35">
      <c r="A24" s="202">
        <v>34</v>
      </c>
      <c r="B24" s="88" t="s">
        <v>54</v>
      </c>
      <c r="C24" s="84">
        <v>15</v>
      </c>
      <c r="D24" s="84">
        <v>1</v>
      </c>
      <c r="E24" s="85">
        <f t="shared" si="3"/>
        <v>15</v>
      </c>
      <c r="G24" s="61"/>
      <c r="H24" s="62">
        <f t="shared" si="0"/>
        <v>1</v>
      </c>
      <c r="I24" s="63">
        <f t="shared" si="1"/>
        <v>0</v>
      </c>
      <c r="K24" s="134">
        <f t="shared" si="2"/>
        <v>0</v>
      </c>
    </row>
    <row r="25" spans="1:11" ht="15" thickBot="1" x14ac:dyDescent="0.35">
      <c r="A25" s="296" t="s">
        <v>111</v>
      </c>
      <c r="B25" s="297"/>
      <c r="C25" s="297"/>
      <c r="D25" s="298"/>
      <c r="E25" s="158">
        <f>SUM(E14:E24)</f>
        <v>124</v>
      </c>
      <c r="I25" s="159">
        <f>SUM(I14:I24)</f>
        <v>0</v>
      </c>
      <c r="K25" s="134">
        <f t="shared" si="2"/>
        <v>0</v>
      </c>
    </row>
    <row r="26" spans="1:11" ht="15" thickBot="1" x14ac:dyDescent="0.35">
      <c r="A26" s="157"/>
      <c r="B26" s="157"/>
      <c r="C26" s="157"/>
      <c r="D26" s="157"/>
      <c r="E26" s="153"/>
      <c r="F26" s="154"/>
      <c r="G26" s="155"/>
      <c r="H26" s="155"/>
      <c r="I26" s="156"/>
    </row>
    <row r="27" spans="1:11" ht="15" thickBot="1" x14ac:dyDescent="0.35">
      <c r="A27" s="299" t="s">
        <v>55</v>
      </c>
      <c r="B27" s="300"/>
      <c r="C27" s="300"/>
      <c r="D27" s="300"/>
      <c r="E27" s="301"/>
      <c r="G27" s="299" t="s">
        <v>55</v>
      </c>
      <c r="H27" s="300"/>
      <c r="I27" s="301"/>
    </row>
    <row r="28" spans="1:11" x14ac:dyDescent="0.3">
      <c r="A28" s="200">
        <v>35</v>
      </c>
      <c r="B28" s="86" t="s">
        <v>56</v>
      </c>
      <c r="C28" s="28">
        <v>20</v>
      </c>
      <c r="D28" s="79">
        <v>1</v>
      </c>
      <c r="E28" s="80">
        <f>+D28*C28</f>
        <v>20</v>
      </c>
      <c r="G28" s="56"/>
      <c r="H28" s="57">
        <f t="shared" ref="H28:H31" si="4">D28</f>
        <v>1</v>
      </c>
      <c r="I28" s="58">
        <f t="shared" ref="I28:I31" si="5">G28*H28</f>
        <v>0</v>
      </c>
      <c r="K28" s="134">
        <f>+I28/E28</f>
        <v>0</v>
      </c>
    </row>
    <row r="29" spans="1:11" ht="16.8" customHeight="1" x14ac:dyDescent="0.3">
      <c r="A29" s="201">
        <v>36</v>
      </c>
      <c r="B29" s="87" t="s">
        <v>57</v>
      </c>
      <c r="C29" s="16">
        <v>35</v>
      </c>
      <c r="D29" s="77">
        <v>1</v>
      </c>
      <c r="E29" s="82">
        <f>+D29*C29</f>
        <v>35</v>
      </c>
      <c r="G29" s="59"/>
      <c r="H29" s="54">
        <f t="shared" si="4"/>
        <v>1</v>
      </c>
      <c r="I29" s="60">
        <f t="shared" si="5"/>
        <v>0</v>
      </c>
      <c r="K29" s="134">
        <f>+I29/E29</f>
        <v>0</v>
      </c>
    </row>
    <row r="30" spans="1:11" x14ac:dyDescent="0.3">
      <c r="A30" s="197">
        <v>48</v>
      </c>
      <c r="B30" s="89" t="s">
        <v>30</v>
      </c>
      <c r="C30" s="16">
        <v>20</v>
      </c>
      <c r="D30" s="16">
        <v>1</v>
      </c>
      <c r="E30" s="23">
        <f>+D30*C30</f>
        <v>20</v>
      </c>
      <c r="G30" s="59"/>
      <c r="H30" s="54">
        <f t="shared" si="4"/>
        <v>1</v>
      </c>
      <c r="I30" s="60">
        <f t="shared" si="5"/>
        <v>0</v>
      </c>
      <c r="K30" s="134">
        <f>+I30/E30</f>
        <v>0</v>
      </c>
    </row>
    <row r="31" spans="1:11" ht="15" thickBot="1" x14ac:dyDescent="0.35">
      <c r="A31" s="201">
        <v>37</v>
      </c>
      <c r="B31" s="88" t="s">
        <v>58</v>
      </c>
      <c r="C31" s="84">
        <v>20</v>
      </c>
      <c r="D31" s="84">
        <v>1</v>
      </c>
      <c r="E31" s="85">
        <f>+D31*C31</f>
        <v>20</v>
      </c>
      <c r="G31" s="61"/>
      <c r="H31" s="62">
        <f t="shared" si="4"/>
        <v>1</v>
      </c>
      <c r="I31" s="63">
        <f t="shared" si="5"/>
        <v>0</v>
      </c>
      <c r="K31" s="134">
        <f>+I31/E31</f>
        <v>0</v>
      </c>
    </row>
    <row r="32" spans="1:11" ht="15.75" customHeight="1" thickBot="1" x14ac:dyDescent="0.35">
      <c r="A32" s="294" t="s">
        <v>112</v>
      </c>
      <c r="B32" s="295"/>
      <c r="C32" s="295"/>
      <c r="D32" s="295"/>
      <c r="E32" s="160">
        <f>SUM(E28:E31)</f>
        <v>95</v>
      </c>
      <c r="I32" s="160">
        <f>SUM(I28:I31)</f>
        <v>0</v>
      </c>
      <c r="K32" s="134">
        <f>+I32/E32</f>
        <v>0</v>
      </c>
    </row>
    <row r="33" spans="1:12" ht="15.75" customHeight="1" thickBot="1" x14ac:dyDescent="0.35">
      <c r="A33" s="152"/>
      <c r="B33" s="152"/>
      <c r="C33" s="152"/>
      <c r="D33" s="152"/>
      <c r="E33" s="153"/>
      <c r="F33" s="154"/>
      <c r="G33" s="155"/>
      <c r="H33" s="155"/>
      <c r="I33" s="153"/>
      <c r="J33" s="162"/>
      <c r="L33" s="154"/>
    </row>
    <row r="34" spans="1:12" ht="18.600000000000001" customHeight="1" thickBot="1" x14ac:dyDescent="0.35">
      <c r="A34" s="302" t="s">
        <v>59</v>
      </c>
      <c r="B34" s="303"/>
      <c r="C34" s="303"/>
      <c r="D34" s="303"/>
      <c r="E34" s="304"/>
      <c r="G34" s="302" t="s">
        <v>59</v>
      </c>
      <c r="H34" s="303"/>
      <c r="I34" s="304"/>
    </row>
    <row r="35" spans="1:12" ht="24" customHeight="1" x14ac:dyDescent="0.3">
      <c r="A35" s="200">
        <v>38</v>
      </c>
      <c r="B35" s="86" t="s">
        <v>80</v>
      </c>
      <c r="C35" s="79">
        <v>17.5</v>
      </c>
      <c r="D35" s="79">
        <v>10</v>
      </c>
      <c r="E35" s="80">
        <f>+D35*C35</f>
        <v>175</v>
      </c>
      <c r="G35" s="56"/>
      <c r="H35" s="57">
        <f t="shared" ref="H35:H37" si="6">D35</f>
        <v>10</v>
      </c>
      <c r="I35" s="58">
        <f t="shared" ref="I35:I37" si="7">G35*H35</f>
        <v>0</v>
      </c>
      <c r="K35" s="134">
        <f>+I35/E35</f>
        <v>0</v>
      </c>
    </row>
    <row r="36" spans="1:12" ht="41.4" customHeight="1" x14ac:dyDescent="0.3">
      <c r="A36" s="201">
        <v>40</v>
      </c>
      <c r="B36" s="87" t="s">
        <v>61</v>
      </c>
      <c r="C36" s="77">
        <v>17.5</v>
      </c>
      <c r="D36" s="77">
        <v>2</v>
      </c>
      <c r="E36" s="82">
        <f>+D36*C36</f>
        <v>35</v>
      </c>
      <c r="G36" s="59"/>
      <c r="H36" s="54">
        <f t="shared" si="6"/>
        <v>2</v>
      </c>
      <c r="I36" s="60">
        <f t="shared" si="7"/>
        <v>0</v>
      </c>
      <c r="K36" s="134">
        <f>+I36/E36</f>
        <v>0</v>
      </c>
    </row>
    <row r="37" spans="1:12" ht="30.6" customHeight="1" thickBot="1" x14ac:dyDescent="0.35">
      <c r="A37" s="202">
        <v>41</v>
      </c>
      <c r="B37" s="88" t="s">
        <v>62</v>
      </c>
      <c r="C37" s="84">
        <v>3.5</v>
      </c>
      <c r="D37" s="84">
        <v>12</v>
      </c>
      <c r="E37" s="85">
        <f>+D37*C37</f>
        <v>42</v>
      </c>
      <c r="G37" s="61"/>
      <c r="H37" s="62">
        <f t="shared" si="6"/>
        <v>12</v>
      </c>
      <c r="I37" s="63">
        <f t="shared" si="7"/>
        <v>0</v>
      </c>
      <c r="K37" s="134">
        <f>+I37/E37</f>
        <v>0</v>
      </c>
    </row>
    <row r="38" spans="1:12" ht="15.75" customHeight="1" thickBot="1" x14ac:dyDescent="0.35">
      <c r="A38" s="282" t="s">
        <v>113</v>
      </c>
      <c r="B38" s="283"/>
      <c r="C38" s="283"/>
      <c r="D38" s="284"/>
      <c r="E38" s="164">
        <f>SUM(E35:E37)</f>
        <v>252</v>
      </c>
      <c r="I38" s="165">
        <f>SUM(I35:I37)</f>
        <v>0</v>
      </c>
      <c r="K38" s="134">
        <f>+I38/E38</f>
        <v>0</v>
      </c>
    </row>
    <row r="39" spans="1:12" s="154" customFormat="1" ht="15.75" customHeight="1" thickBot="1" x14ac:dyDescent="0.35">
      <c r="A39" s="163"/>
      <c r="B39" s="163"/>
      <c r="C39" s="163"/>
      <c r="D39" s="163"/>
      <c r="E39" s="153"/>
      <c r="F39" s="162"/>
      <c r="G39" s="75"/>
      <c r="H39" s="75"/>
      <c r="I39" s="153"/>
      <c r="K39"/>
    </row>
    <row r="40" spans="1:12" ht="22.2" customHeight="1" thickBot="1" x14ac:dyDescent="0.35">
      <c r="A40" s="285" t="s">
        <v>119</v>
      </c>
      <c r="B40" s="286"/>
      <c r="C40" s="286"/>
      <c r="D40" s="287"/>
      <c r="E40" s="166">
        <f>+E38+E32+E25</f>
        <v>471</v>
      </c>
      <c r="I40" s="102">
        <f>+I38+I32+I25</f>
        <v>0</v>
      </c>
      <c r="K40" s="134">
        <f>+I40/E40</f>
        <v>0</v>
      </c>
    </row>
    <row r="41" spans="1:12" x14ac:dyDescent="0.3">
      <c r="A41" t="s">
        <v>63</v>
      </c>
    </row>
  </sheetData>
  <mergeCells count="22">
    <mergeCell ref="G4:I4"/>
    <mergeCell ref="K8:K10"/>
    <mergeCell ref="G27:I27"/>
    <mergeCell ref="G34:I34"/>
    <mergeCell ref="A13:E13"/>
    <mergeCell ref="A27:E27"/>
    <mergeCell ref="A34:E34"/>
    <mergeCell ref="G7:I7"/>
    <mergeCell ref="G8:I8"/>
    <mergeCell ref="G12:I12"/>
    <mergeCell ref="G11:I11"/>
    <mergeCell ref="G13:I13"/>
    <mergeCell ref="A38:D38"/>
    <mergeCell ref="A40:D40"/>
    <mergeCell ref="C4:E4"/>
    <mergeCell ref="A9:A10"/>
    <mergeCell ref="B9:B10"/>
    <mergeCell ref="D9:D10"/>
    <mergeCell ref="A11:C11"/>
    <mergeCell ref="A12:E12"/>
    <mergeCell ref="A32:D32"/>
    <mergeCell ref="A25:D25"/>
  </mergeCells>
  <conditionalFormatting sqref="K14:K25">
    <cfRule type="cellIs" dxfId="35" priority="7" operator="equal">
      <formula>1</formula>
    </cfRule>
    <cfRule type="cellIs" dxfId="34" priority="8" operator="lessThan">
      <formula>1</formula>
    </cfRule>
    <cfRule type="cellIs" dxfId="33" priority="9" operator="greaterThan">
      <formula>1</formula>
    </cfRule>
  </conditionalFormatting>
  <conditionalFormatting sqref="K28:K32">
    <cfRule type="cellIs" dxfId="32" priority="4" operator="equal">
      <formula>1</formula>
    </cfRule>
    <cfRule type="cellIs" dxfId="31" priority="5" operator="lessThan">
      <formula>1</formula>
    </cfRule>
    <cfRule type="cellIs" dxfId="30" priority="6" operator="greaterThan">
      <formula>1</formula>
    </cfRule>
  </conditionalFormatting>
  <conditionalFormatting sqref="K35:K38 K40">
    <cfRule type="cellIs" dxfId="29" priority="1" operator="equal">
      <formula>1</formula>
    </cfRule>
    <cfRule type="cellIs" dxfId="28" priority="2" operator="lessThan">
      <formula>1</formula>
    </cfRule>
    <cfRule type="cellIs" dxfId="27" priority="3" operator="greaterThan">
      <formula>1</formula>
    </cfRule>
  </conditionalFormatting>
  <pageMargins left="0.7" right="0.7" top="0.75" bottom="0.75" header="0.3" footer="0.3"/>
  <pageSetup paperSize="9" scale="45" orientation="portrait" r:id="rId1"/>
  <colBreaks count="1" manualBreakCount="1">
    <brk id="13" max="39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view="pageBreakPreview" zoomScale="85" zoomScaleNormal="100" zoomScaleSheetLayoutView="85" workbookViewId="0">
      <selection activeCell="E28" sqref="E28"/>
    </sheetView>
  </sheetViews>
  <sheetFormatPr baseColWidth="10" defaultRowHeight="14.4" x14ac:dyDescent="0.3"/>
  <cols>
    <col min="1" max="1" width="20.88671875" customWidth="1"/>
    <col min="2" max="2" width="41.6640625" customWidth="1"/>
    <col min="6" max="6" width="8.33203125" customWidth="1"/>
    <col min="7" max="7" width="17.44140625" style="53" customWidth="1"/>
    <col min="8" max="8" width="14.6640625" style="53" customWidth="1"/>
    <col min="9" max="9" width="17" style="53" customWidth="1"/>
    <col min="10" max="10" width="7.6640625" customWidth="1"/>
    <col min="12" max="12" width="7.6640625" customWidth="1"/>
  </cols>
  <sheetData>
    <row r="1" spans="1:11" x14ac:dyDescent="0.3">
      <c r="B1" s="1"/>
    </row>
    <row r="2" spans="1:11" x14ac:dyDescent="0.3">
      <c r="B2" s="1"/>
    </row>
    <row r="3" spans="1:11" ht="20.399999999999999" thickBot="1" x14ac:dyDescent="0.45">
      <c r="B3" s="1"/>
      <c r="C3" s="32"/>
    </row>
    <row r="4" spans="1:11" ht="18" thickBot="1" x14ac:dyDescent="0.5">
      <c r="B4" s="1"/>
      <c r="C4" s="237" t="s">
        <v>5</v>
      </c>
      <c r="D4" s="238"/>
      <c r="E4" s="239"/>
      <c r="G4" s="240" t="s">
        <v>124</v>
      </c>
      <c r="H4" s="241"/>
      <c r="I4" s="242"/>
    </row>
    <row r="5" spans="1:11" x14ac:dyDescent="0.3">
      <c r="B5" s="1"/>
    </row>
    <row r="6" spans="1:11" ht="15" thickBot="1" x14ac:dyDescent="0.35">
      <c r="B6" s="1"/>
    </row>
    <row r="7" spans="1:11" ht="15" thickBot="1" x14ac:dyDescent="0.35">
      <c r="G7" s="245" t="s">
        <v>97</v>
      </c>
      <c r="H7" s="246"/>
      <c r="I7" s="247"/>
    </row>
    <row r="8" spans="1:11" ht="18.75" customHeight="1" thickBot="1" x14ac:dyDescent="0.35">
      <c r="A8" s="19"/>
      <c r="B8" s="12"/>
      <c r="C8" s="13"/>
      <c r="D8" s="13"/>
      <c r="E8" s="13"/>
      <c r="G8" s="279" t="s">
        <v>96</v>
      </c>
      <c r="H8" s="280"/>
      <c r="I8" s="281"/>
      <c r="K8" s="267" t="s">
        <v>98</v>
      </c>
    </row>
    <row r="9" spans="1:11" ht="26.4" x14ac:dyDescent="0.3">
      <c r="A9" s="243" t="s">
        <v>11</v>
      </c>
      <c r="B9" s="243" t="s">
        <v>12</v>
      </c>
      <c r="C9" s="20" t="s">
        <v>13</v>
      </c>
      <c r="D9" s="243" t="s">
        <v>14</v>
      </c>
      <c r="E9" s="20" t="s">
        <v>15</v>
      </c>
      <c r="G9" s="47" t="s">
        <v>13</v>
      </c>
      <c r="H9" s="48" t="s">
        <v>14</v>
      </c>
      <c r="I9" s="49" t="s">
        <v>15</v>
      </c>
      <c r="K9" s="268"/>
    </row>
    <row r="10" spans="1:11" ht="15" thickBot="1" x14ac:dyDescent="0.35">
      <c r="A10" s="288"/>
      <c r="B10" s="288"/>
      <c r="C10" s="26" t="s">
        <v>16</v>
      </c>
      <c r="D10" s="288"/>
      <c r="E10" s="26" t="s">
        <v>16</v>
      </c>
      <c r="G10" s="50" t="s">
        <v>16</v>
      </c>
      <c r="H10" s="51"/>
      <c r="I10" s="52" t="s">
        <v>16</v>
      </c>
      <c r="K10" s="269"/>
    </row>
    <row r="11" spans="1:11" ht="15" thickBot="1" x14ac:dyDescent="0.35">
      <c r="A11" s="289" t="s">
        <v>81</v>
      </c>
      <c r="B11" s="290"/>
      <c r="C11" s="290"/>
      <c r="D11" s="73"/>
      <c r="E11" s="74"/>
      <c r="G11" s="315" t="s">
        <v>81</v>
      </c>
      <c r="H11" s="316"/>
      <c r="I11" s="317"/>
    </row>
    <row r="12" spans="1:11" ht="30" customHeight="1" thickBot="1" x14ac:dyDescent="0.35">
      <c r="A12" s="291" t="s">
        <v>64</v>
      </c>
      <c r="B12" s="292"/>
      <c r="C12" s="292"/>
      <c r="D12" s="292"/>
      <c r="E12" s="293"/>
      <c r="G12" s="318" t="s">
        <v>64</v>
      </c>
      <c r="H12" s="319"/>
      <c r="I12" s="320"/>
    </row>
    <row r="13" spans="1:11" ht="15" thickBot="1" x14ac:dyDescent="0.35">
      <c r="A13" s="305" t="s">
        <v>45</v>
      </c>
      <c r="B13" s="306"/>
      <c r="C13" s="306"/>
      <c r="D13" s="306"/>
      <c r="E13" s="307"/>
      <c r="G13" s="321" t="s">
        <v>45</v>
      </c>
      <c r="H13" s="322"/>
      <c r="I13" s="323"/>
    </row>
    <row r="14" spans="1:11" ht="13.8" customHeight="1" x14ac:dyDescent="0.3">
      <c r="A14" s="200">
        <v>25</v>
      </c>
      <c r="B14" s="86" t="s">
        <v>46</v>
      </c>
      <c r="C14" s="79">
        <v>30</v>
      </c>
      <c r="D14" s="79">
        <v>1</v>
      </c>
      <c r="E14" s="80">
        <f>C14*D14</f>
        <v>30</v>
      </c>
      <c r="G14" s="56"/>
      <c r="H14" s="57">
        <f t="shared" ref="H14:H24" si="0">D14</f>
        <v>1</v>
      </c>
      <c r="I14" s="58">
        <f t="shared" ref="I14:I24" si="1">G14*H14</f>
        <v>0</v>
      </c>
      <c r="K14" s="134">
        <f>+I14/E14</f>
        <v>0</v>
      </c>
    </row>
    <row r="15" spans="1:11" x14ac:dyDescent="0.3">
      <c r="A15" s="201">
        <v>26</v>
      </c>
      <c r="B15" s="87" t="s">
        <v>47</v>
      </c>
      <c r="C15" s="77">
        <v>12</v>
      </c>
      <c r="D15" s="77">
        <v>1</v>
      </c>
      <c r="E15" s="82">
        <f t="shared" ref="E15:E24" si="2">C15*D15</f>
        <v>12</v>
      </c>
      <c r="G15" s="59"/>
      <c r="H15" s="54">
        <f t="shared" si="0"/>
        <v>1</v>
      </c>
      <c r="I15" s="60">
        <f t="shared" si="1"/>
        <v>0</v>
      </c>
      <c r="K15" s="134">
        <f t="shared" ref="K15:K40" si="3">+I15/E15</f>
        <v>0</v>
      </c>
    </row>
    <row r="16" spans="1:11" x14ac:dyDescent="0.3">
      <c r="A16" s="201">
        <v>28</v>
      </c>
      <c r="B16" s="87" t="s">
        <v>48</v>
      </c>
      <c r="C16" s="77">
        <v>12</v>
      </c>
      <c r="D16" s="77">
        <v>1</v>
      </c>
      <c r="E16" s="82">
        <f t="shared" si="2"/>
        <v>12</v>
      </c>
      <c r="G16" s="59"/>
      <c r="H16" s="54">
        <f t="shared" si="0"/>
        <v>1</v>
      </c>
      <c r="I16" s="60">
        <f t="shared" si="1"/>
        <v>0</v>
      </c>
      <c r="K16" s="134">
        <f t="shared" si="3"/>
        <v>0</v>
      </c>
    </row>
    <row r="17" spans="1:13" x14ac:dyDescent="0.3">
      <c r="A17" s="201">
        <v>29</v>
      </c>
      <c r="B17" s="87" t="s">
        <v>43</v>
      </c>
      <c r="C17" s="77">
        <v>20</v>
      </c>
      <c r="D17" s="77">
        <v>1</v>
      </c>
      <c r="E17" s="82">
        <f t="shared" si="2"/>
        <v>20</v>
      </c>
      <c r="G17" s="59"/>
      <c r="H17" s="54">
        <f t="shared" si="0"/>
        <v>1</v>
      </c>
      <c r="I17" s="60">
        <f t="shared" si="1"/>
        <v>0</v>
      </c>
      <c r="K17" s="134">
        <f t="shared" si="3"/>
        <v>0</v>
      </c>
    </row>
    <row r="18" spans="1:13" x14ac:dyDescent="0.3">
      <c r="A18" s="201">
        <v>30</v>
      </c>
      <c r="B18" s="87" t="s">
        <v>49</v>
      </c>
      <c r="C18" s="77">
        <v>20</v>
      </c>
      <c r="D18" s="77">
        <v>1</v>
      </c>
      <c r="E18" s="82">
        <f t="shared" si="2"/>
        <v>20</v>
      </c>
      <c r="G18" s="59"/>
      <c r="H18" s="54">
        <f t="shared" si="0"/>
        <v>1</v>
      </c>
      <c r="I18" s="60">
        <f t="shared" si="1"/>
        <v>0</v>
      </c>
      <c r="K18" s="134">
        <f t="shared" si="3"/>
        <v>0</v>
      </c>
    </row>
    <row r="19" spans="1:13" x14ac:dyDescent="0.3">
      <c r="A19" s="201">
        <v>31</v>
      </c>
      <c r="B19" s="87" t="s">
        <v>50</v>
      </c>
      <c r="C19" s="77">
        <v>8</v>
      </c>
      <c r="D19" s="77">
        <v>1</v>
      </c>
      <c r="E19" s="82">
        <f t="shared" si="2"/>
        <v>8</v>
      </c>
      <c r="G19" s="59"/>
      <c r="H19" s="54">
        <f t="shared" si="0"/>
        <v>1</v>
      </c>
      <c r="I19" s="60">
        <f t="shared" si="1"/>
        <v>0</v>
      </c>
      <c r="K19" s="134">
        <f t="shared" si="3"/>
        <v>0</v>
      </c>
    </row>
    <row r="20" spans="1:13" x14ac:dyDescent="0.3">
      <c r="A20" s="201">
        <v>32</v>
      </c>
      <c r="B20" s="87" t="s">
        <v>51</v>
      </c>
      <c r="C20" s="77">
        <v>6</v>
      </c>
      <c r="D20" s="77">
        <v>1</v>
      </c>
      <c r="E20" s="82">
        <f t="shared" si="2"/>
        <v>6</v>
      </c>
      <c r="G20" s="59"/>
      <c r="H20" s="54">
        <f t="shared" si="0"/>
        <v>1</v>
      </c>
      <c r="I20" s="60">
        <f t="shared" si="1"/>
        <v>0</v>
      </c>
      <c r="K20" s="134">
        <f t="shared" si="3"/>
        <v>0</v>
      </c>
    </row>
    <row r="21" spans="1:13" x14ac:dyDescent="0.3">
      <c r="A21" s="201">
        <v>33</v>
      </c>
      <c r="B21" s="87" t="s">
        <v>29</v>
      </c>
      <c r="C21" s="77">
        <v>6</v>
      </c>
      <c r="D21" s="77">
        <v>1</v>
      </c>
      <c r="E21" s="82">
        <f t="shared" si="2"/>
        <v>6</v>
      </c>
      <c r="G21" s="59"/>
      <c r="H21" s="54">
        <f t="shared" si="0"/>
        <v>1</v>
      </c>
      <c r="I21" s="60">
        <f t="shared" si="1"/>
        <v>0</v>
      </c>
      <c r="K21" s="134">
        <f t="shared" si="3"/>
        <v>0</v>
      </c>
    </row>
    <row r="22" spans="1:13" x14ac:dyDescent="0.3">
      <c r="A22" s="201">
        <v>8</v>
      </c>
      <c r="B22" s="87" t="s">
        <v>52</v>
      </c>
      <c r="C22" s="77">
        <v>7</v>
      </c>
      <c r="D22" s="77">
        <v>1</v>
      </c>
      <c r="E22" s="82">
        <f t="shared" si="2"/>
        <v>7</v>
      </c>
      <c r="G22" s="59"/>
      <c r="H22" s="54">
        <f t="shared" si="0"/>
        <v>1</v>
      </c>
      <c r="I22" s="60">
        <f t="shared" si="1"/>
        <v>0</v>
      </c>
      <c r="K22" s="134">
        <f t="shared" si="3"/>
        <v>0</v>
      </c>
    </row>
    <row r="23" spans="1:13" x14ac:dyDescent="0.3">
      <c r="A23" s="201">
        <v>10</v>
      </c>
      <c r="B23" s="87" t="s">
        <v>53</v>
      </c>
      <c r="C23" s="77">
        <v>3</v>
      </c>
      <c r="D23" s="77">
        <v>2</v>
      </c>
      <c r="E23" s="82">
        <f t="shared" si="2"/>
        <v>6</v>
      </c>
      <c r="G23" s="59"/>
      <c r="H23" s="54">
        <f t="shared" si="0"/>
        <v>2</v>
      </c>
      <c r="I23" s="60">
        <f t="shared" si="1"/>
        <v>0</v>
      </c>
      <c r="K23" s="134">
        <f t="shared" si="3"/>
        <v>0</v>
      </c>
    </row>
    <row r="24" spans="1:13" ht="15" thickBot="1" x14ac:dyDescent="0.35">
      <c r="A24" s="202">
        <v>34</v>
      </c>
      <c r="B24" s="88" t="s">
        <v>54</v>
      </c>
      <c r="C24" s="84">
        <v>12</v>
      </c>
      <c r="D24" s="84">
        <v>2</v>
      </c>
      <c r="E24" s="85">
        <f t="shared" si="2"/>
        <v>24</v>
      </c>
      <c r="G24" s="61"/>
      <c r="H24" s="62">
        <f t="shared" si="0"/>
        <v>2</v>
      </c>
      <c r="I24" s="63">
        <f t="shared" si="1"/>
        <v>0</v>
      </c>
      <c r="K24" s="134">
        <f t="shared" si="3"/>
        <v>0</v>
      </c>
    </row>
    <row r="25" spans="1:13" ht="15" customHeight="1" thickBot="1" x14ac:dyDescent="0.35">
      <c r="A25" s="314" t="s">
        <v>111</v>
      </c>
      <c r="B25" s="297"/>
      <c r="C25" s="297"/>
      <c r="D25" s="297"/>
      <c r="E25" s="161">
        <f>SUM(E14:E24)</f>
        <v>151</v>
      </c>
      <c r="I25" s="76">
        <f>SUM(I14:I24)</f>
        <v>0</v>
      </c>
      <c r="K25" s="134">
        <f t="shared" si="3"/>
        <v>0</v>
      </c>
    </row>
    <row r="26" spans="1:13" ht="15" customHeight="1" thickBot="1" x14ac:dyDescent="0.35">
      <c r="A26" s="152"/>
      <c r="B26" s="152"/>
      <c r="C26" s="152"/>
      <c r="D26" s="152"/>
      <c r="E26" s="153"/>
      <c r="F26" s="154"/>
      <c r="G26" s="155"/>
      <c r="H26" s="155"/>
      <c r="I26" s="156"/>
      <c r="J26" s="154"/>
      <c r="L26" s="154"/>
      <c r="M26" s="154"/>
    </row>
    <row r="27" spans="1:13" ht="15" thickBot="1" x14ac:dyDescent="0.35">
      <c r="A27" s="299" t="s">
        <v>55</v>
      </c>
      <c r="B27" s="300"/>
      <c r="C27" s="300"/>
      <c r="D27" s="300"/>
      <c r="E27" s="301"/>
      <c r="G27" s="299" t="s">
        <v>55</v>
      </c>
      <c r="H27" s="300"/>
      <c r="I27" s="301"/>
    </row>
    <row r="28" spans="1:13" x14ac:dyDescent="0.3">
      <c r="A28" s="200">
        <v>35</v>
      </c>
      <c r="B28" s="86" t="s">
        <v>56</v>
      </c>
      <c r="C28" s="28">
        <v>20</v>
      </c>
      <c r="D28" s="79">
        <v>1</v>
      </c>
      <c r="E28" s="80">
        <f>+D28*C28</f>
        <v>20</v>
      </c>
      <c r="G28" s="56"/>
      <c r="H28" s="57">
        <f t="shared" ref="H28:H31" si="4">D28</f>
        <v>1</v>
      </c>
      <c r="I28" s="58">
        <f t="shared" ref="I28:I31" si="5">G28*H28</f>
        <v>0</v>
      </c>
      <c r="K28" s="134">
        <f t="shared" si="3"/>
        <v>0</v>
      </c>
    </row>
    <row r="29" spans="1:13" ht="14.4" customHeight="1" x14ac:dyDescent="0.3">
      <c r="A29" s="201">
        <v>36</v>
      </c>
      <c r="B29" s="87" t="s">
        <v>83</v>
      </c>
      <c r="C29" s="16">
        <v>40</v>
      </c>
      <c r="D29" s="77">
        <v>1</v>
      </c>
      <c r="E29" s="82">
        <f>+D29*C29</f>
        <v>40</v>
      </c>
      <c r="G29" s="59"/>
      <c r="H29" s="54">
        <f t="shared" si="4"/>
        <v>1</v>
      </c>
      <c r="I29" s="60">
        <f t="shared" si="5"/>
        <v>0</v>
      </c>
      <c r="K29" s="134">
        <f t="shared" si="3"/>
        <v>0</v>
      </c>
    </row>
    <row r="30" spans="1:13" ht="19.8" customHeight="1" x14ac:dyDescent="0.3">
      <c r="A30" s="201">
        <v>36</v>
      </c>
      <c r="B30" s="87" t="s">
        <v>82</v>
      </c>
      <c r="C30" s="16">
        <v>40</v>
      </c>
      <c r="D30" s="77">
        <v>1</v>
      </c>
      <c r="E30" s="82">
        <f>+D30*C30</f>
        <v>40</v>
      </c>
      <c r="G30" s="59"/>
      <c r="H30" s="54">
        <f t="shared" si="4"/>
        <v>1</v>
      </c>
      <c r="I30" s="60">
        <f t="shared" si="5"/>
        <v>0</v>
      </c>
      <c r="K30" s="134">
        <f t="shared" si="3"/>
        <v>0</v>
      </c>
    </row>
    <row r="31" spans="1:13" ht="15" thickBot="1" x14ac:dyDescent="0.35">
      <c r="A31" s="202">
        <v>37</v>
      </c>
      <c r="B31" s="88" t="s">
        <v>58</v>
      </c>
      <c r="C31" s="84">
        <v>20</v>
      </c>
      <c r="D31" s="84">
        <v>2</v>
      </c>
      <c r="E31" s="85">
        <f>+D31*C31</f>
        <v>40</v>
      </c>
      <c r="G31" s="61"/>
      <c r="H31" s="62">
        <f t="shared" si="4"/>
        <v>2</v>
      </c>
      <c r="I31" s="63">
        <f t="shared" si="5"/>
        <v>0</v>
      </c>
      <c r="K31" s="134">
        <f t="shared" si="3"/>
        <v>0</v>
      </c>
    </row>
    <row r="32" spans="1:13" ht="15.75" customHeight="1" thickBot="1" x14ac:dyDescent="0.35">
      <c r="A32" s="294" t="s">
        <v>112</v>
      </c>
      <c r="B32" s="295"/>
      <c r="C32" s="295"/>
      <c r="D32" s="295"/>
      <c r="E32" s="160">
        <f>SUM(E28:E31)</f>
        <v>140</v>
      </c>
      <c r="I32" s="168">
        <f>SUM(I28:I31)</f>
        <v>0</v>
      </c>
      <c r="K32" s="134">
        <f t="shared" si="3"/>
        <v>0</v>
      </c>
    </row>
    <row r="33" spans="1:12" ht="15.75" customHeight="1" thickBot="1" x14ac:dyDescent="0.35">
      <c r="A33" s="152"/>
      <c r="B33" s="152"/>
      <c r="C33" s="152"/>
      <c r="D33" s="152"/>
      <c r="E33" s="153"/>
      <c r="F33" s="154"/>
      <c r="G33" s="155"/>
      <c r="H33" s="155"/>
      <c r="I33" s="167"/>
      <c r="J33" s="154"/>
      <c r="L33" s="154"/>
    </row>
    <row r="34" spans="1:12" ht="15" thickBot="1" x14ac:dyDescent="0.35">
      <c r="A34" s="302" t="s">
        <v>59</v>
      </c>
      <c r="B34" s="303"/>
      <c r="C34" s="303"/>
      <c r="D34" s="303"/>
      <c r="E34" s="304"/>
      <c r="G34" s="302" t="s">
        <v>59</v>
      </c>
      <c r="H34" s="303"/>
      <c r="I34" s="304"/>
    </row>
    <row r="35" spans="1:12" x14ac:dyDescent="0.3">
      <c r="A35" s="200">
        <v>38</v>
      </c>
      <c r="B35" s="86" t="s">
        <v>60</v>
      </c>
      <c r="C35" s="79">
        <v>17.5</v>
      </c>
      <c r="D35" s="79">
        <v>24</v>
      </c>
      <c r="E35" s="80">
        <f>+D35*C35</f>
        <v>420</v>
      </c>
      <c r="G35" s="56"/>
      <c r="H35" s="57">
        <f t="shared" ref="H35:H37" si="6">D35</f>
        <v>24</v>
      </c>
      <c r="I35" s="58">
        <f t="shared" ref="I35:I37" si="7">G35*H35</f>
        <v>0</v>
      </c>
      <c r="K35" s="134">
        <f t="shared" si="3"/>
        <v>0</v>
      </c>
    </row>
    <row r="36" spans="1:12" ht="44.4" customHeight="1" x14ac:dyDescent="0.3">
      <c r="A36" s="201">
        <v>40</v>
      </c>
      <c r="B36" s="87" t="s">
        <v>61</v>
      </c>
      <c r="C36" s="77">
        <v>17.5</v>
      </c>
      <c r="D36" s="77">
        <v>4</v>
      </c>
      <c r="E36" s="82">
        <f>+D36*C36</f>
        <v>70</v>
      </c>
      <c r="G36" s="59"/>
      <c r="H36" s="54">
        <f t="shared" si="6"/>
        <v>4</v>
      </c>
      <c r="I36" s="60">
        <f t="shared" si="7"/>
        <v>0</v>
      </c>
      <c r="K36" s="134">
        <f t="shared" si="3"/>
        <v>0</v>
      </c>
    </row>
    <row r="37" spans="1:12" ht="35.4" customHeight="1" thickBot="1" x14ac:dyDescent="0.35">
      <c r="A37" s="202">
        <v>41</v>
      </c>
      <c r="B37" s="88" t="s">
        <v>62</v>
      </c>
      <c r="C37" s="84">
        <v>3.5</v>
      </c>
      <c r="D37" s="84">
        <v>28</v>
      </c>
      <c r="E37" s="85">
        <f>+D37*C37</f>
        <v>98</v>
      </c>
      <c r="G37" s="61"/>
      <c r="H37" s="62">
        <f t="shared" si="6"/>
        <v>28</v>
      </c>
      <c r="I37" s="63">
        <f t="shared" si="7"/>
        <v>0</v>
      </c>
      <c r="K37" s="134">
        <f t="shared" si="3"/>
        <v>0</v>
      </c>
    </row>
    <row r="38" spans="1:12" ht="15.75" customHeight="1" thickBot="1" x14ac:dyDescent="0.35">
      <c r="A38" s="282" t="s">
        <v>113</v>
      </c>
      <c r="B38" s="283"/>
      <c r="C38" s="283"/>
      <c r="D38" s="284"/>
      <c r="E38" s="164">
        <f>SUM(E35:E37)</f>
        <v>588</v>
      </c>
      <c r="I38" s="165">
        <f>SUM(I35:I37)</f>
        <v>0</v>
      </c>
      <c r="K38" s="134">
        <f t="shared" si="3"/>
        <v>0</v>
      </c>
    </row>
    <row r="39" spans="1:12" ht="15.75" customHeight="1" thickBot="1" x14ac:dyDescent="0.35">
      <c r="A39" s="163"/>
      <c r="B39" s="163"/>
      <c r="C39" s="163"/>
      <c r="D39" s="163"/>
      <c r="E39" s="153"/>
      <c r="F39" s="162"/>
      <c r="G39" s="75"/>
      <c r="H39" s="75"/>
      <c r="I39" s="153"/>
      <c r="J39" s="162"/>
      <c r="L39" s="162"/>
    </row>
    <row r="40" spans="1:12" ht="24.6" customHeight="1" thickBot="1" x14ac:dyDescent="0.35">
      <c r="A40" s="285" t="s">
        <v>118</v>
      </c>
      <c r="B40" s="286"/>
      <c r="C40" s="286"/>
      <c r="D40" s="287"/>
      <c r="E40" s="169">
        <f>+E38+E32+E25</f>
        <v>879</v>
      </c>
      <c r="I40" s="102">
        <f>+I38+I32+I25</f>
        <v>0</v>
      </c>
      <c r="K40" s="134">
        <f t="shared" si="3"/>
        <v>0</v>
      </c>
    </row>
    <row r="41" spans="1:12" x14ac:dyDescent="0.3">
      <c r="A41" t="s">
        <v>84</v>
      </c>
    </row>
  </sheetData>
  <mergeCells count="22">
    <mergeCell ref="A11:C11"/>
    <mergeCell ref="K8:K10"/>
    <mergeCell ref="A40:D40"/>
    <mergeCell ref="G27:I27"/>
    <mergeCell ref="G34:I34"/>
    <mergeCell ref="A13:E13"/>
    <mergeCell ref="A27:E27"/>
    <mergeCell ref="A34:E34"/>
    <mergeCell ref="A38:D38"/>
    <mergeCell ref="A12:E12"/>
    <mergeCell ref="A32:D32"/>
    <mergeCell ref="A25:D25"/>
    <mergeCell ref="G8:I8"/>
    <mergeCell ref="G11:I11"/>
    <mergeCell ref="G12:I12"/>
    <mergeCell ref="G13:I13"/>
    <mergeCell ref="G4:I4"/>
    <mergeCell ref="G7:I7"/>
    <mergeCell ref="C4:E4"/>
    <mergeCell ref="A9:A10"/>
    <mergeCell ref="B9:B10"/>
    <mergeCell ref="D9:D10"/>
  </mergeCells>
  <conditionalFormatting sqref="K14:K25">
    <cfRule type="cellIs" dxfId="26" priority="7" operator="equal">
      <formula>1</formula>
    </cfRule>
    <cfRule type="cellIs" dxfId="25" priority="8" operator="lessThan">
      <formula>1</formula>
    </cfRule>
    <cfRule type="cellIs" dxfId="24" priority="9" operator="greaterThan">
      <formula>1</formula>
    </cfRule>
  </conditionalFormatting>
  <conditionalFormatting sqref="K28:K32">
    <cfRule type="cellIs" dxfId="23" priority="4" operator="equal">
      <formula>1</formula>
    </cfRule>
    <cfRule type="cellIs" dxfId="22" priority="5" operator="lessThan">
      <formula>1</formula>
    </cfRule>
    <cfRule type="cellIs" dxfId="21" priority="6" operator="greaterThan">
      <formula>1</formula>
    </cfRule>
  </conditionalFormatting>
  <conditionalFormatting sqref="K35:K38 K40">
    <cfRule type="cellIs" dxfId="20" priority="1" operator="equal">
      <formula>1</formula>
    </cfRule>
    <cfRule type="cellIs" dxfId="19" priority="2" operator="lessThan">
      <formula>1</formula>
    </cfRule>
    <cfRule type="cellIs" dxfId="18" priority="3" operator="greaterThan">
      <formula>1</formula>
    </cfRule>
  </conditionalFormatting>
  <pageMargins left="0.7" right="0.7" top="0.75" bottom="0.75" header="0.3" footer="0.3"/>
  <pageSetup paperSize="9" scale="45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view="pageBreakPreview" topLeftCell="A28" zoomScale="115" zoomScaleNormal="100" zoomScaleSheetLayoutView="115" workbookViewId="0">
      <selection activeCell="C30" sqref="C30"/>
    </sheetView>
  </sheetViews>
  <sheetFormatPr baseColWidth="10" defaultRowHeight="14.4" x14ac:dyDescent="0.3"/>
  <cols>
    <col min="1" max="1" width="20.109375" customWidth="1"/>
    <col min="2" max="2" width="36.88671875" customWidth="1"/>
    <col min="4" max="4" width="13.109375" customWidth="1"/>
    <col min="6" max="6" width="10.109375" customWidth="1"/>
    <col min="7" max="7" width="17.21875" style="53" customWidth="1"/>
    <col min="8" max="9" width="14.6640625" style="53" customWidth="1"/>
    <col min="10" max="10" width="8.5546875" customWidth="1"/>
    <col min="12" max="12" width="8.21875" customWidth="1"/>
  </cols>
  <sheetData>
    <row r="1" spans="1:11" x14ac:dyDescent="0.3">
      <c r="B1" s="1"/>
    </row>
    <row r="2" spans="1:11" x14ac:dyDescent="0.3">
      <c r="B2" s="1"/>
    </row>
    <row r="3" spans="1:11" ht="20.399999999999999" thickBot="1" x14ac:dyDescent="0.45">
      <c r="B3" s="1"/>
      <c r="C3" s="32"/>
    </row>
    <row r="4" spans="1:11" ht="18" thickBot="1" x14ac:dyDescent="0.5">
      <c r="B4" s="1"/>
      <c r="C4" s="237" t="s">
        <v>5</v>
      </c>
      <c r="D4" s="238"/>
      <c r="E4" s="239"/>
      <c r="G4" s="240" t="s">
        <v>124</v>
      </c>
      <c r="H4" s="241"/>
      <c r="I4" s="242"/>
    </row>
    <row r="5" spans="1:11" x14ac:dyDescent="0.3">
      <c r="B5" s="1"/>
    </row>
    <row r="6" spans="1:11" ht="15" thickBot="1" x14ac:dyDescent="0.35">
      <c r="B6" s="1"/>
    </row>
    <row r="7" spans="1:11" ht="15" thickBot="1" x14ac:dyDescent="0.35">
      <c r="G7" s="245" t="s">
        <v>97</v>
      </c>
      <c r="H7" s="246"/>
      <c r="I7" s="247"/>
    </row>
    <row r="8" spans="1:11" ht="18.75" customHeight="1" thickBot="1" x14ac:dyDescent="0.35">
      <c r="G8" s="279" t="s">
        <v>96</v>
      </c>
      <c r="H8" s="280"/>
      <c r="I8" s="281"/>
      <c r="K8" s="267" t="s">
        <v>98</v>
      </c>
    </row>
    <row r="9" spans="1:11" ht="27" customHeight="1" x14ac:dyDescent="0.3">
      <c r="A9" s="243" t="s">
        <v>11</v>
      </c>
      <c r="B9" s="243" t="s">
        <v>12</v>
      </c>
      <c r="C9" s="20" t="s">
        <v>13</v>
      </c>
      <c r="D9" s="243" t="s">
        <v>14</v>
      </c>
      <c r="E9" s="20" t="s">
        <v>15</v>
      </c>
      <c r="G9" s="47" t="s">
        <v>13</v>
      </c>
      <c r="H9" s="48" t="s">
        <v>14</v>
      </c>
      <c r="I9" s="49" t="s">
        <v>15</v>
      </c>
      <c r="K9" s="268"/>
    </row>
    <row r="10" spans="1:11" ht="15" thickBot="1" x14ac:dyDescent="0.35">
      <c r="A10" s="288"/>
      <c r="B10" s="288"/>
      <c r="C10" s="26" t="s">
        <v>16</v>
      </c>
      <c r="D10" s="288"/>
      <c r="E10" s="26" t="s">
        <v>16</v>
      </c>
      <c r="G10" s="50" t="s">
        <v>16</v>
      </c>
      <c r="H10" s="51"/>
      <c r="I10" s="52" t="s">
        <v>16</v>
      </c>
      <c r="K10" s="269"/>
    </row>
    <row r="11" spans="1:11" ht="15" thickBot="1" x14ac:dyDescent="0.35">
      <c r="A11" s="315" t="s">
        <v>85</v>
      </c>
      <c r="B11" s="316"/>
      <c r="C11" s="316"/>
      <c r="D11" s="316"/>
      <c r="E11" s="317"/>
      <c r="G11" s="311" t="s">
        <v>85</v>
      </c>
      <c r="H11" s="312"/>
      <c r="I11" s="313"/>
    </row>
    <row r="12" spans="1:11" ht="20.399999999999999" customHeight="1" thickBot="1" x14ac:dyDescent="0.35">
      <c r="A12" s="291" t="s">
        <v>67</v>
      </c>
      <c r="B12" s="292"/>
      <c r="C12" s="292"/>
      <c r="D12" s="292"/>
      <c r="E12" s="293"/>
      <c r="G12" s="308" t="s">
        <v>67</v>
      </c>
      <c r="H12" s="309"/>
      <c r="I12" s="310"/>
    </row>
    <row r="13" spans="1:11" ht="15" thickBot="1" x14ac:dyDescent="0.35">
      <c r="A13" s="335" t="s">
        <v>45</v>
      </c>
      <c r="B13" s="336"/>
      <c r="C13" s="336"/>
      <c r="D13" s="336"/>
      <c r="E13" s="337"/>
      <c r="G13" s="326" t="s">
        <v>45</v>
      </c>
      <c r="H13" s="327"/>
      <c r="I13" s="328"/>
    </row>
    <row r="14" spans="1:11" ht="17.399999999999999" customHeight="1" x14ac:dyDescent="0.3">
      <c r="A14" s="203">
        <v>25</v>
      </c>
      <c r="B14" s="119" t="s">
        <v>46</v>
      </c>
      <c r="C14" s="79">
        <v>30</v>
      </c>
      <c r="D14" s="79">
        <v>1</v>
      </c>
      <c r="E14" s="80">
        <f>C14*D14</f>
        <v>30</v>
      </c>
      <c r="G14" s="78"/>
      <c r="H14" s="79">
        <f>D14</f>
        <v>1</v>
      </c>
      <c r="I14" s="80">
        <f>G14*H14</f>
        <v>0</v>
      </c>
      <c r="K14" s="134">
        <f>+I14/E14</f>
        <v>0</v>
      </c>
    </row>
    <row r="15" spans="1:11" x14ac:dyDescent="0.3">
      <c r="A15" s="204">
        <v>26</v>
      </c>
      <c r="B15" s="120" t="s">
        <v>47</v>
      </c>
      <c r="C15" s="77">
        <v>15</v>
      </c>
      <c r="D15" s="77">
        <v>1</v>
      </c>
      <c r="E15" s="82">
        <f t="shared" ref="E15:E24" si="0">C15*D15</f>
        <v>15</v>
      </c>
      <c r="G15" s="81"/>
      <c r="H15" s="77">
        <f t="shared" ref="H15:H24" si="1">D15</f>
        <v>1</v>
      </c>
      <c r="I15" s="82">
        <f t="shared" ref="I15:I24" si="2">G15*H15</f>
        <v>0</v>
      </c>
      <c r="K15" s="134">
        <f t="shared" ref="K15:K41" si="3">+I15/E15</f>
        <v>0</v>
      </c>
    </row>
    <row r="16" spans="1:11" x14ac:dyDescent="0.3">
      <c r="A16" s="204">
        <v>28</v>
      </c>
      <c r="B16" s="120" t="s">
        <v>48</v>
      </c>
      <c r="C16" s="77">
        <v>12</v>
      </c>
      <c r="D16" s="77">
        <v>1</v>
      </c>
      <c r="E16" s="82">
        <f t="shared" si="0"/>
        <v>12</v>
      </c>
      <c r="G16" s="81"/>
      <c r="H16" s="77">
        <f t="shared" si="1"/>
        <v>1</v>
      </c>
      <c r="I16" s="82">
        <f t="shared" si="2"/>
        <v>0</v>
      </c>
      <c r="K16" s="134">
        <f t="shared" si="3"/>
        <v>0</v>
      </c>
    </row>
    <row r="17" spans="1:11" x14ac:dyDescent="0.3">
      <c r="A17" s="204">
        <v>29</v>
      </c>
      <c r="B17" s="120" t="s">
        <v>43</v>
      </c>
      <c r="C17" s="77">
        <v>20</v>
      </c>
      <c r="D17" s="77">
        <v>1</v>
      </c>
      <c r="E17" s="82">
        <f t="shared" si="0"/>
        <v>20</v>
      </c>
      <c r="G17" s="81"/>
      <c r="H17" s="77">
        <f t="shared" si="1"/>
        <v>1</v>
      </c>
      <c r="I17" s="82">
        <f t="shared" si="2"/>
        <v>0</v>
      </c>
      <c r="K17" s="134">
        <f t="shared" si="3"/>
        <v>0</v>
      </c>
    </row>
    <row r="18" spans="1:11" x14ac:dyDescent="0.3">
      <c r="A18" s="204">
        <v>30</v>
      </c>
      <c r="B18" s="120" t="s">
        <v>49</v>
      </c>
      <c r="C18" s="77">
        <v>12</v>
      </c>
      <c r="D18" s="77">
        <v>1</v>
      </c>
      <c r="E18" s="82">
        <f t="shared" si="0"/>
        <v>12</v>
      </c>
      <c r="G18" s="81"/>
      <c r="H18" s="77">
        <f t="shared" si="1"/>
        <v>1</v>
      </c>
      <c r="I18" s="82">
        <f t="shared" si="2"/>
        <v>0</v>
      </c>
      <c r="K18" s="134">
        <f t="shared" si="3"/>
        <v>0</v>
      </c>
    </row>
    <row r="19" spans="1:11" x14ac:dyDescent="0.3">
      <c r="A19" s="204">
        <v>31</v>
      </c>
      <c r="B19" s="120" t="s">
        <v>50</v>
      </c>
      <c r="C19" s="77">
        <v>8</v>
      </c>
      <c r="D19" s="77">
        <v>1</v>
      </c>
      <c r="E19" s="82">
        <f t="shared" si="0"/>
        <v>8</v>
      </c>
      <c r="G19" s="81"/>
      <c r="H19" s="77">
        <f t="shared" si="1"/>
        <v>1</v>
      </c>
      <c r="I19" s="82">
        <f t="shared" si="2"/>
        <v>0</v>
      </c>
      <c r="K19" s="134">
        <f t="shared" si="3"/>
        <v>0</v>
      </c>
    </row>
    <row r="20" spans="1:11" x14ac:dyDescent="0.3">
      <c r="A20" s="204">
        <v>32</v>
      </c>
      <c r="B20" s="120" t="s">
        <v>51</v>
      </c>
      <c r="C20" s="77">
        <v>6</v>
      </c>
      <c r="D20" s="77">
        <v>1</v>
      </c>
      <c r="E20" s="82">
        <f t="shared" si="0"/>
        <v>6</v>
      </c>
      <c r="G20" s="81"/>
      <c r="H20" s="77">
        <f t="shared" si="1"/>
        <v>1</v>
      </c>
      <c r="I20" s="82">
        <f t="shared" si="2"/>
        <v>0</v>
      </c>
      <c r="K20" s="134">
        <f t="shared" si="3"/>
        <v>0</v>
      </c>
    </row>
    <row r="21" spans="1:11" x14ac:dyDescent="0.3">
      <c r="A21" s="204">
        <v>33</v>
      </c>
      <c r="B21" s="120" t="s">
        <v>29</v>
      </c>
      <c r="C21" s="77">
        <v>6</v>
      </c>
      <c r="D21" s="77">
        <v>1</v>
      </c>
      <c r="E21" s="82">
        <f t="shared" si="0"/>
        <v>6</v>
      </c>
      <c r="G21" s="81"/>
      <c r="H21" s="77">
        <f t="shared" si="1"/>
        <v>1</v>
      </c>
      <c r="I21" s="82">
        <f t="shared" si="2"/>
        <v>0</v>
      </c>
      <c r="K21" s="134">
        <f t="shared" si="3"/>
        <v>0</v>
      </c>
    </row>
    <row r="22" spans="1:11" x14ac:dyDescent="0.3">
      <c r="A22" s="204">
        <v>8</v>
      </c>
      <c r="B22" s="120" t="s">
        <v>52</v>
      </c>
      <c r="C22" s="77">
        <v>8</v>
      </c>
      <c r="D22" s="77">
        <v>1</v>
      </c>
      <c r="E22" s="82">
        <f t="shared" si="0"/>
        <v>8</v>
      </c>
      <c r="G22" s="81"/>
      <c r="H22" s="77">
        <f t="shared" si="1"/>
        <v>1</v>
      </c>
      <c r="I22" s="82">
        <f t="shared" si="2"/>
        <v>0</v>
      </c>
      <c r="K22" s="134">
        <f t="shared" si="3"/>
        <v>0</v>
      </c>
    </row>
    <row r="23" spans="1:11" x14ac:dyDescent="0.3">
      <c r="A23" s="204">
        <v>10</v>
      </c>
      <c r="B23" s="120" t="s">
        <v>53</v>
      </c>
      <c r="C23" s="77">
        <v>3</v>
      </c>
      <c r="D23" s="77">
        <v>2</v>
      </c>
      <c r="E23" s="82">
        <f t="shared" si="0"/>
        <v>6</v>
      </c>
      <c r="G23" s="81"/>
      <c r="H23" s="77">
        <f t="shared" si="1"/>
        <v>2</v>
      </c>
      <c r="I23" s="82">
        <f t="shared" si="2"/>
        <v>0</v>
      </c>
      <c r="K23" s="134">
        <f t="shared" si="3"/>
        <v>0</v>
      </c>
    </row>
    <row r="24" spans="1:11" ht="15" thickBot="1" x14ac:dyDescent="0.35">
      <c r="A24" s="205">
        <v>34</v>
      </c>
      <c r="B24" s="121" t="s">
        <v>54</v>
      </c>
      <c r="C24" s="84">
        <v>15</v>
      </c>
      <c r="D24" s="84">
        <v>1</v>
      </c>
      <c r="E24" s="85">
        <f t="shared" si="0"/>
        <v>15</v>
      </c>
      <c r="G24" s="83"/>
      <c r="H24" s="84">
        <f t="shared" si="1"/>
        <v>1</v>
      </c>
      <c r="I24" s="85">
        <f t="shared" si="2"/>
        <v>0</v>
      </c>
      <c r="K24" s="134">
        <f t="shared" si="3"/>
        <v>0</v>
      </c>
    </row>
    <row r="25" spans="1:11" ht="15" thickBot="1" x14ac:dyDescent="0.35">
      <c r="A25" s="296" t="s">
        <v>111</v>
      </c>
      <c r="B25" s="297"/>
      <c r="C25" s="297"/>
      <c r="D25" s="298"/>
      <c r="E25" s="181">
        <f>SUM(E14:E24)</f>
        <v>138</v>
      </c>
      <c r="I25" s="180">
        <f>SUM(I14:I24)</f>
        <v>0</v>
      </c>
      <c r="K25" s="134">
        <f t="shared" si="3"/>
        <v>0</v>
      </c>
    </row>
    <row r="26" spans="1:11" s="162" customFormat="1" ht="15" thickBot="1" x14ac:dyDescent="0.35">
      <c r="A26" s="163"/>
      <c r="B26" s="163"/>
      <c r="C26" s="163"/>
      <c r="D26" s="163"/>
      <c r="E26" s="153"/>
      <c r="G26" s="75"/>
      <c r="H26" s="75"/>
      <c r="I26" s="153"/>
      <c r="K26"/>
    </row>
    <row r="27" spans="1:11" ht="15" thickBot="1" x14ac:dyDescent="0.35">
      <c r="A27" s="299" t="s">
        <v>55</v>
      </c>
      <c r="B27" s="300"/>
      <c r="C27" s="300"/>
      <c r="D27" s="300"/>
      <c r="E27" s="301"/>
      <c r="G27" s="338" t="s">
        <v>55</v>
      </c>
      <c r="H27" s="339"/>
      <c r="I27" s="340"/>
    </row>
    <row r="28" spans="1:11" x14ac:dyDescent="0.3">
      <c r="A28" s="203">
        <v>35</v>
      </c>
      <c r="B28" s="119" t="s">
        <v>56</v>
      </c>
      <c r="C28" s="28">
        <v>20</v>
      </c>
      <c r="D28" s="79">
        <v>1</v>
      </c>
      <c r="E28" s="80">
        <f>+D28*C28</f>
        <v>20</v>
      </c>
      <c r="G28" s="27"/>
      <c r="H28" s="79">
        <f>D28</f>
        <v>1</v>
      </c>
      <c r="I28" s="80">
        <f>+H28*G28</f>
        <v>0</v>
      </c>
      <c r="K28" s="134">
        <f t="shared" si="3"/>
        <v>0</v>
      </c>
    </row>
    <row r="29" spans="1:11" x14ac:dyDescent="0.3">
      <c r="A29" s="204">
        <v>36</v>
      </c>
      <c r="B29" s="120" t="s">
        <v>66</v>
      </c>
      <c r="C29" s="16">
        <v>80</v>
      </c>
      <c r="D29" s="77">
        <v>1</v>
      </c>
      <c r="E29" s="82">
        <f>+D29*C29</f>
        <v>80</v>
      </c>
      <c r="G29" s="30"/>
      <c r="H29" s="77">
        <f t="shared" ref="H29:H30" si="4">D29</f>
        <v>1</v>
      </c>
      <c r="I29" s="82">
        <f>+H29*G29</f>
        <v>0</v>
      </c>
      <c r="K29" s="134">
        <f t="shared" si="3"/>
        <v>0</v>
      </c>
    </row>
    <row r="30" spans="1:11" ht="15" thickBot="1" x14ac:dyDescent="0.35">
      <c r="A30" s="205">
        <v>37</v>
      </c>
      <c r="B30" s="121" t="s">
        <v>58</v>
      </c>
      <c r="C30" s="84">
        <v>37</v>
      </c>
      <c r="D30" s="84">
        <v>1</v>
      </c>
      <c r="E30" s="85">
        <f>+D30*C30</f>
        <v>37</v>
      </c>
      <c r="G30" s="83"/>
      <c r="H30" s="84">
        <f t="shared" si="4"/>
        <v>1</v>
      </c>
      <c r="I30" s="85">
        <f>+H30*G30</f>
        <v>0</v>
      </c>
      <c r="K30" s="134">
        <f t="shared" si="3"/>
        <v>0</v>
      </c>
    </row>
    <row r="31" spans="1:11" ht="15.75" customHeight="1" thickBot="1" x14ac:dyDescent="0.35">
      <c r="A31" s="324" t="s">
        <v>112</v>
      </c>
      <c r="B31" s="295"/>
      <c r="C31" s="295"/>
      <c r="D31" s="325"/>
      <c r="E31" s="183">
        <f>SUM(E28:E30)</f>
        <v>137</v>
      </c>
      <c r="I31" s="160">
        <f>SUM(I28:I30)</f>
        <v>0</v>
      </c>
      <c r="K31" s="134">
        <f t="shared" si="3"/>
        <v>0</v>
      </c>
    </row>
    <row r="32" spans="1:11" s="154" customFormat="1" ht="15.75" customHeight="1" thickBot="1" x14ac:dyDescent="0.35">
      <c r="A32" s="163"/>
      <c r="B32" s="163"/>
      <c r="C32" s="163"/>
      <c r="D32" s="163"/>
      <c r="E32" s="153"/>
      <c r="G32" s="155"/>
      <c r="H32" s="155"/>
      <c r="I32" s="182"/>
      <c r="K32"/>
    </row>
    <row r="33" spans="1:11" ht="15" thickBot="1" x14ac:dyDescent="0.35">
      <c r="A33" s="332" t="s">
        <v>114</v>
      </c>
      <c r="B33" s="333"/>
      <c r="C33" s="333"/>
      <c r="D33" s="333"/>
      <c r="E33" s="334"/>
      <c r="G33" s="329" t="s">
        <v>86</v>
      </c>
      <c r="H33" s="330"/>
      <c r="I33" s="331"/>
    </row>
    <row r="34" spans="1:11" ht="22.2" customHeight="1" x14ac:dyDescent="0.3">
      <c r="A34" s="203">
        <v>38</v>
      </c>
      <c r="B34" s="119" t="s">
        <v>60</v>
      </c>
      <c r="C34" s="79">
        <v>17.5</v>
      </c>
      <c r="D34" s="79">
        <v>22</v>
      </c>
      <c r="E34" s="80">
        <f>+D34*C34</f>
        <v>385</v>
      </c>
      <c r="G34" s="78"/>
      <c r="H34" s="79">
        <f>D34</f>
        <v>22</v>
      </c>
      <c r="I34" s="80">
        <f>+H34*G34</f>
        <v>0</v>
      </c>
      <c r="K34" s="134">
        <f t="shared" si="3"/>
        <v>0</v>
      </c>
    </row>
    <row r="35" spans="1:11" ht="23.4" customHeight="1" x14ac:dyDescent="0.3">
      <c r="A35" s="204">
        <v>39</v>
      </c>
      <c r="B35" s="120" t="s">
        <v>88</v>
      </c>
      <c r="C35" s="77">
        <v>17.5</v>
      </c>
      <c r="D35" s="77">
        <v>2</v>
      </c>
      <c r="E35" s="82">
        <f>+D35*C35</f>
        <v>35</v>
      </c>
      <c r="G35" s="81"/>
      <c r="H35" s="77">
        <f t="shared" ref="H35:H38" si="5">D35</f>
        <v>2</v>
      </c>
      <c r="I35" s="82">
        <f>+H35*G35</f>
        <v>0</v>
      </c>
      <c r="K35" s="134">
        <f t="shared" si="3"/>
        <v>0</v>
      </c>
    </row>
    <row r="36" spans="1:11" ht="40.200000000000003" customHeight="1" x14ac:dyDescent="0.3">
      <c r="A36" s="204">
        <v>40</v>
      </c>
      <c r="B36" s="120" t="s">
        <v>61</v>
      </c>
      <c r="C36" s="77">
        <v>17.5</v>
      </c>
      <c r="D36" s="77">
        <v>4</v>
      </c>
      <c r="E36" s="82">
        <f>+D36*C36</f>
        <v>70</v>
      </c>
      <c r="G36" s="81"/>
      <c r="H36" s="77">
        <f t="shared" si="5"/>
        <v>4</v>
      </c>
      <c r="I36" s="82">
        <f>+H36*G36</f>
        <v>0</v>
      </c>
      <c r="K36" s="134">
        <f t="shared" si="3"/>
        <v>0</v>
      </c>
    </row>
    <row r="37" spans="1:11" ht="40.200000000000003" customHeight="1" x14ac:dyDescent="0.3">
      <c r="A37" s="204">
        <v>42</v>
      </c>
      <c r="B37" s="120" t="s">
        <v>128</v>
      </c>
      <c r="C37" s="77">
        <v>4.5</v>
      </c>
      <c r="D37" s="77">
        <v>2</v>
      </c>
      <c r="E37" s="82">
        <f>+D37*C37</f>
        <v>9</v>
      </c>
      <c r="G37" s="81"/>
      <c r="H37" s="77">
        <f t="shared" si="5"/>
        <v>2</v>
      </c>
      <c r="I37" s="82">
        <f>+H37*G37</f>
        <v>0</v>
      </c>
      <c r="K37" s="134">
        <f t="shared" si="3"/>
        <v>0</v>
      </c>
    </row>
    <row r="38" spans="1:11" ht="37.200000000000003" customHeight="1" thickBot="1" x14ac:dyDescent="0.35">
      <c r="A38" s="205">
        <v>41</v>
      </c>
      <c r="B38" s="121" t="s">
        <v>87</v>
      </c>
      <c r="C38" s="84">
        <v>4.5</v>
      </c>
      <c r="D38" s="84">
        <v>26</v>
      </c>
      <c r="E38" s="85">
        <f>+D38*C38</f>
        <v>117</v>
      </c>
      <c r="G38" s="83"/>
      <c r="H38" s="84">
        <f t="shared" si="5"/>
        <v>26</v>
      </c>
      <c r="I38" s="85">
        <f>+H38*G38</f>
        <v>0</v>
      </c>
      <c r="K38" s="134">
        <f t="shared" si="3"/>
        <v>0</v>
      </c>
    </row>
    <row r="39" spans="1:11" ht="15.75" customHeight="1" thickBot="1" x14ac:dyDescent="0.35">
      <c r="A39" s="282" t="s">
        <v>113</v>
      </c>
      <c r="B39" s="283"/>
      <c r="C39" s="283"/>
      <c r="D39" s="284"/>
      <c r="E39" s="164">
        <f>SUM(E34:E38)</f>
        <v>616</v>
      </c>
      <c r="I39" s="165">
        <f>SUM(I34:I38)</f>
        <v>0</v>
      </c>
      <c r="K39" s="134">
        <f t="shared" si="3"/>
        <v>0</v>
      </c>
    </row>
    <row r="40" spans="1:11" s="162" customFormat="1" ht="15.75" customHeight="1" thickBot="1" x14ac:dyDescent="0.35">
      <c r="A40" s="163"/>
      <c r="B40" s="163"/>
      <c r="C40" s="163"/>
      <c r="D40" s="163"/>
      <c r="E40" s="153"/>
      <c r="G40" s="75"/>
      <c r="H40" s="75"/>
      <c r="I40" s="153"/>
      <c r="K40"/>
    </row>
    <row r="41" spans="1:11" ht="15" thickBot="1" x14ac:dyDescent="0.35">
      <c r="A41" s="285" t="s">
        <v>120</v>
      </c>
      <c r="B41" s="286"/>
      <c r="C41" s="286"/>
      <c r="D41" s="287"/>
      <c r="E41" s="169">
        <f>+E39+E31+E25</f>
        <v>891</v>
      </c>
      <c r="I41" s="102">
        <f>+I39+I31+I25</f>
        <v>0</v>
      </c>
      <c r="K41" s="134">
        <f t="shared" si="3"/>
        <v>0</v>
      </c>
    </row>
  </sheetData>
  <mergeCells count="22">
    <mergeCell ref="G4:I4"/>
    <mergeCell ref="G33:I33"/>
    <mergeCell ref="A33:E33"/>
    <mergeCell ref="A27:E27"/>
    <mergeCell ref="A13:E13"/>
    <mergeCell ref="G27:I27"/>
    <mergeCell ref="K8:K10"/>
    <mergeCell ref="A41:D41"/>
    <mergeCell ref="G8:I8"/>
    <mergeCell ref="G12:I12"/>
    <mergeCell ref="C4:E4"/>
    <mergeCell ref="G7:I7"/>
    <mergeCell ref="G11:I11"/>
    <mergeCell ref="A9:A10"/>
    <mergeCell ref="B9:B10"/>
    <mergeCell ref="D9:D10"/>
    <mergeCell ref="A12:E12"/>
    <mergeCell ref="A11:E11"/>
    <mergeCell ref="A39:D39"/>
    <mergeCell ref="A31:D31"/>
    <mergeCell ref="A25:D25"/>
    <mergeCell ref="G13:I13"/>
  </mergeCells>
  <conditionalFormatting sqref="K14:K25">
    <cfRule type="cellIs" dxfId="17" priority="7" operator="equal">
      <formula>1</formula>
    </cfRule>
    <cfRule type="cellIs" dxfId="16" priority="8" operator="lessThan">
      <formula>1</formula>
    </cfRule>
    <cfRule type="cellIs" dxfId="15" priority="9" operator="greaterThan">
      <formula>1</formula>
    </cfRule>
  </conditionalFormatting>
  <conditionalFormatting sqref="K28:K31">
    <cfRule type="cellIs" dxfId="14" priority="4" operator="equal">
      <formula>1</formula>
    </cfRule>
    <cfRule type="cellIs" dxfId="13" priority="5" operator="lessThan">
      <formula>1</formula>
    </cfRule>
    <cfRule type="cellIs" dxfId="12" priority="6" operator="greaterThan">
      <formula>1</formula>
    </cfRule>
  </conditionalFormatting>
  <conditionalFormatting sqref="K34:K39 K41">
    <cfRule type="cellIs" dxfId="11" priority="1" operator="equal">
      <formula>1</formula>
    </cfRule>
    <cfRule type="cellIs" dxfId="10" priority="2" operator="lessThan">
      <formula>1</formula>
    </cfRule>
    <cfRule type="cellIs" dxfId="9" priority="3" operator="greaterThan">
      <formula>1</formula>
    </cfRule>
  </conditionalFormatting>
  <pageMargins left="0.7" right="0.7" top="0.75" bottom="0.75" header="0.3" footer="0.3"/>
  <pageSetup paperSize="9" scale="45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5"/>
  <sheetViews>
    <sheetView view="pageBreakPreview" zoomScale="85" zoomScaleNormal="100" zoomScaleSheetLayoutView="85" workbookViewId="0">
      <selection activeCell="H22" sqref="H22"/>
    </sheetView>
  </sheetViews>
  <sheetFormatPr baseColWidth="10" defaultRowHeight="14.4" x14ac:dyDescent="0.3"/>
  <cols>
    <col min="1" max="1" width="42.88671875" customWidth="1"/>
    <col min="2" max="2" width="25.88671875" style="53" customWidth="1"/>
    <col min="3" max="3" width="20.33203125" style="53" customWidth="1"/>
    <col min="4" max="4" width="15" style="53" customWidth="1"/>
    <col min="5" max="5" width="18.44140625" customWidth="1"/>
    <col min="6" max="6" width="24.33203125" style="53" customWidth="1"/>
    <col min="7" max="7" width="16.88671875" style="53" customWidth="1"/>
    <col min="8" max="8" width="11.44140625" style="53"/>
    <col min="9" max="9" width="6.109375" customWidth="1"/>
  </cols>
  <sheetData>
    <row r="2" spans="1:10" x14ac:dyDescent="0.3">
      <c r="B2" s="135"/>
      <c r="C2" s="135"/>
      <c r="D2" s="135"/>
    </row>
    <row r="3" spans="1:10" ht="19.8" x14ac:dyDescent="0.3">
      <c r="B3" s="135"/>
      <c r="C3" s="191"/>
      <c r="D3" s="135"/>
    </row>
    <row r="4" spans="1:10" ht="17.399999999999999" x14ac:dyDescent="0.3">
      <c r="B4" s="192"/>
      <c r="C4" s="192"/>
      <c r="D4" s="192"/>
    </row>
    <row r="5" spans="1:10" x14ac:dyDescent="0.3">
      <c r="B5" s="135"/>
      <c r="C5" s="135"/>
      <c r="D5" s="135"/>
    </row>
    <row r="8" spans="1:10" ht="15" thickBot="1" x14ac:dyDescent="0.35"/>
    <row r="9" spans="1:10" ht="31.35" customHeight="1" thickBot="1" x14ac:dyDescent="0.35">
      <c r="A9" s="345" t="s">
        <v>78</v>
      </c>
      <c r="B9" s="346"/>
      <c r="C9" s="346"/>
      <c r="D9" s="346"/>
      <c r="E9" s="346"/>
      <c r="F9" s="346"/>
      <c r="G9" s="346"/>
      <c r="H9" s="346"/>
      <c r="I9" s="346"/>
      <c r="J9" s="347"/>
    </row>
    <row r="10" spans="1:10" ht="31.35" customHeight="1" x14ac:dyDescent="0.35">
      <c r="A10" s="3" t="s">
        <v>4</v>
      </c>
      <c r="B10" s="110"/>
      <c r="C10" s="110"/>
      <c r="D10" s="110"/>
      <c r="E10" s="2"/>
    </row>
    <row r="12" spans="1:10" ht="18.600000000000001" thickBot="1" x14ac:dyDescent="0.4">
      <c r="A12" s="4"/>
      <c r="B12" s="111"/>
      <c r="F12" s="344"/>
      <c r="G12" s="344"/>
      <c r="H12" s="344"/>
      <c r="J12" s="267" t="s">
        <v>126</v>
      </c>
    </row>
    <row r="13" spans="1:10" ht="18" customHeight="1" thickBot="1" x14ac:dyDescent="0.35">
      <c r="A13" s="341" t="s">
        <v>104</v>
      </c>
      <c r="B13" s="342"/>
      <c r="C13" s="342"/>
      <c r="D13" s="343"/>
      <c r="F13" s="341" t="s">
        <v>127</v>
      </c>
      <c r="G13" s="342"/>
      <c r="H13" s="343"/>
      <c r="I13" s="103"/>
      <c r="J13" s="269"/>
    </row>
    <row r="14" spans="1:10" s="5" customFormat="1" ht="18" thickBot="1" x14ac:dyDescent="0.35">
      <c r="A14" s="188"/>
      <c r="B14" s="188"/>
      <c r="C14" s="188"/>
      <c r="D14" s="188"/>
      <c r="F14" s="189"/>
      <c r="G14" s="189"/>
      <c r="H14" s="189"/>
      <c r="I14" s="103"/>
      <c r="J14" s="187"/>
    </row>
    <row r="15" spans="1:10" ht="15" thickBot="1" x14ac:dyDescent="0.35">
      <c r="A15" s="190" t="s">
        <v>6</v>
      </c>
      <c r="B15" s="104" t="s">
        <v>7</v>
      </c>
      <c r="C15" s="185" t="s">
        <v>8</v>
      </c>
      <c r="D15" s="185" t="s">
        <v>9</v>
      </c>
      <c r="F15" s="104" t="s">
        <v>7</v>
      </c>
      <c r="G15" s="185" t="s">
        <v>8</v>
      </c>
      <c r="H15" s="186" t="s">
        <v>9</v>
      </c>
      <c r="I15" s="6"/>
    </row>
    <row r="16" spans="1:10" s="7" customFormat="1" ht="30.6" customHeight="1" x14ac:dyDescent="0.3">
      <c r="A16" s="122" t="s">
        <v>105</v>
      </c>
      <c r="B16" s="106">
        <f>LOGISTIQUE!E25</f>
        <v>120</v>
      </c>
      <c r="C16" s="112">
        <f>B16*$B$22</f>
        <v>162</v>
      </c>
      <c r="D16" s="117">
        <f t="shared" ref="D16:D19" si="0">B16*1.45</f>
        <v>174</v>
      </c>
      <c r="F16" s="105">
        <f>+LOGISTIQUE!I25</f>
        <v>0</v>
      </c>
      <c r="G16" s="112">
        <f t="shared" ref="G16:G19" si="1">F16*$B$22</f>
        <v>0</v>
      </c>
      <c r="H16" s="113">
        <f t="shared" ref="H16:H19" si="2">F16*1.45</f>
        <v>0</v>
      </c>
      <c r="I16" s="6"/>
      <c r="J16" s="184">
        <f>+F16/B16</f>
        <v>0</v>
      </c>
    </row>
    <row r="17" spans="1:10" s="7" customFormat="1" ht="30.6" customHeight="1" x14ac:dyDescent="0.3">
      <c r="A17" s="122" t="s">
        <v>125</v>
      </c>
      <c r="B17" s="106">
        <f>'RDC BAS PASA'!E53+'RDC BAS UVP-R'!E40</f>
        <v>786.5</v>
      </c>
      <c r="C17" s="112">
        <f t="shared" ref="C17:C19" si="3">B17*$B$22</f>
        <v>1061.7750000000001</v>
      </c>
      <c r="D17" s="113">
        <f t="shared" si="0"/>
        <v>1140.425</v>
      </c>
      <c r="F17" s="106">
        <f>+'RDC BAS PASA'!I53+'RDC BAS UVP-R'!I40</f>
        <v>0</v>
      </c>
      <c r="G17" s="112">
        <f t="shared" si="1"/>
        <v>0</v>
      </c>
      <c r="H17" s="113">
        <f t="shared" si="2"/>
        <v>0</v>
      </c>
      <c r="I17" s="6"/>
      <c r="J17" s="184">
        <f t="shared" ref="J17:J20" si="4">+F17/B17</f>
        <v>0</v>
      </c>
    </row>
    <row r="18" spans="1:10" s="7" customFormat="1" ht="30.6" customHeight="1" x14ac:dyDescent="0.3">
      <c r="A18" s="122" t="s">
        <v>106</v>
      </c>
      <c r="B18" s="106">
        <f>'RDC HAUT UVP'!E40</f>
        <v>879</v>
      </c>
      <c r="C18" s="112">
        <f t="shared" si="3"/>
        <v>1186.6500000000001</v>
      </c>
      <c r="D18" s="113">
        <f t="shared" ref="D18" si="5">B18*1.45</f>
        <v>1274.55</v>
      </c>
      <c r="E18" s="8"/>
      <c r="F18" s="106">
        <f>+'RDC HAUT UVP'!I40</f>
        <v>0</v>
      </c>
      <c r="G18" s="112">
        <f t="shared" si="1"/>
        <v>0</v>
      </c>
      <c r="H18" s="113">
        <f t="shared" si="2"/>
        <v>0</v>
      </c>
      <c r="J18" s="184">
        <f t="shared" si="4"/>
        <v>0</v>
      </c>
    </row>
    <row r="19" spans="1:10" s="7" customFormat="1" ht="30.6" customHeight="1" thickBot="1" x14ac:dyDescent="0.35">
      <c r="A19" s="123" t="s">
        <v>129</v>
      </c>
      <c r="B19" s="107">
        <f>'R+1'!E41</f>
        <v>891</v>
      </c>
      <c r="C19" s="112">
        <f t="shared" si="3"/>
        <v>1202.8500000000001</v>
      </c>
      <c r="D19" s="114">
        <f t="shared" si="0"/>
        <v>1291.95</v>
      </c>
      <c r="E19" s="8"/>
      <c r="F19" s="107">
        <f>+'R+1'!I41</f>
        <v>0</v>
      </c>
      <c r="G19" s="112">
        <f t="shared" si="1"/>
        <v>0</v>
      </c>
      <c r="H19" s="114">
        <f t="shared" si="2"/>
        <v>0</v>
      </c>
      <c r="J19" s="184">
        <f t="shared" si="4"/>
        <v>0</v>
      </c>
    </row>
    <row r="20" spans="1:10" s="209" customFormat="1" ht="30.6" customHeight="1" thickBot="1" x14ac:dyDescent="0.35">
      <c r="A20" s="206" t="s">
        <v>10</v>
      </c>
      <c r="B20" s="207">
        <f>SUM(B16:B19)</f>
        <v>2676.5</v>
      </c>
      <c r="C20" s="208">
        <f>B20*$B$22</f>
        <v>3613.2750000000001</v>
      </c>
      <c r="D20" s="208">
        <f>B20*1.45</f>
        <v>3880.9249999999997</v>
      </c>
      <c r="F20" s="207">
        <f>SUM(F16:F19)</f>
        <v>0</v>
      </c>
      <c r="G20" s="208">
        <f>F20*$B$22</f>
        <v>0</v>
      </c>
      <c r="H20" s="208">
        <f>F20*1.45</f>
        <v>0</v>
      </c>
      <c r="I20" s="210"/>
      <c r="J20" s="211">
        <f t="shared" si="4"/>
        <v>0</v>
      </c>
    </row>
    <row r="21" spans="1:10" ht="28.35" customHeight="1" thickBot="1" x14ac:dyDescent="0.35">
      <c r="E21" s="5"/>
      <c r="F21" s="75"/>
      <c r="G21" s="108"/>
      <c r="H21" s="109"/>
      <c r="I21" s="5"/>
    </row>
    <row r="22" spans="1:10" ht="15" thickBot="1" x14ac:dyDescent="0.35">
      <c r="A22" s="124" t="s">
        <v>0</v>
      </c>
      <c r="B22" s="127">
        <v>1.35</v>
      </c>
      <c r="C22" s="115"/>
      <c r="D22" s="115"/>
      <c r="E22" s="130" t="s">
        <v>0</v>
      </c>
      <c r="F22" s="127">
        <v>1.35</v>
      </c>
    </row>
    <row r="23" spans="1:10" ht="15" thickBot="1" x14ac:dyDescent="0.35">
      <c r="A23" s="125" t="s">
        <v>1</v>
      </c>
      <c r="B23" s="128">
        <f>12+2*14+2*14</f>
        <v>68</v>
      </c>
      <c r="C23" s="115"/>
      <c r="D23" s="115"/>
      <c r="E23" s="131" t="s">
        <v>1</v>
      </c>
      <c r="F23" s="128">
        <v>68</v>
      </c>
      <c r="G23" s="116"/>
    </row>
    <row r="24" spans="1:10" ht="15" thickBot="1" x14ac:dyDescent="0.35">
      <c r="A24" s="126" t="s">
        <v>2</v>
      </c>
      <c r="B24" s="133">
        <f>B20/B23</f>
        <v>39.360294117647058</v>
      </c>
      <c r="C24" s="115"/>
      <c r="D24" s="115"/>
      <c r="E24" s="132" t="s">
        <v>2</v>
      </c>
      <c r="F24" s="133">
        <f>F20/F23</f>
        <v>0</v>
      </c>
      <c r="J24" s="134">
        <f t="shared" ref="J24:J25" si="6">+F24/B24</f>
        <v>0</v>
      </c>
    </row>
    <row r="25" spans="1:10" ht="15" thickBot="1" x14ac:dyDescent="0.35">
      <c r="A25" s="125" t="s">
        <v>3</v>
      </c>
      <c r="B25" s="118">
        <f>B20*B22</f>
        <v>3613.2750000000001</v>
      </c>
      <c r="C25" s="115"/>
      <c r="D25" s="115"/>
      <c r="E25" s="131" t="s">
        <v>3</v>
      </c>
      <c r="F25" s="129">
        <f>F20*F22</f>
        <v>0</v>
      </c>
      <c r="J25" s="134">
        <f t="shared" si="6"/>
        <v>0</v>
      </c>
    </row>
  </sheetData>
  <mergeCells count="5">
    <mergeCell ref="F13:H13"/>
    <mergeCell ref="F12:H12"/>
    <mergeCell ref="J12:J13"/>
    <mergeCell ref="A13:D13"/>
    <mergeCell ref="A9:J9"/>
  </mergeCells>
  <conditionalFormatting sqref="J25">
    <cfRule type="cellIs" dxfId="8" priority="7" operator="equal">
      <formula>1</formula>
    </cfRule>
    <cfRule type="cellIs" dxfId="7" priority="8" operator="lessThan">
      <formula>1</formula>
    </cfRule>
    <cfRule type="cellIs" dxfId="6" priority="9" operator="greaterThan">
      <formula>1</formula>
    </cfRule>
  </conditionalFormatting>
  <conditionalFormatting sqref="J24">
    <cfRule type="cellIs" dxfId="5" priority="4" operator="equal">
      <formula>1</formula>
    </cfRule>
    <cfRule type="cellIs" dxfId="4" priority="5" operator="lessThan">
      <formula>1</formula>
    </cfRule>
    <cfRule type="cellIs" dxfId="3" priority="6" operator="greaterThan">
      <formula>1</formula>
    </cfRule>
  </conditionalFormatting>
  <conditionalFormatting sqref="J16:J20">
    <cfRule type="cellIs" dxfId="2" priority="1" operator="equal">
      <formula>1</formula>
    </cfRule>
    <cfRule type="cellIs" dxfId="1" priority="2" operator="lessThan">
      <formula>1</formula>
    </cfRule>
    <cfRule type="cellIs" dxfId="0" priority="3" operator="greaterThan">
      <formula>1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42" fitToHeight="0" orientation="portrait" r:id="rId1"/>
  <headerFooter>
    <oddHeader>&amp;L
&amp;C&amp;A   page &amp;P/&amp;N</oddHead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7</vt:i4>
      </vt:variant>
    </vt:vector>
  </HeadingPairs>
  <TitlesOfParts>
    <vt:vector size="14" baseType="lpstr">
      <vt:lpstr>PAGE DE GARDE</vt:lpstr>
      <vt:lpstr>LOGISTIQUE</vt:lpstr>
      <vt:lpstr>RDC BAS PASA</vt:lpstr>
      <vt:lpstr>RDC BAS UVP-R</vt:lpstr>
      <vt:lpstr>RDC HAUT UVP</vt:lpstr>
      <vt:lpstr>R+1</vt:lpstr>
      <vt:lpstr>CONSTRUC 68 lits PASA </vt:lpstr>
      <vt:lpstr>'CONSTRUC 68 lits PASA '!Zone_d_impression</vt:lpstr>
      <vt:lpstr>LOGISTIQUE!Zone_d_impression</vt:lpstr>
      <vt:lpstr>'PAGE DE GARDE'!Zone_d_impression</vt:lpstr>
      <vt:lpstr>'R+1'!Zone_d_impression</vt:lpstr>
      <vt:lpstr>'RDC BAS PASA'!Zone_d_impression</vt:lpstr>
      <vt:lpstr>'RDC BAS UVP-R'!Zone_d_impression</vt:lpstr>
      <vt:lpstr>'RDC HAUT UVP'!Zone_d_impression</vt:lpstr>
    </vt:vector>
  </TitlesOfParts>
  <Company>CHU de Clermont-Fd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Piolat Lilian</dc:creator>
  <cp:lastModifiedBy>Huet Helene</cp:lastModifiedBy>
  <cp:lastPrinted>2024-04-05T08:48:15Z</cp:lastPrinted>
  <dcterms:created xsi:type="dcterms:W3CDTF">2023-03-13T09:09:49Z</dcterms:created>
  <dcterms:modified xsi:type="dcterms:W3CDTF">2024-11-13T10:32:36Z</dcterms:modified>
</cp:coreProperties>
</file>