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6- ACCORD CADRE ET MS- groupement\PAPIER\zz-ACBDC RELANCE LOT5\I PREPA\I 2 DCE\2- DCE definitif en word\"/>
    </mc:Choice>
  </mc:AlternateContent>
  <xr:revisionPtr revIDLastSave="0" documentId="13_ncr:1_{19B68662-8D96-4331-A613-0A56FAC5AE21}" xr6:coauthVersionLast="36" xr6:coauthVersionMax="36" xr10:uidLastSave="{00000000-0000-0000-0000-000000000000}"/>
  <bookViews>
    <workbookView xWindow="0" yWindow="0" windowWidth="28800" windowHeight="11925" xr2:uid="{59186984-CC31-4315-A584-798A2045909D}"/>
  </bookViews>
  <sheets>
    <sheet name="BPU DQE LOT5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6" l="1"/>
  <c r="G16" i="6"/>
  <c r="G15" i="6"/>
  <c r="G14" i="6"/>
  <c r="G13" i="6"/>
  <c r="G12" i="6"/>
  <c r="G11" i="6"/>
  <c r="L17" i="6" l="1"/>
  <c r="K17" i="6"/>
  <c r="J17" i="6"/>
  <c r="I17" i="6"/>
  <c r="K16" i="6"/>
  <c r="H16" i="6"/>
  <c r="L16" i="6" s="1"/>
  <c r="L15" i="6"/>
  <c r="K15" i="6"/>
  <c r="J15" i="6"/>
  <c r="I15" i="6"/>
  <c r="K14" i="6"/>
  <c r="L14" i="6" s="1"/>
  <c r="J14" i="6"/>
  <c r="I14" i="6"/>
  <c r="K13" i="6"/>
  <c r="L13" i="6" s="1"/>
  <c r="J13" i="6"/>
  <c r="I13" i="6"/>
  <c r="K12" i="6"/>
  <c r="L12" i="6" s="1"/>
  <c r="J12" i="6"/>
  <c r="I12" i="6"/>
  <c r="K11" i="6"/>
  <c r="K18" i="6" s="1"/>
  <c r="J11" i="6"/>
  <c r="I11" i="6"/>
  <c r="I16" i="6" l="1"/>
  <c r="I18" i="6" s="1"/>
  <c r="L11" i="6"/>
  <c r="L18" i="6" s="1"/>
  <c r="J16" i="6"/>
  <c r="J20" i="6" s="1"/>
  <c r="H18" i="6"/>
  <c r="J22" i="6" l="1"/>
  <c r="J23" i="6" s="1"/>
</calcChain>
</file>

<file path=xl/sharedStrings.xml><?xml version="1.0" encoding="utf-8"?>
<sst xmlns="http://schemas.openxmlformats.org/spreadsheetml/2006/main" count="45" uniqueCount="37">
  <si>
    <t>Format du papier</t>
  </si>
  <si>
    <t>Désignation du papier</t>
  </si>
  <si>
    <t>A3</t>
  </si>
  <si>
    <t>80G – BLANC</t>
  </si>
  <si>
    <t>A4</t>
  </si>
  <si>
    <t xml:space="preserve">90 G - BLANC </t>
  </si>
  <si>
    <t>90 G - BLANC</t>
  </si>
  <si>
    <t>Montant de la TVA</t>
  </si>
  <si>
    <t>SRA3</t>
  </si>
  <si>
    <t>75 G – BLANC</t>
  </si>
  <si>
    <t>ETOILE site Saint-Jérôme</t>
  </si>
  <si>
    <t>AIX Site Schuman</t>
  </si>
  <si>
    <t>L5.1</t>
  </si>
  <si>
    <t>L5.2</t>
  </si>
  <si>
    <t>L5.3</t>
  </si>
  <si>
    <t>L5.4</t>
  </si>
  <si>
    <t>L5.5</t>
  </si>
  <si>
    <t>L5.6</t>
  </si>
  <si>
    <t>L5.7</t>
  </si>
  <si>
    <t>Taux de TVA</t>
  </si>
  <si>
    <t>(à renseigner par la société)</t>
  </si>
  <si>
    <t>Montant total en € HT</t>
  </si>
  <si>
    <t>Montant total en € TTC</t>
  </si>
  <si>
    <r>
      <rPr>
        <b/>
        <sz val="16"/>
        <rFont val="Verdana"/>
        <family val="2"/>
      </rPr>
      <t>Annexe 1 au Règlement de la Consultation - RC 
Scénario de commande (D.Q.E.) annuel</t>
    </r>
    <r>
      <rPr>
        <b/>
        <sz val="20"/>
        <rFont val="Verdana"/>
        <family val="2"/>
      </rPr>
      <t xml:space="preserve"> 
</t>
    </r>
    <r>
      <rPr>
        <b/>
        <i/>
        <sz val="11"/>
        <rFont val="Verdana"/>
        <family val="2"/>
      </rPr>
      <t xml:space="preserve">
</t>
    </r>
    <r>
      <rPr>
        <b/>
        <i/>
        <sz val="11"/>
        <color theme="4"/>
        <rFont val="Verdana"/>
        <family val="2"/>
      </rPr>
      <t>La partie "DQE" n'est pas contractuelle. Les quantités sont données à titre indicatif, elles n’ont pas de valeur contractuelle</t>
    </r>
  </si>
  <si>
    <r>
      <rPr>
        <b/>
        <sz val="16"/>
        <color theme="1"/>
        <rFont val="Verdana"/>
        <family val="2"/>
      </rPr>
      <t xml:space="preserve">Annexe 1 à l'Acte d'engagement - AE
Bordereau des prix unitaires (BPU)
</t>
    </r>
    <r>
      <rPr>
        <b/>
        <i/>
        <sz val="11"/>
        <color rgb="FF0070C0"/>
        <rFont val="Verdana"/>
        <family val="2"/>
      </rPr>
      <t xml:space="preserve">
La partie "BPU" étant contractuelle.</t>
    </r>
  </si>
  <si>
    <r>
      <t>Nb de feuilles par ramette</t>
    </r>
    <r>
      <rPr>
        <b/>
        <sz val="12"/>
        <color rgb="FFFF0000"/>
        <rFont val="Verdana"/>
        <family val="2"/>
      </rPr>
      <t xml:space="preserve">  
</t>
    </r>
    <r>
      <rPr>
        <b/>
        <sz val="11"/>
        <color rgb="FFFF0000"/>
        <rFont val="Verdana"/>
        <family val="2"/>
      </rPr>
      <t>(à préciser par la société)</t>
    </r>
  </si>
  <si>
    <r>
      <t xml:space="preserve">Prix à la feuille en € HT
</t>
    </r>
    <r>
      <rPr>
        <b/>
        <sz val="12"/>
        <color rgb="FF0000CC"/>
        <rFont val="Verdana"/>
        <family val="2"/>
      </rPr>
      <t>(à 4 décimales)</t>
    </r>
    <r>
      <rPr>
        <b/>
        <sz val="12"/>
        <color theme="1"/>
        <rFont val="Verdana"/>
        <family val="2"/>
      </rPr>
      <t xml:space="preserve">
</t>
    </r>
    <r>
      <rPr>
        <b/>
        <sz val="11"/>
        <color rgb="FFFF0000"/>
        <rFont val="Verdana"/>
        <family val="2"/>
      </rPr>
      <t>(à renseigner par la société)</t>
    </r>
  </si>
  <si>
    <r>
      <t xml:space="preserve">Taux de remise accordé par la société sur les prix publics catalogue (hors BPU) :  </t>
    </r>
    <r>
      <rPr>
        <b/>
        <sz val="20"/>
        <color rgb="FF0000CC"/>
        <rFont val="Verdana"/>
        <family val="2"/>
      </rPr>
      <t>%</t>
    </r>
  </si>
  <si>
    <r>
      <t xml:space="preserve">Quantité estimative  annuelle
</t>
    </r>
    <r>
      <rPr>
        <sz val="11"/>
        <color rgb="FF0000CC"/>
        <rFont val="Verdana"/>
        <family val="2"/>
      </rPr>
      <t>(en nombre de feuilles)</t>
    </r>
  </si>
  <si>
    <r>
      <t xml:space="preserve">Répartition géographique des quantités estimatives annuelles 
</t>
    </r>
    <r>
      <rPr>
        <b/>
        <sz val="9.5"/>
        <color rgb="FF0070C0"/>
        <rFont val="Verdana"/>
        <family val="2"/>
      </rPr>
      <t>(cf. colonne G)</t>
    </r>
  </si>
  <si>
    <t>Référence fiche article à reporter par le candidat sur la fiche technique du produit proposé</t>
  </si>
  <si>
    <r>
      <t xml:space="preserve">Désignation référence papier correspondante de la société
</t>
    </r>
    <r>
      <rPr>
        <b/>
        <sz val="11"/>
        <color rgb="FFFF0000"/>
        <rFont val="Verdana"/>
        <family val="2"/>
      </rPr>
      <t>(à renseigner par la société)</t>
    </r>
  </si>
  <si>
    <r>
      <t xml:space="preserve">Prix unitaire en € HT d’une ramette 
</t>
    </r>
    <r>
      <rPr>
        <sz val="11"/>
        <color rgb="FF0000CC"/>
        <rFont val="Verdana"/>
        <family val="2"/>
      </rPr>
      <t xml:space="preserve">  (G = E x F)</t>
    </r>
  </si>
  <si>
    <r>
      <t xml:space="preserve">Quantité de ramettes 
 TOTAL 
</t>
    </r>
    <r>
      <rPr>
        <sz val="11"/>
        <color rgb="FF0000CC"/>
        <rFont val="Verdana"/>
        <family val="2"/>
      </rPr>
      <t>(I = H / E)</t>
    </r>
  </si>
  <si>
    <r>
      <t xml:space="preserve">Montant total 
en € HT 
</t>
    </r>
    <r>
      <rPr>
        <sz val="11"/>
        <color rgb="FF0000CC"/>
        <rFont val="Verdana"/>
        <family val="2"/>
      </rPr>
      <t>( J = H x F)</t>
    </r>
  </si>
  <si>
    <t>Pour info, les totaux des colonnes H et L sont indiqués à la ligne 18 ci-dessus du présent document.</t>
  </si>
  <si>
    <r>
      <t xml:space="preserve">MAPA AMU143-2024 : FOURNITURE DE PAPIER D’IMPRESSION POUR AIX-MARSEILLE UNIVERSITÉ (AMU)
</t>
    </r>
    <r>
      <rPr>
        <b/>
        <sz val="14"/>
        <color rgb="FFFF0000"/>
        <rFont val="Verdana"/>
        <family val="2"/>
      </rPr>
      <t xml:space="preserve">RELANCE </t>
    </r>
    <r>
      <rPr>
        <b/>
        <sz val="14"/>
        <color theme="1"/>
        <rFont val="Verdana"/>
        <family val="2"/>
      </rPr>
      <t>- LOT 5 : Papiers qualité premium (pour ouvrages)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</si>
</sst>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#,##0.0000\ &quot;€&quot;"/>
    <numFmt numFmtId="167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1"/>
      <name val="Verdana"/>
      <family val="2"/>
    </font>
    <font>
      <b/>
      <sz val="11"/>
      <name val="Verdana"/>
      <family val="2"/>
    </font>
    <font>
      <b/>
      <sz val="20"/>
      <name val="Verdana"/>
      <family val="2"/>
    </font>
    <font>
      <b/>
      <sz val="11"/>
      <color rgb="FFFF0000"/>
      <name val="Verdana"/>
      <family val="2"/>
    </font>
    <font>
      <b/>
      <sz val="12"/>
      <color theme="1"/>
      <name val="Verdana"/>
      <family val="2"/>
    </font>
    <font>
      <sz val="11"/>
      <name val="Verdana"/>
      <family val="2"/>
    </font>
    <font>
      <sz val="14"/>
      <name val="Verdana"/>
      <family val="2"/>
    </font>
    <font>
      <sz val="16"/>
      <color theme="1"/>
      <name val="Verdana"/>
      <family val="2"/>
    </font>
    <font>
      <b/>
      <sz val="12"/>
      <color rgb="FFFF0000"/>
      <name val="Verdana"/>
      <family val="2"/>
    </font>
    <font>
      <b/>
      <sz val="16"/>
      <color theme="1"/>
      <name val="Verdana"/>
      <family val="2"/>
    </font>
    <font>
      <b/>
      <sz val="16"/>
      <name val="Verdana"/>
      <family val="2"/>
    </font>
    <font>
      <b/>
      <i/>
      <sz val="11"/>
      <name val="Verdana"/>
      <family val="2"/>
    </font>
    <font>
      <b/>
      <i/>
      <sz val="11"/>
      <color theme="4"/>
      <name val="Verdana"/>
      <family val="2"/>
    </font>
    <font>
      <b/>
      <i/>
      <sz val="11"/>
      <color rgb="FF0070C0"/>
      <name val="Verdana"/>
      <family val="2"/>
    </font>
    <font>
      <b/>
      <sz val="12"/>
      <color rgb="FF0000CC"/>
      <name val="Verdana"/>
      <family val="2"/>
    </font>
    <font>
      <b/>
      <sz val="11"/>
      <color rgb="FF0000CC"/>
      <name val="Verdana"/>
      <family val="2"/>
    </font>
    <font>
      <sz val="11"/>
      <color rgb="FF0000CC"/>
      <name val="Verdana"/>
      <family val="2"/>
    </font>
    <font>
      <b/>
      <sz val="20"/>
      <color rgb="FF0000CC"/>
      <name val="Verdana"/>
      <family val="2"/>
    </font>
    <font>
      <b/>
      <u/>
      <sz val="9.5"/>
      <color rgb="FF0070C0"/>
      <name val="Verdana"/>
      <family val="2"/>
    </font>
    <font>
      <b/>
      <sz val="9.5"/>
      <color rgb="FF0070C0"/>
      <name val="Verdana"/>
      <family val="2"/>
    </font>
    <font>
      <sz val="9.5"/>
      <color rgb="FF0070C0"/>
      <name val="Verdana"/>
      <family val="2"/>
    </font>
    <font>
      <i/>
      <sz val="11"/>
      <color rgb="FF0000CC"/>
      <name val="Verdana"/>
      <family val="2"/>
    </font>
    <font>
      <b/>
      <sz val="14"/>
      <color theme="1"/>
      <name val="Verdana"/>
      <family val="2"/>
    </font>
    <font>
      <b/>
      <sz val="14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  <fill>
      <patternFill patternType="darkUp">
        <bgColor rgb="FFCCECFF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rgb="FFFF0000"/>
      </bottom>
      <diagonal/>
    </border>
    <border>
      <left style="thick">
        <color rgb="FF0000CC"/>
      </left>
      <right/>
      <top style="thick">
        <color rgb="FF0000CC"/>
      </top>
      <bottom/>
      <diagonal/>
    </border>
    <border>
      <left/>
      <right/>
      <top style="thick">
        <color rgb="FF0000CC"/>
      </top>
      <bottom/>
      <diagonal/>
    </border>
    <border>
      <left/>
      <right style="thick">
        <color rgb="FF0000CC"/>
      </right>
      <top style="thick">
        <color rgb="FF0000CC"/>
      </top>
      <bottom/>
      <diagonal/>
    </border>
    <border>
      <left style="thick">
        <color rgb="FF0000CC"/>
      </left>
      <right/>
      <top/>
      <bottom/>
      <diagonal/>
    </border>
    <border>
      <left/>
      <right style="thick">
        <color rgb="FF0000CC"/>
      </right>
      <top/>
      <bottom/>
      <diagonal/>
    </border>
    <border>
      <left style="thick">
        <color rgb="FF0000CC"/>
      </left>
      <right/>
      <top/>
      <bottom style="medium">
        <color indexed="64"/>
      </bottom>
      <diagonal/>
    </border>
    <border>
      <left/>
      <right style="thick">
        <color rgb="FF0000CC"/>
      </right>
      <top/>
      <bottom style="medium">
        <color indexed="64"/>
      </bottom>
      <diagonal/>
    </border>
    <border>
      <left style="thick">
        <color rgb="FF0000CC"/>
      </left>
      <right style="thin">
        <color indexed="64"/>
      </right>
      <top/>
      <bottom style="thin">
        <color indexed="64"/>
      </bottom>
      <diagonal/>
    </border>
    <border>
      <left/>
      <right style="thick">
        <color rgb="FF0000CC"/>
      </right>
      <top/>
      <bottom style="thin">
        <color indexed="64"/>
      </bottom>
      <diagonal/>
    </border>
    <border>
      <left style="thick">
        <color rgb="FF0000C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CC"/>
      </right>
      <top style="thin">
        <color indexed="64"/>
      </top>
      <bottom style="thin">
        <color indexed="64"/>
      </bottom>
      <diagonal/>
    </border>
    <border>
      <left style="thick">
        <color rgb="FF0000CC"/>
      </left>
      <right style="thin">
        <color indexed="64"/>
      </right>
      <top style="thin">
        <color indexed="64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C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rgb="FF0000CC"/>
      </bottom>
      <diagonal/>
    </border>
    <border>
      <left style="medium">
        <color indexed="64"/>
      </left>
      <right style="thick">
        <color rgb="FF0000CC"/>
      </right>
      <top style="thin">
        <color indexed="64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Continuous"/>
    </xf>
    <xf numFmtId="0" fontId="2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0" xfId="0" applyFont="1" applyFill="1"/>
    <xf numFmtId="0" fontId="7" fillId="0" borderId="0" xfId="0" applyFont="1" applyFill="1" applyAlignment="1">
      <alignment horizontal="center" vertical="top"/>
    </xf>
    <xf numFmtId="164" fontId="2" fillId="0" borderId="0" xfId="0" applyNumberFormat="1" applyFont="1"/>
    <xf numFmtId="9" fontId="2" fillId="0" borderId="0" xfId="3" applyFo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Continuous"/>
    </xf>
    <xf numFmtId="165" fontId="2" fillId="3" borderId="11" xfId="0" applyNumberFormat="1" applyFont="1" applyFill="1" applyBorder="1" applyAlignment="1">
      <alignment horizontal="center" vertical="center"/>
    </xf>
    <xf numFmtId="44" fontId="19" fillId="0" borderId="13" xfId="0" applyNumberFormat="1" applyFont="1" applyFill="1" applyBorder="1"/>
    <xf numFmtId="44" fontId="19" fillId="0" borderId="13" xfId="2" applyFont="1" applyFill="1" applyBorder="1"/>
    <xf numFmtId="44" fontId="3" fillId="0" borderId="3" xfId="2" applyFont="1" applyFill="1" applyBorder="1"/>
    <xf numFmtId="44" fontId="3" fillId="0" borderId="4" xfId="2" applyFont="1" applyFill="1" applyBorder="1"/>
    <xf numFmtId="0" fontId="23" fillId="2" borderId="1" xfId="0" applyFont="1" applyFill="1" applyBorder="1" applyAlignment="1">
      <alignment horizontal="center" vertical="center" wrapText="1"/>
    </xf>
    <xf numFmtId="164" fontId="24" fillId="2" borderId="7" xfId="1" applyNumberFormat="1" applyFont="1" applyFill="1" applyBorder="1" applyAlignment="1">
      <alignment horizontal="center" vertical="center" wrapText="1"/>
    </xf>
    <xf numFmtId="164" fontId="25" fillId="0" borderId="0" xfId="0" applyNumberFormat="1" applyFont="1"/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9" fillId="0" borderId="21" xfId="0" applyFont="1" applyFill="1" applyBorder="1" applyAlignment="1">
      <alignment horizontal="center" vertical="center" wrapText="1"/>
    </xf>
    <xf numFmtId="165" fontId="2" fillId="3" borderId="22" xfId="0" applyNumberFormat="1" applyFont="1" applyFill="1" applyBorder="1" applyAlignment="1">
      <alignment horizontal="center" vertical="center"/>
    </xf>
    <xf numFmtId="10" fontId="10" fillId="3" borderId="25" xfId="3" applyNumberFormat="1" applyFont="1" applyFill="1" applyBorder="1" applyAlignment="1">
      <alignment horizontal="right"/>
    </xf>
    <xf numFmtId="44" fontId="5" fillId="0" borderId="8" xfId="2" applyFont="1" applyFill="1" applyBorder="1" applyAlignment="1">
      <alignment vertical="center" wrapText="1"/>
    </xf>
    <xf numFmtId="44" fontId="5" fillId="0" borderId="27" xfId="2" applyFont="1" applyFill="1" applyBorder="1" applyAlignment="1">
      <alignment vertical="center" wrapText="1"/>
    </xf>
    <xf numFmtId="44" fontId="3" fillId="0" borderId="27" xfId="2" applyFont="1" applyFill="1" applyBorder="1"/>
    <xf numFmtId="44" fontId="5" fillId="0" borderId="28" xfId="2" applyFont="1" applyFill="1" applyBorder="1" applyAlignment="1">
      <alignment vertical="center" wrapText="1"/>
    </xf>
    <xf numFmtId="0" fontId="23" fillId="2" borderId="39" xfId="0" applyFont="1" applyFill="1" applyBorder="1" applyAlignment="1">
      <alignment horizontal="center" vertical="center" wrapText="1"/>
    </xf>
    <xf numFmtId="3" fontId="9" fillId="0" borderId="36" xfId="1" applyNumberFormat="1" applyFont="1" applyFill="1" applyBorder="1" applyAlignment="1">
      <alignment horizontal="center" vertical="center" wrapText="1"/>
    </xf>
    <xf numFmtId="164" fontId="24" fillId="2" borderId="39" xfId="1" applyNumberFormat="1" applyFont="1" applyFill="1" applyBorder="1" applyAlignment="1">
      <alignment horizontal="center" vertical="center" wrapText="1"/>
    </xf>
    <xf numFmtId="3" fontId="9" fillId="0" borderId="38" xfId="1" applyNumberFormat="1" applyFont="1" applyFill="1" applyBorder="1" applyAlignment="1">
      <alignment horizontal="center" vertical="center" wrapText="1"/>
    </xf>
    <xf numFmtId="3" fontId="3" fillId="5" borderId="40" xfId="0" applyNumberFormat="1" applyFont="1" applyFill="1" applyBorder="1"/>
    <xf numFmtId="3" fontId="3" fillId="5" borderId="41" xfId="0" applyNumberFormat="1" applyFont="1" applyFill="1" applyBorder="1"/>
    <xf numFmtId="44" fontId="3" fillId="6" borderId="41" xfId="2" applyFont="1" applyFill="1" applyBorder="1"/>
    <xf numFmtId="164" fontId="23" fillId="2" borderId="42" xfId="0" applyNumberFormat="1" applyFont="1" applyFill="1" applyBorder="1"/>
    <xf numFmtId="164" fontId="23" fillId="2" borderId="43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167" fontId="2" fillId="0" borderId="0" xfId="0" applyNumberFormat="1" applyFont="1"/>
    <xf numFmtId="0" fontId="8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wrapText="1"/>
    </xf>
    <xf numFmtId="0" fontId="22" fillId="2" borderId="37" xfId="0" applyFont="1" applyFill="1" applyBorder="1" applyAlignment="1">
      <alignment horizontal="center" wrapText="1"/>
    </xf>
    <xf numFmtId="0" fontId="19" fillId="0" borderId="23" xfId="0" applyFont="1" applyFill="1" applyBorder="1" applyAlignment="1">
      <alignment horizontal="left" vertical="center" wrapText="1"/>
    </xf>
    <xf numFmtId="0" fontId="19" fillId="0" borderId="2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0" fontId="8" fillId="4" borderId="4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38" xfId="0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/>
    </xf>
    <xf numFmtId="3" fontId="2" fillId="3" borderId="22" xfId="0" applyNumberFormat="1" applyFont="1" applyFill="1" applyBorder="1" applyAlignment="1">
      <alignment horizontal="center" vertical="center"/>
    </xf>
    <xf numFmtId="10" fontId="19" fillId="3" borderId="13" xfId="3" applyNumberFormat="1" applyFont="1" applyFill="1" applyBorder="1"/>
    <xf numFmtId="0" fontId="7" fillId="0" borderId="0" xfId="0" applyFont="1" applyAlignment="1">
      <alignment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00CC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169334</xdr:colOff>
      <xdr:row>0</xdr:row>
      <xdr:rowOff>74083</xdr:rowOff>
    </xdr:from>
    <xdr:to>
      <xdr:col>0</xdr:col>
      <xdr:colOff>1445684</xdr:colOff>
      <xdr:row>3</xdr:row>
      <xdr:rowOff>55033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27BA48E3-694A-483E-8765-F9006711A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4" y="74083"/>
          <a:ext cx="12763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8001C-45A4-42FE-8723-41EE6E9FC513}">
  <sheetPr>
    <tabColor rgb="FF92D050"/>
    <pageSetUpPr fitToPage="1"/>
  </sheetPr>
  <dimension ref="A1:O44"/>
  <sheetViews>
    <sheetView showGridLines="0" tabSelected="1" zoomScale="90" zoomScaleNormal="90" workbookViewId="0">
      <selection activeCell="F15" sqref="F15"/>
    </sheetView>
  </sheetViews>
  <sheetFormatPr baseColWidth="10" defaultColWidth="11.42578125" defaultRowHeight="15" x14ac:dyDescent="0.25"/>
  <cols>
    <col min="1" max="1" width="23.7109375" style="1" customWidth="1"/>
    <col min="2" max="2" width="16.42578125" style="1" customWidth="1"/>
    <col min="3" max="3" width="39.7109375" style="1" customWidth="1"/>
    <col min="4" max="4" width="35.7109375" style="1" customWidth="1"/>
    <col min="5" max="6" width="20" style="1" customWidth="1"/>
    <col min="7" max="7" width="19.5703125" style="1" customWidth="1"/>
    <col min="8" max="8" width="19.42578125" style="1" customWidth="1"/>
    <col min="9" max="9" width="16.42578125" style="1" customWidth="1"/>
    <col min="10" max="10" width="23.140625" style="1" customWidth="1"/>
    <col min="11" max="12" width="19.140625" style="1" customWidth="1"/>
    <col min="13" max="13" width="12.7109375" style="1" bestFit="1" customWidth="1"/>
    <col min="14" max="16384" width="11.42578125" style="1"/>
  </cols>
  <sheetData>
    <row r="1" spans="1:14" x14ac:dyDescent="0.25">
      <c r="A1" s="53" t="s">
        <v>36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3"/>
      <c r="N1" s="3"/>
    </row>
    <row r="2" spans="1:14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3"/>
      <c r="N2" s="3"/>
    </row>
    <row r="3" spans="1:14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3"/>
      <c r="N3" s="3"/>
    </row>
    <row r="4" spans="1:14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"/>
      <c r="N4" s="3"/>
    </row>
    <row r="5" spans="1:14" ht="15.75" thickBo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3"/>
      <c r="N5" s="3"/>
    </row>
    <row r="6" spans="1:14" ht="15" customHeight="1" thickTop="1" x14ac:dyDescent="0.25">
      <c r="A6" s="55" t="s">
        <v>24</v>
      </c>
      <c r="B6" s="56"/>
      <c r="C6" s="56"/>
      <c r="D6" s="56"/>
      <c r="E6" s="56"/>
      <c r="F6" s="56"/>
      <c r="G6" s="56"/>
      <c r="H6" s="61" t="s">
        <v>23</v>
      </c>
      <c r="I6" s="62"/>
      <c r="J6" s="62"/>
      <c r="K6" s="62"/>
      <c r="L6" s="63"/>
      <c r="M6" s="3"/>
      <c r="N6" s="3"/>
    </row>
    <row r="7" spans="1:14" ht="33.75" customHeight="1" x14ac:dyDescent="0.25">
      <c r="A7" s="57"/>
      <c r="B7" s="58"/>
      <c r="C7" s="58"/>
      <c r="D7" s="58"/>
      <c r="E7" s="58"/>
      <c r="F7" s="58"/>
      <c r="G7" s="58"/>
      <c r="H7" s="64"/>
      <c r="I7" s="65"/>
      <c r="J7" s="65"/>
      <c r="K7" s="65"/>
      <c r="L7" s="66"/>
      <c r="M7" s="3"/>
      <c r="N7" s="3"/>
    </row>
    <row r="8" spans="1:14" ht="50.1" customHeight="1" thickBot="1" x14ac:dyDescent="0.3">
      <c r="A8" s="59"/>
      <c r="B8" s="60"/>
      <c r="C8" s="60"/>
      <c r="D8" s="60"/>
      <c r="E8" s="60"/>
      <c r="F8" s="60"/>
      <c r="G8" s="60"/>
      <c r="H8" s="67"/>
      <c r="I8" s="68"/>
      <c r="J8" s="68"/>
      <c r="K8" s="68"/>
      <c r="L8" s="69"/>
      <c r="M8" s="3"/>
      <c r="N8" s="3"/>
    </row>
    <row r="9" spans="1:14" ht="57.95" customHeight="1" x14ac:dyDescent="0.25">
      <c r="A9" s="70" t="s">
        <v>30</v>
      </c>
      <c r="B9" s="72" t="s">
        <v>0</v>
      </c>
      <c r="C9" s="74" t="s">
        <v>1</v>
      </c>
      <c r="D9" s="75" t="s">
        <v>31</v>
      </c>
      <c r="E9" s="76" t="s">
        <v>25</v>
      </c>
      <c r="F9" s="76" t="s">
        <v>26</v>
      </c>
      <c r="G9" s="78" t="s">
        <v>32</v>
      </c>
      <c r="H9" s="80" t="s">
        <v>28</v>
      </c>
      <c r="I9" s="45" t="s">
        <v>33</v>
      </c>
      <c r="J9" s="45" t="s">
        <v>34</v>
      </c>
      <c r="K9" s="47" t="s">
        <v>29</v>
      </c>
      <c r="L9" s="48"/>
      <c r="M9" s="3"/>
      <c r="N9" s="3"/>
    </row>
    <row r="10" spans="1:14" ht="55.5" customHeight="1" x14ac:dyDescent="0.25">
      <c r="A10" s="71"/>
      <c r="B10" s="73"/>
      <c r="C10" s="73"/>
      <c r="D10" s="72"/>
      <c r="E10" s="77"/>
      <c r="F10" s="77"/>
      <c r="G10" s="79"/>
      <c r="H10" s="81"/>
      <c r="I10" s="46"/>
      <c r="J10" s="46"/>
      <c r="K10" s="17" t="s">
        <v>11</v>
      </c>
      <c r="L10" s="31" t="s">
        <v>10</v>
      </c>
      <c r="M10" s="3"/>
      <c r="N10" s="3"/>
    </row>
    <row r="11" spans="1:14" customFormat="1" ht="15" customHeight="1" x14ac:dyDescent="0.25">
      <c r="A11" s="22" t="s">
        <v>12</v>
      </c>
      <c r="B11" s="4" t="s">
        <v>2</v>
      </c>
      <c r="C11" s="40" t="s">
        <v>3</v>
      </c>
      <c r="D11" s="42"/>
      <c r="E11" s="82"/>
      <c r="F11" s="12"/>
      <c r="G11" s="27">
        <f t="shared" ref="G11:G17" si="0">E11*F11</f>
        <v>0</v>
      </c>
      <c r="H11" s="32">
        <v>650000</v>
      </c>
      <c r="I11" s="20" t="str">
        <f t="shared" ref="I11:I17" si="1">IFERROR(H11/E11,"")</f>
        <v/>
      </c>
      <c r="J11" s="15">
        <f t="shared" ref="J11:J17" si="2">F11*H11</f>
        <v>0</v>
      </c>
      <c r="K11" s="18">
        <f>+H11*0.95</f>
        <v>617500</v>
      </c>
      <c r="L11" s="33">
        <f>+H11-K11</f>
        <v>32500</v>
      </c>
      <c r="M11" s="3"/>
      <c r="N11" s="3"/>
    </row>
    <row r="12" spans="1:14" customFormat="1" x14ac:dyDescent="0.25">
      <c r="A12" s="22" t="s">
        <v>13</v>
      </c>
      <c r="B12" s="4" t="s">
        <v>4</v>
      </c>
      <c r="C12" s="40" t="s">
        <v>3</v>
      </c>
      <c r="D12" s="42"/>
      <c r="E12" s="82"/>
      <c r="F12" s="12"/>
      <c r="G12" s="28">
        <f t="shared" si="0"/>
        <v>0</v>
      </c>
      <c r="H12" s="34">
        <v>325000</v>
      </c>
      <c r="I12" s="21" t="str">
        <f t="shared" si="1"/>
        <v/>
      </c>
      <c r="J12" s="16">
        <f t="shared" si="2"/>
        <v>0</v>
      </c>
      <c r="K12" s="18">
        <f t="shared" ref="K12:K17" si="3">+H12*0.95</f>
        <v>308750</v>
      </c>
      <c r="L12" s="33">
        <f t="shared" ref="L12:L17" si="4">+H12-K12</f>
        <v>16250</v>
      </c>
      <c r="M12" s="3"/>
      <c r="N12" s="3"/>
    </row>
    <row r="13" spans="1:14" customFormat="1" x14ac:dyDescent="0.25">
      <c r="A13" s="22" t="s">
        <v>14</v>
      </c>
      <c r="B13" s="4" t="s">
        <v>8</v>
      </c>
      <c r="C13" s="40" t="s">
        <v>3</v>
      </c>
      <c r="D13" s="42"/>
      <c r="E13" s="82"/>
      <c r="F13" s="12"/>
      <c r="G13" s="29">
        <f t="shared" si="0"/>
        <v>0</v>
      </c>
      <c r="H13" s="34">
        <v>325000</v>
      </c>
      <c r="I13" s="21" t="str">
        <f t="shared" si="1"/>
        <v/>
      </c>
      <c r="J13" s="16">
        <f t="shared" si="2"/>
        <v>0</v>
      </c>
      <c r="K13" s="18">
        <f t="shared" si="3"/>
        <v>308750</v>
      </c>
      <c r="L13" s="33">
        <f t="shared" si="4"/>
        <v>16250</v>
      </c>
      <c r="M13" s="3"/>
      <c r="N13" s="3"/>
    </row>
    <row r="14" spans="1:14" customFormat="1" x14ac:dyDescent="0.25">
      <c r="A14" s="22" t="s">
        <v>15</v>
      </c>
      <c r="B14" s="4" t="s">
        <v>2</v>
      </c>
      <c r="C14" s="40" t="s">
        <v>9</v>
      </c>
      <c r="D14" s="42"/>
      <c r="E14" s="82"/>
      <c r="F14" s="12"/>
      <c r="G14" s="28">
        <f t="shared" si="0"/>
        <v>0</v>
      </c>
      <c r="H14" s="34">
        <v>100000</v>
      </c>
      <c r="I14" s="21" t="str">
        <f t="shared" si="1"/>
        <v/>
      </c>
      <c r="J14" s="16">
        <f t="shared" si="2"/>
        <v>0</v>
      </c>
      <c r="K14" s="18">
        <f t="shared" si="3"/>
        <v>95000</v>
      </c>
      <c r="L14" s="33">
        <f t="shared" si="4"/>
        <v>5000</v>
      </c>
      <c r="M14" s="3"/>
      <c r="N14" s="3"/>
    </row>
    <row r="15" spans="1:14" customFormat="1" ht="12.6" customHeight="1" x14ac:dyDescent="0.25">
      <c r="A15" s="22" t="s">
        <v>16</v>
      </c>
      <c r="B15" s="4" t="s">
        <v>4</v>
      </c>
      <c r="C15" s="40" t="s">
        <v>9</v>
      </c>
      <c r="D15" s="42"/>
      <c r="E15" s="82"/>
      <c r="F15" s="12"/>
      <c r="G15" s="28">
        <f t="shared" si="0"/>
        <v>0</v>
      </c>
      <c r="H15" s="34">
        <v>50000</v>
      </c>
      <c r="I15" s="21" t="str">
        <f t="shared" si="1"/>
        <v/>
      </c>
      <c r="J15" s="16">
        <f t="shared" si="2"/>
        <v>0</v>
      </c>
      <c r="K15" s="18">
        <f t="shared" si="3"/>
        <v>47500</v>
      </c>
      <c r="L15" s="33">
        <f t="shared" si="4"/>
        <v>2500</v>
      </c>
      <c r="M15" s="3"/>
      <c r="N15" s="3"/>
    </row>
    <row r="16" spans="1:14" customFormat="1" x14ac:dyDescent="0.25">
      <c r="A16" s="22" t="s">
        <v>17</v>
      </c>
      <c r="B16" s="4" t="s">
        <v>2</v>
      </c>
      <c r="C16" s="40" t="s">
        <v>5</v>
      </c>
      <c r="D16" s="42"/>
      <c r="E16" s="82"/>
      <c r="F16" s="12"/>
      <c r="G16" s="28">
        <f t="shared" si="0"/>
        <v>0</v>
      </c>
      <c r="H16" s="34">
        <f>((200*4)*500)/2</f>
        <v>200000</v>
      </c>
      <c r="I16" s="21" t="str">
        <f t="shared" si="1"/>
        <v/>
      </c>
      <c r="J16" s="16">
        <f t="shared" si="2"/>
        <v>0</v>
      </c>
      <c r="K16" s="18">
        <f t="shared" si="3"/>
        <v>190000</v>
      </c>
      <c r="L16" s="33">
        <f t="shared" si="4"/>
        <v>10000</v>
      </c>
      <c r="M16" s="3"/>
      <c r="N16" s="3"/>
    </row>
    <row r="17" spans="1:15" customFormat="1" ht="15.75" thickBot="1" x14ac:dyDescent="0.3">
      <c r="A17" s="23" t="s">
        <v>18</v>
      </c>
      <c r="B17" s="24" t="s">
        <v>4</v>
      </c>
      <c r="C17" s="41" t="s">
        <v>6</v>
      </c>
      <c r="D17" s="43"/>
      <c r="E17" s="83"/>
      <c r="F17" s="25"/>
      <c r="G17" s="30">
        <f t="shared" si="0"/>
        <v>0</v>
      </c>
      <c r="H17" s="34">
        <v>100000</v>
      </c>
      <c r="I17" s="21" t="str">
        <f t="shared" si="1"/>
        <v/>
      </c>
      <c r="J17" s="16">
        <f t="shared" si="2"/>
        <v>0</v>
      </c>
      <c r="K17" s="18">
        <f t="shared" si="3"/>
        <v>95000</v>
      </c>
      <c r="L17" s="33">
        <f t="shared" si="4"/>
        <v>5000</v>
      </c>
      <c r="M17" s="3"/>
      <c r="N17" s="3"/>
    </row>
    <row r="18" spans="1:15" ht="45.75" customHeight="1" thickTop="1" thickBot="1" x14ac:dyDescent="0.3">
      <c r="A18" s="3"/>
      <c r="B18" s="3"/>
      <c r="C18" s="49" t="s">
        <v>27</v>
      </c>
      <c r="D18" s="50"/>
      <c r="E18" s="50"/>
      <c r="F18" s="26"/>
      <c r="G18" s="5"/>
      <c r="H18" s="35">
        <f>SUM(H11:H17)</f>
        <v>1750000</v>
      </c>
      <c r="I18" s="36">
        <f>SUM(I11:I17)</f>
        <v>0</v>
      </c>
      <c r="J18" s="37"/>
      <c r="K18" s="38">
        <f>SUM(K11:K17)</f>
        <v>1662500</v>
      </c>
      <c r="L18" s="39">
        <f>SUM(L11:L17)</f>
        <v>87500</v>
      </c>
      <c r="M18" s="3"/>
      <c r="N18" s="3"/>
    </row>
    <row r="19" spans="1:15" ht="16.5" thickTop="1" thickBot="1" x14ac:dyDescent="0.3">
      <c r="A19" s="3"/>
      <c r="B19" s="3"/>
      <c r="C19" s="6"/>
      <c r="D19" s="6"/>
      <c r="E19" s="6"/>
      <c r="F19" s="7" t="s">
        <v>20</v>
      </c>
      <c r="G19" s="6"/>
      <c r="H19" s="19" t="s">
        <v>35</v>
      </c>
      <c r="I19" s="3"/>
      <c r="J19" s="3"/>
      <c r="K19" s="9"/>
      <c r="L19" s="9"/>
      <c r="M19" s="3"/>
      <c r="N19" s="3"/>
      <c r="O19" s="2"/>
    </row>
    <row r="20" spans="1:15" ht="15.75" thickBot="1" x14ac:dyDescent="0.3">
      <c r="A20" s="3"/>
      <c r="B20" s="10"/>
      <c r="C20" s="3"/>
      <c r="D20" s="3"/>
      <c r="E20" s="3"/>
      <c r="F20" s="3"/>
      <c r="G20" s="3"/>
      <c r="H20" s="51" t="s">
        <v>21</v>
      </c>
      <c r="I20" s="52"/>
      <c r="J20" s="13">
        <f>SUM(J11:J17)</f>
        <v>0</v>
      </c>
      <c r="K20" s="3"/>
      <c r="L20" s="3"/>
      <c r="M20" s="8"/>
      <c r="N20" s="8"/>
    </row>
    <row r="21" spans="1:15" ht="29.45" customHeight="1" thickBot="1" x14ac:dyDescent="0.3">
      <c r="A21" s="3"/>
      <c r="B21" s="10"/>
      <c r="C21" s="3"/>
      <c r="D21" s="3"/>
      <c r="E21" s="3"/>
      <c r="F21" s="3"/>
      <c r="G21" s="3"/>
      <c r="H21" s="51" t="s">
        <v>19</v>
      </c>
      <c r="I21" s="52"/>
      <c r="J21" s="84"/>
      <c r="K21" s="85" t="s">
        <v>20</v>
      </c>
      <c r="L21" s="3"/>
      <c r="M21" s="8"/>
      <c r="N21" s="8"/>
    </row>
    <row r="22" spans="1:15" ht="15.75" thickBot="1" x14ac:dyDescent="0.3">
      <c r="A22" s="3"/>
      <c r="B22" s="3"/>
      <c r="C22" s="3"/>
      <c r="D22" s="3"/>
      <c r="E22" s="44"/>
      <c r="F22" s="3"/>
      <c r="G22" s="3"/>
      <c r="H22" s="51" t="s">
        <v>7</v>
      </c>
      <c r="I22" s="52"/>
      <c r="J22" s="14">
        <f>J20*J21</f>
        <v>0</v>
      </c>
      <c r="K22" s="3"/>
      <c r="L22" s="3"/>
      <c r="M22" s="11"/>
      <c r="N22" s="11"/>
    </row>
    <row r="23" spans="1:15" ht="15.75" thickBot="1" x14ac:dyDescent="0.3">
      <c r="A23" s="3"/>
      <c r="B23" s="3"/>
      <c r="C23" s="3"/>
      <c r="D23" s="3"/>
      <c r="E23" s="3"/>
      <c r="F23" s="3"/>
      <c r="G23" s="3"/>
      <c r="H23" s="51" t="s">
        <v>22</v>
      </c>
      <c r="I23" s="52"/>
      <c r="J23" s="14">
        <f>J22+J20</f>
        <v>0</v>
      </c>
      <c r="K23" s="3"/>
      <c r="L23" s="3"/>
      <c r="M23" s="11"/>
      <c r="N23" s="11"/>
    </row>
    <row r="24" spans="1:1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11"/>
      <c r="N24" s="3"/>
    </row>
    <row r="25" spans="1:1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32" spans="1:15" x14ac:dyDescent="0.25">
      <c r="K32"/>
    </row>
    <row r="33" spans="11:11" x14ac:dyDescent="0.25">
      <c r="K33"/>
    </row>
    <row r="34" spans="11:11" x14ac:dyDescent="0.25">
      <c r="K34"/>
    </row>
    <row r="35" spans="11:11" x14ac:dyDescent="0.25">
      <c r="K35"/>
    </row>
    <row r="36" spans="11:11" x14ac:dyDescent="0.25">
      <c r="K36"/>
    </row>
    <row r="37" spans="11:11" x14ac:dyDescent="0.25">
      <c r="K37"/>
    </row>
    <row r="38" spans="11:11" x14ac:dyDescent="0.25">
      <c r="K38"/>
    </row>
    <row r="39" spans="11:11" x14ac:dyDescent="0.25">
      <c r="K39"/>
    </row>
    <row r="40" spans="11:11" x14ac:dyDescent="0.25">
      <c r="K40"/>
    </row>
    <row r="41" spans="11:11" x14ac:dyDescent="0.25">
      <c r="K41"/>
    </row>
    <row r="42" spans="11:11" x14ac:dyDescent="0.25">
      <c r="K42"/>
    </row>
    <row r="43" spans="11:11" x14ac:dyDescent="0.25">
      <c r="K43"/>
    </row>
    <row r="44" spans="11:11" x14ac:dyDescent="0.25">
      <c r="K44"/>
    </row>
  </sheetData>
  <mergeCells count="19">
    <mergeCell ref="H21:I21"/>
    <mergeCell ref="H22:I22"/>
    <mergeCell ref="H23:I23"/>
    <mergeCell ref="H9:H10"/>
    <mergeCell ref="I9:I10"/>
    <mergeCell ref="J9:J10"/>
    <mergeCell ref="K9:L9"/>
    <mergeCell ref="C18:E18"/>
    <mergeCell ref="H20:I20"/>
    <mergeCell ref="A1:L5"/>
    <mergeCell ref="A6:G8"/>
    <mergeCell ref="H6:L8"/>
    <mergeCell ref="A9:A10"/>
    <mergeCell ref="B9:B10"/>
    <mergeCell ref="C9:C10"/>
    <mergeCell ref="D9:D10"/>
    <mergeCell ref="E9:E10"/>
    <mergeCell ref="F9:F10"/>
    <mergeCell ref="G9:G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DQE LOT5</vt:lpstr>
    </vt:vector>
  </TitlesOfParts>
  <Company>AMU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VULLO Joanna</dc:creator>
  <cp:lastModifiedBy>BELHADI Arkia</cp:lastModifiedBy>
  <cp:lastPrinted>2024-01-09T07:49:10Z</cp:lastPrinted>
  <dcterms:created xsi:type="dcterms:W3CDTF">2022-04-20T15:09:34Z</dcterms:created>
  <dcterms:modified xsi:type="dcterms:W3CDTF">2025-01-08T14:25:14Z</dcterms:modified>
</cp:coreProperties>
</file>