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AP\BAP\03 SECTIONS\S3\AIT RAISS-C\DAF_2024_001089_Nettoyage des locaux VCN\3 - DCE\3.2 - DCE PLACE (version publié)\CCP\"/>
    </mc:Choice>
  </mc:AlternateContent>
  <workbookProtection workbookAlgorithmName="SHA-512" workbookHashValue="Rq/dKjlh67UZtLXoOdtWyJ9LNxaG5TFVVGHvdnoQSe3S4P1f+r4fBH5zMbJvCVFkVQgexRe6AapfF0R8rbqQ5g==" workbookSaltValue="6zBn0yD2l+3oifGvh/FsLw==" workbookSpinCount="100000" lockStructure="1"/>
  <bookViews>
    <workbookView xWindow="0" yWindow="0" windowWidth="28800" windowHeight="11700" tabRatio="946"/>
  </bookViews>
  <sheets>
    <sheet name="Descriptif des prestations" sheetId="9" r:id="rId1"/>
    <sheet name="Ss-poste 1.1_FNV" sheetId="1" r:id="rId2"/>
    <sheet name="Ss-poste 1.2_Fort de l'est" sheetId="2" r:id="rId3"/>
    <sheet name="Ss-poste 1.3_SHD" sheetId="3" r:id="rId4"/>
    <sheet name="Ss-poste 1.4_GRLE(F.de Nogent)" sheetId="4" r:id="rId5"/>
    <sheet name="Ss-poste 1.5_DSIN" sheetId="5" r:id="rId6"/>
    <sheet name="Ss-poste 1.6_CIRFA ST DENIS" sheetId="6" r:id="rId7"/>
    <sheet name="Ss-poste 2.1_Fort du KB" sheetId="7" r:id="rId8"/>
    <sheet name="Ss-poste 2.2 Fort de Vanves" sheetId="10" r:id="rId9"/>
  </sheets>
  <definedNames>
    <definedName name="_xlnm.Print_Area" localSheetId="1">'Ss-poste 1.1_FNV'!$A$1:$W$38</definedName>
    <definedName name="_xlnm.Print_Area" localSheetId="2">'Ss-poste 1.2_Fort de l''est'!$A$1:$W$34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25" i="10" l="1"/>
  <c r="M5" i="10"/>
  <c r="N25" i="10"/>
  <c r="O25" i="10"/>
  <c r="S59" i="3" l="1"/>
  <c r="M33" i="4"/>
  <c r="K33" i="4"/>
  <c r="J33" i="4"/>
  <c r="M62" i="3"/>
  <c r="S18" i="2"/>
  <c r="R18" i="2"/>
  <c r="Q18" i="2"/>
  <c r="P18" i="2"/>
  <c r="O18" i="2"/>
  <c r="N18" i="2"/>
  <c r="M18" i="2"/>
  <c r="L18" i="2"/>
  <c r="K18" i="2"/>
  <c r="I18" i="2"/>
  <c r="H18" i="2"/>
  <c r="G18" i="2"/>
  <c r="F18" i="2"/>
  <c r="E18" i="2"/>
  <c r="J18" i="2"/>
  <c r="E33" i="2" l="1"/>
  <c r="E14" i="1"/>
  <c r="L23" i="1"/>
  <c r="N23" i="1"/>
  <c r="U35" i="1"/>
  <c r="T35" i="1"/>
  <c r="O35" i="1"/>
  <c r="P35" i="1"/>
  <c r="Q35" i="1"/>
  <c r="R35" i="1"/>
  <c r="S35" i="1"/>
  <c r="N35" i="1"/>
  <c r="M35" i="1"/>
  <c r="F35" i="1"/>
  <c r="G35" i="1"/>
  <c r="H35" i="1"/>
  <c r="I35" i="1"/>
  <c r="J35" i="1"/>
  <c r="K35" i="1"/>
  <c r="L35" i="1"/>
  <c r="E35" i="1"/>
  <c r="E36" i="1"/>
  <c r="U25" i="10"/>
  <c r="V25" i="10"/>
  <c r="P25" i="10"/>
  <c r="Q25" i="10"/>
  <c r="R25" i="10"/>
  <c r="T6" i="10"/>
  <c r="T7" i="10"/>
  <c r="T8" i="10"/>
  <c r="T9" i="10"/>
  <c r="T10" i="10"/>
  <c r="T11" i="10"/>
  <c r="T12" i="10"/>
  <c r="T13" i="10"/>
  <c r="T14" i="10"/>
  <c r="T15" i="10"/>
  <c r="T16" i="10"/>
  <c r="T17" i="10"/>
  <c r="T18" i="10"/>
  <c r="T19" i="10"/>
  <c r="T20" i="10"/>
  <c r="T21" i="10"/>
  <c r="T22" i="10"/>
  <c r="T23" i="10"/>
  <c r="T24" i="10"/>
  <c r="T5" i="10"/>
  <c r="M6" i="10"/>
  <c r="M7" i="10"/>
  <c r="M8" i="10"/>
  <c r="M9" i="10"/>
  <c r="M10" i="10"/>
  <c r="M11" i="10"/>
  <c r="M12" i="10"/>
  <c r="M13" i="10"/>
  <c r="M14" i="10"/>
  <c r="M15" i="10"/>
  <c r="M16" i="10"/>
  <c r="M17" i="10"/>
  <c r="M18" i="10"/>
  <c r="M19" i="10"/>
  <c r="M20" i="10"/>
  <c r="M21" i="10"/>
  <c r="M22" i="10"/>
  <c r="M23" i="10"/>
  <c r="M24" i="10"/>
  <c r="E25" i="10"/>
  <c r="G25" i="10"/>
  <c r="H25" i="10"/>
  <c r="I25" i="10"/>
  <c r="J25" i="10"/>
  <c r="K25" i="10"/>
  <c r="L25" i="10"/>
  <c r="F25" i="10"/>
  <c r="T25" i="10" l="1"/>
  <c r="M25" i="10"/>
  <c r="G36" i="1"/>
  <c r="M13" i="3" l="1"/>
  <c r="F111" i="7" l="1"/>
  <c r="G111" i="7"/>
  <c r="H111" i="7"/>
  <c r="I111" i="7"/>
  <c r="J111" i="7"/>
  <c r="K111" i="7"/>
  <c r="L111" i="7"/>
  <c r="N111" i="7"/>
  <c r="O111" i="7"/>
  <c r="P111" i="7"/>
  <c r="Q111" i="7"/>
  <c r="R111" i="7"/>
  <c r="S111" i="7"/>
  <c r="U111" i="7"/>
  <c r="V111" i="7"/>
  <c r="E111" i="7"/>
  <c r="F98" i="7"/>
  <c r="G98" i="7"/>
  <c r="H98" i="7"/>
  <c r="I98" i="7"/>
  <c r="J98" i="7"/>
  <c r="K98" i="7"/>
  <c r="L98" i="7"/>
  <c r="N98" i="7"/>
  <c r="O98" i="7"/>
  <c r="P98" i="7"/>
  <c r="Q98" i="7"/>
  <c r="R98" i="7"/>
  <c r="S98" i="7"/>
  <c r="U98" i="7"/>
  <c r="V98" i="7"/>
  <c r="E98" i="7"/>
  <c r="F94" i="7"/>
  <c r="G94" i="7"/>
  <c r="H94" i="7"/>
  <c r="I94" i="7"/>
  <c r="J94" i="7"/>
  <c r="K94" i="7"/>
  <c r="L94" i="7"/>
  <c r="N94" i="7"/>
  <c r="O94" i="7"/>
  <c r="P94" i="7"/>
  <c r="Q94" i="7"/>
  <c r="R94" i="7"/>
  <c r="S94" i="7"/>
  <c r="U94" i="7"/>
  <c r="V94" i="7"/>
  <c r="E94" i="7"/>
  <c r="F86" i="7"/>
  <c r="G86" i="7"/>
  <c r="H86" i="7"/>
  <c r="I86" i="7"/>
  <c r="J86" i="7"/>
  <c r="K86" i="7"/>
  <c r="L86" i="7"/>
  <c r="N86" i="7"/>
  <c r="O86" i="7"/>
  <c r="P86" i="7"/>
  <c r="Q86" i="7"/>
  <c r="R86" i="7"/>
  <c r="S86" i="7"/>
  <c r="U86" i="7"/>
  <c r="V86" i="7"/>
  <c r="E86" i="7"/>
  <c r="F80" i="7"/>
  <c r="G80" i="7"/>
  <c r="H80" i="7"/>
  <c r="I80" i="7"/>
  <c r="J80" i="7"/>
  <c r="K80" i="7"/>
  <c r="L80" i="7"/>
  <c r="N80" i="7"/>
  <c r="O80" i="7"/>
  <c r="P80" i="7"/>
  <c r="Q80" i="7"/>
  <c r="R80" i="7"/>
  <c r="S80" i="7"/>
  <c r="U80" i="7"/>
  <c r="V80" i="7"/>
  <c r="E80" i="7"/>
  <c r="F77" i="7"/>
  <c r="G77" i="7"/>
  <c r="H77" i="7"/>
  <c r="I77" i="7"/>
  <c r="J77" i="7"/>
  <c r="K77" i="7"/>
  <c r="L77" i="7"/>
  <c r="N77" i="7"/>
  <c r="O77" i="7"/>
  <c r="P77" i="7"/>
  <c r="Q77" i="7"/>
  <c r="R77" i="7"/>
  <c r="S77" i="7"/>
  <c r="U77" i="7"/>
  <c r="V77" i="7"/>
  <c r="E77" i="7"/>
  <c r="F73" i="7"/>
  <c r="G73" i="7"/>
  <c r="H73" i="7"/>
  <c r="I73" i="7"/>
  <c r="J73" i="7"/>
  <c r="K73" i="7"/>
  <c r="L73" i="7"/>
  <c r="N73" i="7"/>
  <c r="O73" i="7"/>
  <c r="P73" i="7"/>
  <c r="Q73" i="7"/>
  <c r="R73" i="7"/>
  <c r="S73" i="7"/>
  <c r="U73" i="7"/>
  <c r="V73" i="7"/>
  <c r="E73" i="7"/>
  <c r="F69" i="7"/>
  <c r="G69" i="7"/>
  <c r="H69" i="7"/>
  <c r="I69" i="7"/>
  <c r="J69" i="7"/>
  <c r="K69" i="7"/>
  <c r="L69" i="7"/>
  <c r="N69" i="7"/>
  <c r="O69" i="7"/>
  <c r="P69" i="7"/>
  <c r="Q69" i="7"/>
  <c r="R69" i="7"/>
  <c r="S69" i="7"/>
  <c r="U69" i="7"/>
  <c r="V69" i="7"/>
  <c r="E69" i="7"/>
  <c r="F63" i="7"/>
  <c r="G63" i="7"/>
  <c r="H63" i="7"/>
  <c r="I63" i="7"/>
  <c r="J63" i="7"/>
  <c r="K63" i="7"/>
  <c r="L63" i="7"/>
  <c r="N63" i="7"/>
  <c r="O63" i="7"/>
  <c r="P63" i="7"/>
  <c r="Q63" i="7"/>
  <c r="R63" i="7"/>
  <c r="S63" i="7"/>
  <c r="U63" i="7"/>
  <c r="V63" i="7"/>
  <c r="E63" i="7"/>
  <c r="F60" i="7"/>
  <c r="G60" i="7"/>
  <c r="H60" i="7"/>
  <c r="I60" i="7"/>
  <c r="J60" i="7"/>
  <c r="K60" i="7"/>
  <c r="L60" i="7"/>
  <c r="N60" i="7"/>
  <c r="O60" i="7"/>
  <c r="P60" i="7"/>
  <c r="Q60" i="7"/>
  <c r="R60" i="7"/>
  <c r="S60" i="7"/>
  <c r="U60" i="7"/>
  <c r="V60" i="7"/>
  <c r="E60" i="7"/>
  <c r="F52" i="7"/>
  <c r="G52" i="7"/>
  <c r="H52" i="7"/>
  <c r="I52" i="7"/>
  <c r="J52" i="7"/>
  <c r="K52" i="7"/>
  <c r="L52" i="7"/>
  <c r="N52" i="7"/>
  <c r="O52" i="7"/>
  <c r="P52" i="7"/>
  <c r="Q52" i="7"/>
  <c r="R52" i="7"/>
  <c r="S52" i="7"/>
  <c r="U52" i="7"/>
  <c r="V52" i="7"/>
  <c r="E52" i="7"/>
  <c r="F56" i="7"/>
  <c r="G56" i="7"/>
  <c r="H56" i="7"/>
  <c r="I56" i="7"/>
  <c r="J56" i="7"/>
  <c r="K56" i="7"/>
  <c r="L56" i="7"/>
  <c r="N56" i="7"/>
  <c r="O56" i="7"/>
  <c r="P56" i="7"/>
  <c r="Q56" i="7"/>
  <c r="R56" i="7"/>
  <c r="S56" i="7"/>
  <c r="U56" i="7"/>
  <c r="V56" i="7"/>
  <c r="E56" i="7"/>
  <c r="F48" i="7"/>
  <c r="G48" i="7"/>
  <c r="H48" i="7"/>
  <c r="I48" i="7"/>
  <c r="J48" i="7"/>
  <c r="K48" i="7"/>
  <c r="L48" i="7"/>
  <c r="N48" i="7"/>
  <c r="O48" i="7"/>
  <c r="P48" i="7"/>
  <c r="Q48" i="7"/>
  <c r="R48" i="7"/>
  <c r="S48" i="7"/>
  <c r="U48" i="7"/>
  <c r="V48" i="7"/>
  <c r="E48" i="7"/>
  <c r="F45" i="7"/>
  <c r="G45" i="7"/>
  <c r="H45" i="7"/>
  <c r="I45" i="7"/>
  <c r="J45" i="7"/>
  <c r="K45" i="7"/>
  <c r="L45" i="7"/>
  <c r="N45" i="7"/>
  <c r="O45" i="7"/>
  <c r="P45" i="7"/>
  <c r="Q45" i="7"/>
  <c r="R45" i="7"/>
  <c r="S45" i="7"/>
  <c r="U45" i="7"/>
  <c r="V45" i="7"/>
  <c r="E45" i="7"/>
  <c r="F41" i="7"/>
  <c r="G41" i="7"/>
  <c r="H41" i="7"/>
  <c r="I41" i="7"/>
  <c r="J41" i="7"/>
  <c r="K41" i="7"/>
  <c r="L41" i="7"/>
  <c r="N41" i="7"/>
  <c r="O41" i="7"/>
  <c r="P41" i="7"/>
  <c r="Q41" i="7"/>
  <c r="R41" i="7"/>
  <c r="S41" i="7"/>
  <c r="U41" i="7"/>
  <c r="V41" i="7"/>
  <c r="E41" i="7"/>
  <c r="F37" i="7"/>
  <c r="G37" i="7"/>
  <c r="H37" i="7"/>
  <c r="I37" i="7"/>
  <c r="J37" i="7"/>
  <c r="K37" i="7"/>
  <c r="L37" i="7"/>
  <c r="N37" i="7"/>
  <c r="O37" i="7"/>
  <c r="P37" i="7"/>
  <c r="Q37" i="7"/>
  <c r="R37" i="7"/>
  <c r="S37" i="7"/>
  <c r="U37" i="7"/>
  <c r="V37" i="7"/>
  <c r="E37" i="7"/>
  <c r="F33" i="7"/>
  <c r="G33" i="7"/>
  <c r="H33" i="7"/>
  <c r="I33" i="7"/>
  <c r="J33" i="7"/>
  <c r="K33" i="7"/>
  <c r="L33" i="7"/>
  <c r="N33" i="7"/>
  <c r="O33" i="7"/>
  <c r="P33" i="7"/>
  <c r="Q33" i="7"/>
  <c r="R33" i="7"/>
  <c r="S33" i="7"/>
  <c r="U33" i="7"/>
  <c r="V33" i="7"/>
  <c r="E33" i="7"/>
  <c r="F30" i="7"/>
  <c r="G30" i="7"/>
  <c r="H30" i="7"/>
  <c r="I30" i="7"/>
  <c r="J30" i="7"/>
  <c r="K30" i="7"/>
  <c r="L30" i="7"/>
  <c r="N30" i="7"/>
  <c r="O30" i="7"/>
  <c r="P30" i="7"/>
  <c r="Q30" i="7"/>
  <c r="R30" i="7"/>
  <c r="S30" i="7"/>
  <c r="U30" i="7"/>
  <c r="V30" i="7"/>
  <c r="E30" i="7"/>
  <c r="F23" i="7"/>
  <c r="G23" i="7"/>
  <c r="H23" i="7"/>
  <c r="I23" i="7"/>
  <c r="J23" i="7"/>
  <c r="K23" i="7"/>
  <c r="L23" i="7"/>
  <c r="N23" i="7"/>
  <c r="O23" i="7"/>
  <c r="P23" i="7"/>
  <c r="Q23" i="7"/>
  <c r="R23" i="7"/>
  <c r="S23" i="7"/>
  <c r="U23" i="7"/>
  <c r="V23" i="7"/>
  <c r="F15" i="7"/>
  <c r="G15" i="7"/>
  <c r="H15" i="7"/>
  <c r="I15" i="7"/>
  <c r="J15" i="7"/>
  <c r="K15" i="7"/>
  <c r="L15" i="7"/>
  <c r="N15" i="7"/>
  <c r="O15" i="7"/>
  <c r="P15" i="7"/>
  <c r="Q15" i="7"/>
  <c r="R15" i="7"/>
  <c r="S15" i="7"/>
  <c r="U15" i="7"/>
  <c r="V15" i="7"/>
  <c r="E15" i="7"/>
  <c r="F11" i="7"/>
  <c r="G11" i="7"/>
  <c r="H11" i="7"/>
  <c r="I11" i="7"/>
  <c r="J11" i="7"/>
  <c r="K11" i="7"/>
  <c r="L11" i="7"/>
  <c r="N11" i="7"/>
  <c r="O11" i="7"/>
  <c r="P11" i="7"/>
  <c r="Q11" i="7"/>
  <c r="R11" i="7"/>
  <c r="S11" i="7"/>
  <c r="E11" i="7"/>
  <c r="T106" i="7"/>
  <c r="M106" i="7"/>
  <c r="T100" i="7"/>
  <c r="M100" i="7"/>
  <c r="M107" i="7"/>
  <c r="M105" i="7"/>
  <c r="T102" i="7"/>
  <c r="M102" i="7"/>
  <c r="F10" i="6" l="1"/>
  <c r="G10" i="6"/>
  <c r="H10" i="6"/>
  <c r="I10" i="6"/>
  <c r="J10" i="6"/>
  <c r="K10" i="6"/>
  <c r="L10" i="6"/>
  <c r="M10" i="6"/>
  <c r="N10" i="6"/>
  <c r="O10" i="6"/>
  <c r="P10" i="6"/>
  <c r="Q10" i="6"/>
  <c r="R10" i="6"/>
  <c r="S10" i="6"/>
  <c r="U10" i="6"/>
  <c r="V10" i="6"/>
  <c r="O9" i="6"/>
  <c r="P9" i="6"/>
  <c r="Q9" i="6"/>
  <c r="R9" i="6"/>
  <c r="S9" i="6"/>
  <c r="F9" i="6"/>
  <c r="G9" i="6"/>
  <c r="H9" i="6"/>
  <c r="I9" i="6"/>
  <c r="J9" i="6"/>
  <c r="K9" i="6"/>
  <c r="L9" i="6"/>
  <c r="F17" i="5"/>
  <c r="G17" i="5"/>
  <c r="H17" i="5"/>
  <c r="I17" i="5"/>
  <c r="J17" i="5"/>
  <c r="K17" i="5"/>
  <c r="L17" i="5"/>
  <c r="M17" i="5"/>
  <c r="T17" i="5"/>
  <c r="U17" i="5"/>
  <c r="V17" i="5"/>
  <c r="O16" i="5"/>
  <c r="O17" i="5" s="1"/>
  <c r="P16" i="5"/>
  <c r="P17" i="5" s="1"/>
  <c r="Q16" i="5"/>
  <c r="Q17" i="5" s="1"/>
  <c r="R16" i="5"/>
  <c r="R17" i="5" s="1"/>
  <c r="S16" i="5"/>
  <c r="S17" i="5" s="1"/>
  <c r="N16" i="5"/>
  <c r="N17" i="5" s="1"/>
  <c r="O12" i="5"/>
  <c r="P12" i="5"/>
  <c r="Q12" i="5"/>
  <c r="R12" i="5"/>
  <c r="S12" i="5"/>
  <c r="N12" i="5"/>
  <c r="O8" i="5"/>
  <c r="P8" i="5"/>
  <c r="Q8" i="5"/>
  <c r="R8" i="5"/>
  <c r="S8" i="5"/>
  <c r="N8" i="5"/>
  <c r="F16" i="5"/>
  <c r="G16" i="5"/>
  <c r="H16" i="5"/>
  <c r="I16" i="5"/>
  <c r="J16" i="5"/>
  <c r="K16" i="5"/>
  <c r="L16" i="5"/>
  <c r="E16" i="5"/>
  <c r="F12" i="5"/>
  <c r="G12" i="5"/>
  <c r="H12" i="5"/>
  <c r="I12" i="5"/>
  <c r="J12" i="5"/>
  <c r="K12" i="5"/>
  <c r="L12" i="5"/>
  <c r="E12" i="5"/>
  <c r="F8" i="5"/>
  <c r="G8" i="5"/>
  <c r="H8" i="5"/>
  <c r="I8" i="5"/>
  <c r="J8" i="5"/>
  <c r="K8" i="5"/>
  <c r="L8" i="5"/>
  <c r="E8" i="5"/>
  <c r="O33" i="4"/>
  <c r="P33" i="4"/>
  <c r="Q33" i="4"/>
  <c r="R33" i="4"/>
  <c r="S33" i="4"/>
  <c r="T33" i="4"/>
  <c r="U33" i="4"/>
  <c r="V33" i="4"/>
  <c r="N33" i="4"/>
  <c r="O32" i="4"/>
  <c r="P32" i="4"/>
  <c r="Q32" i="4"/>
  <c r="R32" i="4"/>
  <c r="S32" i="4"/>
  <c r="O27" i="4"/>
  <c r="P27" i="4"/>
  <c r="Q27" i="4"/>
  <c r="R27" i="4"/>
  <c r="S27" i="4"/>
  <c r="N27" i="4"/>
  <c r="O24" i="4"/>
  <c r="P24" i="4"/>
  <c r="Q24" i="4"/>
  <c r="R24" i="4"/>
  <c r="S24" i="4"/>
  <c r="N24" i="4"/>
  <c r="O17" i="4"/>
  <c r="P17" i="4"/>
  <c r="Q17" i="4"/>
  <c r="R17" i="4"/>
  <c r="S17" i="4"/>
  <c r="N17" i="4"/>
  <c r="O10" i="4"/>
  <c r="P10" i="4"/>
  <c r="Q10" i="4"/>
  <c r="R10" i="4"/>
  <c r="S10" i="4"/>
  <c r="N10" i="4"/>
  <c r="F33" i="4"/>
  <c r="G33" i="4"/>
  <c r="H33" i="4"/>
  <c r="I33" i="4"/>
  <c r="L33" i="4"/>
  <c r="E33" i="4"/>
  <c r="F32" i="4"/>
  <c r="G32" i="4"/>
  <c r="H32" i="4"/>
  <c r="I32" i="4"/>
  <c r="J32" i="4"/>
  <c r="K32" i="4"/>
  <c r="L32" i="4"/>
  <c r="F27" i="4"/>
  <c r="G27" i="4"/>
  <c r="H27" i="4"/>
  <c r="I27" i="4"/>
  <c r="J27" i="4"/>
  <c r="K27" i="4"/>
  <c r="L27" i="4"/>
  <c r="F24" i="4"/>
  <c r="G24" i="4"/>
  <c r="H24" i="4"/>
  <c r="I24" i="4"/>
  <c r="J24" i="4"/>
  <c r="K24" i="4"/>
  <c r="L24" i="4"/>
  <c r="E24" i="4"/>
  <c r="F17" i="4"/>
  <c r="G17" i="4"/>
  <c r="H17" i="4"/>
  <c r="I17" i="4"/>
  <c r="J17" i="4"/>
  <c r="K17" i="4"/>
  <c r="L17" i="4"/>
  <c r="E17" i="4"/>
  <c r="F10" i="4"/>
  <c r="G10" i="4"/>
  <c r="H10" i="4"/>
  <c r="I10" i="4"/>
  <c r="J10" i="4"/>
  <c r="K10" i="4"/>
  <c r="L10" i="4"/>
  <c r="E10" i="4"/>
  <c r="F70" i="3"/>
  <c r="H70" i="3"/>
  <c r="I70" i="3"/>
  <c r="J70" i="3"/>
  <c r="K70" i="3"/>
  <c r="L70" i="3"/>
  <c r="N70" i="3"/>
  <c r="O70" i="3"/>
  <c r="P70" i="3"/>
  <c r="Q70" i="3"/>
  <c r="R70" i="3"/>
  <c r="U70" i="3"/>
  <c r="V70" i="3"/>
  <c r="F69" i="3"/>
  <c r="G69" i="3"/>
  <c r="H69" i="3"/>
  <c r="I69" i="3"/>
  <c r="J69" i="3"/>
  <c r="K69" i="3"/>
  <c r="L69" i="3"/>
  <c r="F67" i="3"/>
  <c r="G67" i="3"/>
  <c r="H67" i="3"/>
  <c r="I67" i="3"/>
  <c r="J67" i="3"/>
  <c r="K67" i="3"/>
  <c r="L67" i="3"/>
  <c r="F65" i="3"/>
  <c r="G65" i="3"/>
  <c r="H65" i="3"/>
  <c r="I65" i="3"/>
  <c r="J65" i="3"/>
  <c r="K65" i="3"/>
  <c r="L65" i="3"/>
  <c r="F62" i="3"/>
  <c r="G62" i="3"/>
  <c r="H62" i="3"/>
  <c r="I62" i="3"/>
  <c r="J62" i="3"/>
  <c r="K62" i="3"/>
  <c r="L62" i="3"/>
  <c r="E62" i="3"/>
  <c r="F56" i="3"/>
  <c r="G56" i="3"/>
  <c r="H56" i="3"/>
  <c r="I56" i="3"/>
  <c r="J56" i="3"/>
  <c r="K56" i="3"/>
  <c r="L56" i="3"/>
  <c r="F49" i="3"/>
  <c r="G49" i="3"/>
  <c r="H49" i="3"/>
  <c r="I49" i="3"/>
  <c r="J49" i="3"/>
  <c r="K49" i="3"/>
  <c r="L49" i="3"/>
  <c r="F47" i="3"/>
  <c r="G47" i="3"/>
  <c r="H47" i="3"/>
  <c r="I47" i="3"/>
  <c r="J47" i="3"/>
  <c r="K47" i="3"/>
  <c r="L47" i="3"/>
  <c r="F43" i="3"/>
  <c r="G43" i="3"/>
  <c r="H43" i="3"/>
  <c r="I43" i="3"/>
  <c r="J43" i="3"/>
  <c r="K43" i="3"/>
  <c r="L43" i="3"/>
  <c r="F39" i="3"/>
  <c r="G39" i="3"/>
  <c r="H39" i="3"/>
  <c r="I39" i="3"/>
  <c r="J39" i="3"/>
  <c r="K39" i="3"/>
  <c r="L39" i="3"/>
  <c r="F35" i="3"/>
  <c r="G35" i="3"/>
  <c r="H35" i="3"/>
  <c r="I35" i="3"/>
  <c r="J35" i="3"/>
  <c r="K35" i="3"/>
  <c r="L35" i="3"/>
  <c r="F31" i="3"/>
  <c r="G31" i="3"/>
  <c r="H31" i="3"/>
  <c r="I31" i="3"/>
  <c r="J31" i="3"/>
  <c r="K31" i="3"/>
  <c r="L31" i="3"/>
  <c r="F27" i="3"/>
  <c r="G27" i="3"/>
  <c r="H27" i="3"/>
  <c r="I27" i="3"/>
  <c r="J27" i="3"/>
  <c r="K27" i="3"/>
  <c r="L27" i="3"/>
  <c r="F24" i="3"/>
  <c r="G24" i="3"/>
  <c r="H24" i="3"/>
  <c r="I24" i="3"/>
  <c r="J24" i="3"/>
  <c r="K24" i="3"/>
  <c r="L24" i="3"/>
  <c r="F22" i="3"/>
  <c r="G22" i="3"/>
  <c r="H22" i="3"/>
  <c r="I22" i="3"/>
  <c r="J22" i="3"/>
  <c r="K22" i="3"/>
  <c r="L22" i="3"/>
  <c r="F18" i="3"/>
  <c r="G18" i="3"/>
  <c r="H18" i="3"/>
  <c r="I18" i="3"/>
  <c r="J18" i="3"/>
  <c r="K18" i="3"/>
  <c r="L18" i="3"/>
  <c r="F14" i="3"/>
  <c r="G14" i="3"/>
  <c r="G70" i="3" s="1"/>
  <c r="H14" i="3"/>
  <c r="I14" i="3"/>
  <c r="J14" i="3"/>
  <c r="K14" i="3"/>
  <c r="L14" i="3"/>
  <c r="F10" i="3"/>
  <c r="G10" i="3"/>
  <c r="H10" i="3"/>
  <c r="I10" i="3"/>
  <c r="J10" i="3"/>
  <c r="K10" i="3"/>
  <c r="L10" i="3"/>
  <c r="O33" i="2"/>
  <c r="P33" i="2"/>
  <c r="Q33" i="2"/>
  <c r="R33" i="2"/>
  <c r="S33" i="2"/>
  <c r="O27" i="2"/>
  <c r="O34" i="2" s="1"/>
  <c r="P27" i="2"/>
  <c r="Q27" i="2"/>
  <c r="R27" i="2"/>
  <c r="S27" i="2"/>
  <c r="O22" i="2"/>
  <c r="P22" i="2"/>
  <c r="Q22" i="2"/>
  <c r="R22" i="2"/>
  <c r="S22" i="2"/>
  <c r="N34" i="2"/>
  <c r="O8" i="2"/>
  <c r="P8" i="2"/>
  <c r="Q8" i="2"/>
  <c r="R8" i="2"/>
  <c r="S8" i="2"/>
  <c r="F33" i="2"/>
  <c r="G33" i="2"/>
  <c r="H33" i="2"/>
  <c r="I33" i="2"/>
  <c r="J33" i="2"/>
  <c r="K33" i="2"/>
  <c r="L33" i="2"/>
  <c r="F27" i="2"/>
  <c r="G27" i="2"/>
  <c r="H27" i="2"/>
  <c r="I27" i="2"/>
  <c r="J27" i="2"/>
  <c r="K27" i="2"/>
  <c r="L27" i="2"/>
  <c r="F22" i="2"/>
  <c r="G22" i="2"/>
  <c r="H22" i="2"/>
  <c r="I22" i="2"/>
  <c r="J22" i="2"/>
  <c r="K22" i="2"/>
  <c r="L22" i="2"/>
  <c r="F8" i="2"/>
  <c r="F34" i="2" s="1"/>
  <c r="G8" i="2"/>
  <c r="H8" i="2"/>
  <c r="I8" i="2"/>
  <c r="J8" i="2"/>
  <c r="J34" i="2" s="1"/>
  <c r="K8" i="2"/>
  <c r="L8" i="2"/>
  <c r="H34" i="2"/>
  <c r="L34" i="2"/>
  <c r="M34" i="2"/>
  <c r="Q34" i="2"/>
  <c r="S34" i="2"/>
  <c r="T34" i="2"/>
  <c r="U34" i="2"/>
  <c r="V34" i="2"/>
  <c r="E34" i="2"/>
  <c r="R34" i="2" l="1"/>
  <c r="P34" i="2"/>
  <c r="K34" i="2"/>
  <c r="G34" i="2"/>
  <c r="I34" i="2"/>
  <c r="F36" i="1"/>
  <c r="H36" i="1"/>
  <c r="I36" i="1"/>
  <c r="J36" i="1"/>
  <c r="K36" i="1"/>
  <c r="L36" i="1"/>
  <c r="M36" i="1"/>
  <c r="N36" i="1"/>
  <c r="O36" i="1"/>
  <c r="P36" i="1"/>
  <c r="Q36" i="1"/>
  <c r="R36" i="1"/>
  <c r="S36" i="1"/>
  <c r="T36" i="1"/>
  <c r="U36" i="1"/>
  <c r="V36" i="1"/>
  <c r="E17" i="5" l="1"/>
  <c r="M34" i="7" l="1"/>
  <c r="M57" i="3"/>
  <c r="M38" i="7" l="1"/>
  <c r="T34" i="7"/>
  <c r="T37" i="7" s="1"/>
  <c r="T31" i="7"/>
  <c r="T33" i="7" s="1"/>
  <c r="M28" i="7"/>
  <c r="M20" i="7"/>
  <c r="M46" i="7"/>
  <c r="M42" i="7"/>
  <c r="M45" i="7" s="1"/>
  <c r="M40" i="7"/>
  <c r="T32" i="7"/>
  <c r="M32" i="7"/>
  <c r="M31" i="7"/>
  <c r="M33" i="7" s="1"/>
  <c r="T24" i="7"/>
  <c r="T30" i="7" s="1"/>
  <c r="M29" i="7"/>
  <c r="M25" i="7"/>
  <c r="M26" i="7"/>
  <c r="M27" i="7"/>
  <c r="M24" i="7"/>
  <c r="T20" i="7"/>
  <c r="T23" i="7" s="1"/>
  <c r="E23" i="7"/>
  <c r="M21" i="7"/>
  <c r="V19" i="7"/>
  <c r="N19" i="7"/>
  <c r="T16" i="7"/>
  <c r="T19" i="7" s="1"/>
  <c r="M16" i="7"/>
  <c r="L19" i="7"/>
  <c r="E19" i="7"/>
  <c r="M13" i="7"/>
  <c r="M14" i="7"/>
  <c r="M12" i="7"/>
  <c r="T6" i="7"/>
  <c r="T7" i="7"/>
  <c r="T8" i="7"/>
  <c r="T9" i="7"/>
  <c r="T10" i="7"/>
  <c r="T5" i="7"/>
  <c r="T11" i="7" s="1"/>
  <c r="U11" i="7"/>
  <c r="V11" i="7"/>
  <c r="M6" i="7"/>
  <c r="M7" i="7"/>
  <c r="M8" i="7"/>
  <c r="M9" i="7"/>
  <c r="M10" i="7"/>
  <c r="M5" i="7"/>
  <c r="M11" i="7" s="1"/>
  <c r="M99" i="7"/>
  <c r="T99" i="7"/>
  <c r="M101" i="7"/>
  <c r="T101" i="7"/>
  <c r="M103" i="7"/>
  <c r="T103" i="7"/>
  <c r="M104" i="7"/>
  <c r="T104" i="7"/>
  <c r="T105" i="7"/>
  <c r="T107" i="7"/>
  <c r="M108" i="7"/>
  <c r="T108" i="7"/>
  <c r="M109" i="7"/>
  <c r="T109" i="7"/>
  <c r="M110" i="7"/>
  <c r="U90" i="7"/>
  <c r="V90" i="7"/>
  <c r="U82" i="7"/>
  <c r="V82" i="7"/>
  <c r="U65" i="7"/>
  <c r="V65" i="7"/>
  <c r="M95" i="7"/>
  <c r="L82" i="7"/>
  <c r="M70" i="7"/>
  <c r="L65" i="7"/>
  <c r="M64" i="7"/>
  <c r="M62" i="7"/>
  <c r="M61" i="7"/>
  <c r="M63" i="7" s="1"/>
  <c r="M57" i="7"/>
  <c r="T53" i="7"/>
  <c r="T56" i="7" s="1"/>
  <c r="M54" i="7"/>
  <c r="M55" i="7"/>
  <c r="M53" i="7"/>
  <c r="M50" i="7"/>
  <c r="M51" i="7"/>
  <c r="M49" i="7"/>
  <c r="M52" i="7" s="1"/>
  <c r="M47" i="7"/>
  <c r="M43" i="7"/>
  <c r="M44" i="7"/>
  <c r="M39" i="7"/>
  <c r="M35" i="7"/>
  <c r="M37" i="7" s="1"/>
  <c r="M36" i="7"/>
  <c r="M22" i="7"/>
  <c r="O19" i="7"/>
  <c r="P19" i="7"/>
  <c r="Q19" i="7"/>
  <c r="R19" i="7"/>
  <c r="S19" i="7"/>
  <c r="U19" i="7"/>
  <c r="T12" i="7"/>
  <c r="T15" i="7" s="1"/>
  <c r="V9" i="6"/>
  <c r="M5" i="6"/>
  <c r="T5" i="6"/>
  <c r="T9" i="6" s="1"/>
  <c r="T10" i="6" s="1"/>
  <c r="U9" i="6"/>
  <c r="E9" i="6"/>
  <c r="E10" i="6" s="1"/>
  <c r="N9" i="6"/>
  <c r="M6" i="6"/>
  <c r="M7" i="6"/>
  <c r="M48" i="7" l="1"/>
  <c r="T111" i="7"/>
  <c r="V112" i="7"/>
  <c r="M15" i="7"/>
  <c r="M30" i="7"/>
  <c r="M23" i="7"/>
  <c r="M41" i="7"/>
  <c r="M56" i="7"/>
  <c r="M111" i="7"/>
  <c r="U112" i="7"/>
  <c r="M9" i="6"/>
  <c r="T16" i="5"/>
  <c r="M15" i="5"/>
  <c r="M16" i="5"/>
  <c r="M13" i="5"/>
  <c r="U16" i="5"/>
  <c r="V16" i="5"/>
  <c r="M12" i="5"/>
  <c r="T12" i="5"/>
  <c r="U12" i="5"/>
  <c r="V12" i="5"/>
  <c r="M10" i="5"/>
  <c r="M11" i="5"/>
  <c r="M14" i="5"/>
  <c r="M5" i="5"/>
  <c r="M8" i="5"/>
  <c r="T8" i="5"/>
  <c r="U8" i="5"/>
  <c r="V8" i="5"/>
  <c r="M6" i="5"/>
  <c r="M7" i="5"/>
  <c r="E32" i="4"/>
  <c r="M32" i="4"/>
  <c r="N32" i="4"/>
  <c r="T32" i="4"/>
  <c r="U32" i="4"/>
  <c r="V32" i="4"/>
  <c r="W32" i="4"/>
  <c r="M27" i="4"/>
  <c r="E27" i="4"/>
  <c r="T27" i="4"/>
  <c r="U27" i="4"/>
  <c r="V27" i="4"/>
  <c r="T24" i="4"/>
  <c r="T17" i="4"/>
  <c r="U24" i="4"/>
  <c r="V24" i="4"/>
  <c r="W24" i="4"/>
  <c r="M21" i="4"/>
  <c r="M24" i="4"/>
  <c r="M18" i="4"/>
  <c r="U17" i="4"/>
  <c r="V17" i="4"/>
  <c r="M11" i="4"/>
  <c r="M17" i="4"/>
  <c r="T10" i="4"/>
  <c r="U10" i="4"/>
  <c r="V10" i="4"/>
  <c r="M10" i="4"/>
  <c r="M26" i="4"/>
  <c r="M19" i="4"/>
  <c r="M20" i="4"/>
  <c r="M22" i="4"/>
  <c r="M23" i="4"/>
  <c r="M14" i="4"/>
  <c r="M13" i="4"/>
  <c r="M15" i="4"/>
  <c r="M16" i="4"/>
  <c r="M12" i="4"/>
  <c r="M6" i="4"/>
  <c r="M7" i="4"/>
  <c r="M8" i="4"/>
  <c r="M9" i="4"/>
  <c r="N69" i="3"/>
  <c r="O69" i="3"/>
  <c r="P69" i="3"/>
  <c r="Q69" i="3"/>
  <c r="R69" i="3"/>
  <c r="S69" i="3"/>
  <c r="T69" i="3"/>
  <c r="U69" i="3"/>
  <c r="V69" i="3"/>
  <c r="E69" i="3"/>
  <c r="E10" i="3"/>
  <c r="M6" i="3"/>
  <c r="M68" i="3"/>
  <c r="M69" i="3" s="1"/>
  <c r="M26" i="3"/>
  <c r="M15" i="3"/>
  <c r="M12" i="3"/>
  <c r="M11" i="3"/>
  <c r="M7" i="3"/>
  <c r="M8" i="3"/>
  <c r="M9" i="3"/>
  <c r="T25" i="1"/>
  <c r="T26" i="1"/>
  <c r="T27" i="1"/>
  <c r="T28" i="1"/>
  <c r="T29" i="1"/>
  <c r="T30" i="1"/>
  <c r="T31" i="1"/>
  <c r="T32" i="1"/>
  <c r="T33" i="1"/>
  <c r="T34" i="1"/>
  <c r="T24" i="1"/>
  <c r="M10" i="3" l="1"/>
  <c r="M14" i="3" l="1"/>
  <c r="M70" i="3" s="1"/>
  <c r="G90" i="7"/>
  <c r="E82" i="7"/>
  <c r="T74" i="7"/>
  <c r="T77" i="7" s="1"/>
  <c r="M75" i="7"/>
  <c r="T66" i="7"/>
  <c r="T69" i="7" s="1"/>
  <c r="M67" i="7"/>
  <c r="M68" i="7"/>
  <c r="M66" i="7"/>
  <c r="M69" i="7" s="1"/>
  <c r="T64" i="7"/>
  <c r="T65" i="7" s="1"/>
  <c r="N65" i="7"/>
  <c r="F65" i="7"/>
  <c r="G65" i="7"/>
  <c r="H65" i="7"/>
  <c r="I65" i="7"/>
  <c r="J65" i="7"/>
  <c r="K65" i="7"/>
  <c r="M65" i="7"/>
  <c r="O65" i="7"/>
  <c r="P65" i="7"/>
  <c r="Q65" i="7"/>
  <c r="Q112" i="7" s="1"/>
  <c r="R65" i="7"/>
  <c r="S65" i="7"/>
  <c r="E65" i="7"/>
  <c r="T61" i="7"/>
  <c r="T63" i="7" s="1"/>
  <c r="T57" i="7"/>
  <c r="T60" i="7" s="1"/>
  <c r="M58" i="7"/>
  <c r="M59" i="7"/>
  <c r="T49" i="7"/>
  <c r="T52" i="7" s="1"/>
  <c r="T46" i="7"/>
  <c r="T48" i="7" s="1"/>
  <c r="T42" i="7"/>
  <c r="T45" i="7" s="1"/>
  <c r="T38" i="7"/>
  <c r="T41" i="7" s="1"/>
  <c r="M18" i="7"/>
  <c r="M17" i="7"/>
  <c r="F19" i="7"/>
  <c r="G19" i="7"/>
  <c r="H19" i="7"/>
  <c r="H112" i="7" s="1"/>
  <c r="I19" i="7"/>
  <c r="J19" i="7"/>
  <c r="K19" i="7"/>
  <c r="M97" i="7"/>
  <c r="M96" i="7"/>
  <c r="T95" i="7"/>
  <c r="T98" i="7" s="1"/>
  <c r="M93" i="7"/>
  <c r="M92" i="7"/>
  <c r="M94" i="7" s="1"/>
  <c r="T91" i="7"/>
  <c r="T94" i="7" s="1"/>
  <c r="M91" i="7"/>
  <c r="S90" i="7"/>
  <c r="R90" i="7"/>
  <c r="Q90" i="7"/>
  <c r="P90" i="7"/>
  <c r="O90" i="7"/>
  <c r="N90" i="7"/>
  <c r="L90" i="7"/>
  <c r="L112" i="7" s="1"/>
  <c r="K90" i="7"/>
  <c r="J90" i="7"/>
  <c r="I90" i="7"/>
  <c r="H90" i="7"/>
  <c r="F90" i="7"/>
  <c r="E90" i="7"/>
  <c r="M89" i="7"/>
  <c r="M88" i="7"/>
  <c r="T87" i="7"/>
  <c r="T90" i="7" s="1"/>
  <c r="M87" i="7"/>
  <c r="M85" i="7"/>
  <c r="M84" i="7"/>
  <c r="T83" i="7"/>
  <c r="T86" i="7" s="1"/>
  <c r="M83" i="7"/>
  <c r="S82" i="7"/>
  <c r="R82" i="7"/>
  <c r="Q82" i="7"/>
  <c r="P82" i="7"/>
  <c r="O82" i="7"/>
  <c r="N82" i="7"/>
  <c r="K82" i="7"/>
  <c r="J82" i="7"/>
  <c r="I82" i="7"/>
  <c r="H82" i="7"/>
  <c r="G82" i="7"/>
  <c r="F82" i="7"/>
  <c r="T81" i="7"/>
  <c r="T82" i="7" s="1"/>
  <c r="M81" i="7"/>
  <c r="M82" i="7" s="1"/>
  <c r="M79" i="7"/>
  <c r="T78" i="7"/>
  <c r="T80" i="7" s="1"/>
  <c r="M78" i="7"/>
  <c r="M80" i="7" s="1"/>
  <c r="M76" i="7"/>
  <c r="M74" i="7"/>
  <c r="M72" i="7"/>
  <c r="M71" i="7"/>
  <c r="M73" i="7" s="1"/>
  <c r="T70" i="7"/>
  <c r="T73" i="7" s="1"/>
  <c r="K112" i="7" l="1"/>
  <c r="G112" i="7"/>
  <c r="T112" i="7"/>
  <c r="E112" i="7"/>
  <c r="P112" i="7"/>
  <c r="M77" i="7"/>
  <c r="J112" i="7"/>
  <c r="F112" i="7"/>
  <c r="M60" i="7"/>
  <c r="S112" i="7"/>
  <c r="O112" i="7"/>
  <c r="N112" i="7"/>
  <c r="M86" i="7"/>
  <c r="M98" i="7"/>
  <c r="I112" i="7"/>
  <c r="M19" i="7"/>
  <c r="R112" i="7"/>
  <c r="M90" i="7"/>
  <c r="M112" i="7" l="1"/>
  <c r="T5" i="5"/>
  <c r="T9" i="5"/>
  <c r="M9" i="5"/>
  <c r="T28" i="4" l="1"/>
  <c r="M28" i="4"/>
  <c r="T26" i="4"/>
  <c r="T25" i="4"/>
  <c r="M25" i="4"/>
  <c r="T15" i="4"/>
  <c r="T11" i="4"/>
  <c r="M5" i="4"/>
  <c r="M31" i="4"/>
  <c r="M30" i="4"/>
  <c r="M29" i="4"/>
  <c r="T13" i="4"/>
  <c r="T7" i="4"/>
  <c r="T5" i="4"/>
  <c r="E47" i="3" l="1"/>
  <c r="M46" i="3"/>
  <c r="M45" i="3"/>
  <c r="M20" i="3"/>
  <c r="E22" i="3"/>
  <c r="T15" i="3"/>
  <c r="T18" i="3" s="1"/>
  <c r="E18" i="3"/>
  <c r="E14" i="3"/>
  <c r="E70" i="3" s="1"/>
  <c r="V10" i="3"/>
  <c r="O10" i="3"/>
  <c r="P10" i="3"/>
  <c r="Q10" i="3"/>
  <c r="R10" i="3"/>
  <c r="S10" i="3"/>
  <c r="N10" i="3"/>
  <c r="T67" i="3"/>
  <c r="E67" i="3"/>
  <c r="M66" i="3"/>
  <c r="M67" i="3" s="1"/>
  <c r="V65" i="3"/>
  <c r="S65" i="3"/>
  <c r="R65" i="3"/>
  <c r="Q65" i="3"/>
  <c r="P65" i="3"/>
  <c r="O65" i="3"/>
  <c r="N65" i="3"/>
  <c r="E65" i="3"/>
  <c r="T63" i="3"/>
  <c r="T65" i="3" s="1"/>
  <c r="M63" i="3"/>
  <c r="M65" i="3" s="1"/>
  <c r="V62" i="3"/>
  <c r="U62" i="3"/>
  <c r="S62" i="3"/>
  <c r="R62" i="3"/>
  <c r="Q62" i="3"/>
  <c r="P62" i="3"/>
  <c r="O62" i="3"/>
  <c r="N62" i="3"/>
  <c r="M61" i="3"/>
  <c r="T60" i="3"/>
  <c r="T62" i="3" s="1"/>
  <c r="M60" i="3"/>
  <c r="V59" i="3"/>
  <c r="U59" i="3"/>
  <c r="L59" i="3"/>
  <c r="K59" i="3"/>
  <c r="J59" i="3"/>
  <c r="I59" i="3"/>
  <c r="H59" i="3"/>
  <c r="G59" i="3"/>
  <c r="F59" i="3"/>
  <c r="E59" i="3"/>
  <c r="T57" i="3"/>
  <c r="T59" i="3" s="1"/>
  <c r="V56" i="3"/>
  <c r="S56" i="3"/>
  <c r="R56" i="3"/>
  <c r="Q56" i="3"/>
  <c r="P56" i="3"/>
  <c r="O56" i="3"/>
  <c r="N56" i="3"/>
  <c r="E56" i="3"/>
  <c r="M55" i="3"/>
  <c r="M54" i="3"/>
  <c r="T53" i="3"/>
  <c r="U53" i="3" s="1"/>
  <c r="U56" i="3" s="1"/>
  <c r="M53" i="3"/>
  <c r="V52" i="3"/>
  <c r="U52" i="3"/>
  <c r="T52" i="3"/>
  <c r="S52" i="3"/>
  <c r="R52" i="3"/>
  <c r="Q52" i="3"/>
  <c r="P52" i="3"/>
  <c r="O52" i="3"/>
  <c r="N52" i="3"/>
  <c r="L52" i="3"/>
  <c r="K52" i="3"/>
  <c r="J52" i="3"/>
  <c r="I52" i="3"/>
  <c r="H52" i="3"/>
  <c r="G52" i="3"/>
  <c r="F52" i="3"/>
  <c r="E52" i="3"/>
  <c r="M51" i="3"/>
  <c r="M50" i="3"/>
  <c r="M52" i="3" s="1"/>
  <c r="V49" i="3"/>
  <c r="U49" i="3"/>
  <c r="S49" i="3"/>
  <c r="R49" i="3"/>
  <c r="Q49" i="3"/>
  <c r="P49" i="3"/>
  <c r="O49" i="3"/>
  <c r="N49" i="3"/>
  <c r="E49" i="3"/>
  <c r="T48" i="3"/>
  <c r="T49" i="3" s="1"/>
  <c r="M48" i="3"/>
  <c r="M49" i="3" s="1"/>
  <c r="U47" i="3"/>
  <c r="R47" i="3"/>
  <c r="Q47" i="3"/>
  <c r="P47" i="3"/>
  <c r="O47" i="3"/>
  <c r="N47" i="3"/>
  <c r="M44" i="3"/>
  <c r="V43" i="3"/>
  <c r="S43" i="3"/>
  <c r="R43" i="3"/>
  <c r="Q43" i="3"/>
  <c r="P43" i="3"/>
  <c r="O43" i="3"/>
  <c r="N43" i="3"/>
  <c r="E43" i="3"/>
  <c r="M42" i="3"/>
  <c r="M41" i="3"/>
  <c r="T40" i="3"/>
  <c r="U40" i="3" s="1"/>
  <c r="U43" i="3" s="1"/>
  <c r="M40" i="3"/>
  <c r="V39" i="3"/>
  <c r="S39" i="3"/>
  <c r="R39" i="3"/>
  <c r="Q39" i="3"/>
  <c r="P39" i="3"/>
  <c r="O39" i="3"/>
  <c r="N39" i="3"/>
  <c r="E39" i="3"/>
  <c r="M38" i="3"/>
  <c r="M37" i="3"/>
  <c r="T36" i="3"/>
  <c r="T39" i="3" s="1"/>
  <c r="M36" i="3"/>
  <c r="V35" i="3"/>
  <c r="S35" i="3"/>
  <c r="R35" i="3"/>
  <c r="Q35" i="3"/>
  <c r="P35" i="3"/>
  <c r="O35" i="3"/>
  <c r="N35" i="3"/>
  <c r="E35" i="3"/>
  <c r="M34" i="3"/>
  <c r="M33" i="3"/>
  <c r="T32" i="3"/>
  <c r="T35" i="3" s="1"/>
  <c r="M32" i="3"/>
  <c r="V31" i="3"/>
  <c r="S31" i="3"/>
  <c r="R31" i="3"/>
  <c r="Q31" i="3"/>
  <c r="P31" i="3"/>
  <c r="O31" i="3"/>
  <c r="N31" i="3"/>
  <c r="E31" i="3"/>
  <c r="M30" i="3"/>
  <c r="M29" i="3"/>
  <c r="T28" i="3"/>
  <c r="U28" i="3" s="1"/>
  <c r="U31" i="3" s="1"/>
  <c r="M28" i="3"/>
  <c r="V27" i="3"/>
  <c r="U27" i="3"/>
  <c r="S27" i="3"/>
  <c r="R27" i="3"/>
  <c r="Q27" i="3"/>
  <c r="P27" i="3"/>
  <c r="O27" i="3"/>
  <c r="N27" i="3"/>
  <c r="E27" i="3"/>
  <c r="T25" i="3"/>
  <c r="T27" i="3" s="1"/>
  <c r="M25" i="3"/>
  <c r="M27" i="3" s="1"/>
  <c r="V24" i="3"/>
  <c r="U24" i="3"/>
  <c r="S24" i="3"/>
  <c r="R24" i="3"/>
  <c r="Q24" i="3"/>
  <c r="P24" i="3"/>
  <c r="O24" i="3"/>
  <c r="N24" i="3"/>
  <c r="E24" i="3"/>
  <c r="T24" i="3"/>
  <c r="T70" i="3" s="1"/>
  <c r="M23" i="3"/>
  <c r="M24" i="3" s="1"/>
  <c r="V22" i="3"/>
  <c r="S22" i="3"/>
  <c r="R22" i="3"/>
  <c r="Q22" i="3"/>
  <c r="P22" i="3"/>
  <c r="O22" i="3"/>
  <c r="N22" i="3"/>
  <c r="M21" i="3"/>
  <c r="T19" i="3"/>
  <c r="U19" i="3" s="1"/>
  <c r="U22" i="3" s="1"/>
  <c r="M19" i="3"/>
  <c r="V18" i="3"/>
  <c r="U18" i="3"/>
  <c r="S18" i="3"/>
  <c r="R18" i="3"/>
  <c r="Q18" i="3"/>
  <c r="P18" i="3"/>
  <c r="O18" i="3"/>
  <c r="N18" i="3"/>
  <c r="M17" i="3"/>
  <c r="M16" i="3"/>
  <c r="V14" i="3"/>
  <c r="S14" i="3"/>
  <c r="R14" i="3"/>
  <c r="Q14" i="3"/>
  <c r="P14" i="3"/>
  <c r="O14" i="3"/>
  <c r="N14" i="3"/>
  <c r="T11" i="3"/>
  <c r="T14" i="3" s="1"/>
  <c r="U10" i="3"/>
  <c r="T6" i="3"/>
  <c r="T10" i="3" s="1"/>
  <c r="T16" i="2"/>
  <c r="T14" i="2"/>
  <c r="T15" i="2"/>
  <c r="T17" i="2"/>
  <c r="T13" i="2"/>
  <c r="T12" i="2"/>
  <c r="T9" i="2"/>
  <c r="T18" i="2" s="1"/>
  <c r="E27" i="2"/>
  <c r="M19" i="2"/>
  <c r="E22" i="2"/>
  <c r="M16" i="2"/>
  <c r="M17" i="2"/>
  <c r="M12" i="2"/>
  <c r="M13" i="2"/>
  <c r="M14" i="2"/>
  <c r="M15" i="2"/>
  <c r="V33" i="2"/>
  <c r="U33" i="2"/>
  <c r="N33" i="2"/>
  <c r="M32" i="2"/>
  <c r="M31" i="2"/>
  <c r="M30" i="2"/>
  <c r="M29" i="2"/>
  <c r="T28" i="2"/>
  <c r="T33" i="2" s="1"/>
  <c r="M28" i="2"/>
  <c r="V27" i="2"/>
  <c r="U27" i="2"/>
  <c r="N27" i="2"/>
  <c r="M26" i="2"/>
  <c r="M25" i="2"/>
  <c r="M24" i="2"/>
  <c r="T23" i="2"/>
  <c r="T27" i="2" s="1"/>
  <c r="M23" i="2"/>
  <c r="V22" i="2"/>
  <c r="U22" i="2"/>
  <c r="N22" i="2"/>
  <c r="M21" i="2"/>
  <c r="M20" i="2"/>
  <c r="T19" i="2"/>
  <c r="T22" i="2" s="1"/>
  <c r="V18" i="2"/>
  <c r="U18" i="2"/>
  <c r="M11" i="2"/>
  <c r="M10" i="2"/>
  <c r="M9" i="2"/>
  <c r="V8" i="2"/>
  <c r="U8" i="2"/>
  <c r="N8" i="2"/>
  <c r="E8" i="2"/>
  <c r="M7" i="2"/>
  <c r="M6" i="2"/>
  <c r="T5" i="2"/>
  <c r="T8" i="2" s="1"/>
  <c r="M5" i="2"/>
  <c r="G14" i="1"/>
  <c r="M26" i="1"/>
  <c r="M25" i="1"/>
  <c r="M24" i="1"/>
  <c r="V23" i="1"/>
  <c r="U23" i="1"/>
  <c r="S23" i="1"/>
  <c r="R23" i="1"/>
  <c r="Q23" i="1"/>
  <c r="P23" i="1"/>
  <c r="O23" i="1"/>
  <c r="K23" i="1"/>
  <c r="J23" i="1"/>
  <c r="I23" i="1"/>
  <c r="H23" i="1"/>
  <c r="G23" i="1"/>
  <c r="F23" i="1"/>
  <c r="E23" i="1"/>
  <c r="M22" i="1"/>
  <c r="M21" i="1"/>
  <c r="T20" i="1"/>
  <c r="T23" i="1" s="1"/>
  <c r="M20" i="1"/>
  <c r="V19" i="1"/>
  <c r="U19" i="1"/>
  <c r="S19" i="1"/>
  <c r="R19" i="1"/>
  <c r="Q19" i="1"/>
  <c r="P19" i="1"/>
  <c r="O19" i="1"/>
  <c r="N19" i="1"/>
  <c r="L19" i="1"/>
  <c r="K19" i="1"/>
  <c r="J19" i="1"/>
  <c r="I19" i="1"/>
  <c r="H19" i="1"/>
  <c r="G19" i="1"/>
  <c r="F19" i="1"/>
  <c r="E19" i="1"/>
  <c r="M18" i="1"/>
  <c r="M17" i="1"/>
  <c r="M16" i="1"/>
  <c r="T15" i="1"/>
  <c r="T19" i="1" s="1"/>
  <c r="M15" i="1"/>
  <c r="V14" i="1"/>
  <c r="U14" i="1"/>
  <c r="S14" i="1"/>
  <c r="R14" i="1"/>
  <c r="Q14" i="1"/>
  <c r="P14" i="1"/>
  <c r="O14" i="1"/>
  <c r="N14" i="1"/>
  <c r="L14" i="1"/>
  <c r="K14" i="1"/>
  <c r="J14" i="1"/>
  <c r="I14" i="1"/>
  <c r="H14" i="1"/>
  <c r="F14" i="1"/>
  <c r="M13" i="1"/>
  <c r="M12" i="1"/>
  <c r="M11" i="1"/>
  <c r="M10" i="1"/>
  <c r="M9" i="1"/>
  <c r="M8" i="1"/>
  <c r="M7" i="1"/>
  <c r="T5" i="1"/>
  <c r="T14" i="1" s="1"/>
  <c r="M5" i="1"/>
  <c r="M18" i="3" l="1"/>
  <c r="M56" i="3"/>
  <c r="M27" i="2"/>
  <c r="M8" i="2"/>
  <c r="M33" i="2"/>
  <c r="M22" i="2"/>
  <c r="M22" i="3"/>
  <c r="M35" i="3"/>
  <c r="M59" i="3"/>
  <c r="T22" i="3"/>
  <c r="U11" i="3"/>
  <c r="U14" i="3" s="1"/>
  <c r="T31" i="3"/>
  <c r="T56" i="3"/>
  <c r="U36" i="3"/>
  <c r="U39" i="3" s="1"/>
  <c r="M31" i="3"/>
  <c r="M39" i="3"/>
  <c r="M43" i="3"/>
  <c r="U67" i="3"/>
  <c r="M14" i="1"/>
  <c r="M23" i="1"/>
  <c r="M19" i="1"/>
  <c r="M47" i="3"/>
  <c r="U32" i="3"/>
  <c r="U35" i="3" s="1"/>
  <c r="T43" i="3"/>
  <c r="U63" i="3"/>
  <c r="U65" i="3" s="1"/>
  <c r="V44" i="3"/>
  <c r="V47" i="3" s="1"/>
  <c r="V67" i="3" l="1"/>
  <c r="S44" i="3"/>
  <c r="S47" i="3"/>
</calcChain>
</file>

<file path=xl/sharedStrings.xml><?xml version="1.0" encoding="utf-8"?>
<sst xmlns="http://schemas.openxmlformats.org/spreadsheetml/2006/main" count="937" uniqueCount="466">
  <si>
    <t>Nature des sols  et surface au sol en m2</t>
  </si>
  <si>
    <t>Surfaces vitrées en m2</t>
  </si>
  <si>
    <t>Accessibilité des surfaces vitrées</t>
  </si>
  <si>
    <t>BÂTIMENT</t>
  </si>
  <si>
    <t>ETAGE</t>
  </si>
  <si>
    <t>N° PIECES</t>
  </si>
  <si>
    <t xml:space="preserve">NATURE DES PIECES </t>
  </si>
  <si>
    <t>Thermoplastique</t>
  </si>
  <si>
    <t>Bois vitrifié</t>
  </si>
  <si>
    <t>Carrelage</t>
  </si>
  <si>
    <t>Moquette</t>
  </si>
  <si>
    <t xml:space="preserve">Ciment </t>
  </si>
  <si>
    <t>Faux plancher en bois</t>
  </si>
  <si>
    <t>Parquet</t>
  </si>
  <si>
    <t>Autres</t>
  </si>
  <si>
    <t>Total superficie en m2</t>
  </si>
  <si>
    <t xml:space="preserve">Porte de circulation (portes de halls d'entrées et des portes battantes des couloirs) </t>
  </si>
  <si>
    <t xml:space="preserve">Portes fixes (halls et couloirs) </t>
  </si>
  <si>
    <t>Fenêtre Surface vitrées recto-verso (en m2)</t>
  </si>
  <si>
    <t>Cloisons vitrées</t>
  </si>
  <si>
    <t>Miroirs</t>
  </si>
  <si>
    <t xml:space="preserve">Autre Surface </t>
  </si>
  <si>
    <t>Total superficie  en m2</t>
  </si>
  <si>
    <t>Vitres aisées en m2</t>
  </si>
  <si>
    <t>Vitres difficiles en m2</t>
  </si>
  <si>
    <t>Observations</t>
  </si>
  <si>
    <t>RDC</t>
  </si>
  <si>
    <t>Sanitaires, douches, lavabos, vestiaires</t>
  </si>
  <si>
    <t xml:space="preserve"> Bureaux, salles diverses (salle de réunion)</t>
  </si>
  <si>
    <t>1er étage</t>
  </si>
  <si>
    <t>Escaliers, couloirs, hall</t>
  </si>
  <si>
    <t>RDC - 1er étage</t>
  </si>
  <si>
    <t>2ème étage</t>
  </si>
  <si>
    <t xml:space="preserve"> Bureaux</t>
  </si>
  <si>
    <t>201 + 202</t>
  </si>
  <si>
    <t>Couloirs</t>
  </si>
  <si>
    <t>203 A 218</t>
  </si>
  <si>
    <t xml:space="preserve"> Bureaux, salles de réunion</t>
  </si>
  <si>
    <t>103 A 115</t>
  </si>
  <si>
    <t>020</t>
  </si>
  <si>
    <t>002 A 008</t>
  </si>
  <si>
    <t xml:space="preserve">RDC </t>
  </si>
  <si>
    <t>20</t>
  </si>
  <si>
    <t>Vitre haute intérieure + extérieure avec perche                                                                                                                         Nettoyage journalier du hall + salle de permanence + 2 chambres</t>
  </si>
  <si>
    <t>8-18-23-12-33</t>
  </si>
  <si>
    <t>15-16</t>
  </si>
  <si>
    <t>Chambre OP + SOP</t>
  </si>
  <si>
    <t>8-17-19</t>
  </si>
  <si>
    <t>102</t>
  </si>
  <si>
    <t xml:space="preserve">Vitre haute intérieure + extérieure avec perche   </t>
  </si>
  <si>
    <t>119</t>
  </si>
  <si>
    <t>Escalier du RDc au 1er étage</t>
  </si>
  <si>
    <t>103-104-105-107-108-109-110-111-112-113-114-115-116-117-118</t>
  </si>
  <si>
    <t>Bureaux</t>
  </si>
  <si>
    <t>Sanitaires</t>
  </si>
  <si>
    <t>09</t>
  </si>
  <si>
    <t xml:space="preserve">03, 06, 16, 38, 46, 47, 52, 57, 58, 59, 66, </t>
  </si>
  <si>
    <t>Halls, couloirs, circulations, escaliers (accès salles Europe, Outre-mer, Paris et salons Cliquot, sanitaires, bar, bureaux, menant au sous-sol)</t>
  </si>
  <si>
    <t xml:space="preserve">02, 17, 18, 19, 20, 62, 63, 64, 65, 70, 71, 72 </t>
  </si>
  <si>
    <t>15, 23, 24, 25, 26, 27, 48, 49 et sanitaires PMR</t>
  </si>
  <si>
    <t>Sanitaires (8) - Douches</t>
  </si>
  <si>
    <t>Sanitaires (6) - Douches : LAVAGE DU CARRELAGE MURAL</t>
  </si>
  <si>
    <t>Bar</t>
  </si>
  <si>
    <t>29 - 30</t>
  </si>
  <si>
    <t>Vestiaires H et F</t>
  </si>
  <si>
    <t>Abords immédiats</t>
  </si>
  <si>
    <t>106, 117, 120, 121) (1er étage)</t>
  </si>
  <si>
    <t>Salles à manger (Europe, Outre-mer, Paris et salon Daumesnil)</t>
  </si>
  <si>
    <t>Lavage et nettoyage des vitres sur les deux faces</t>
  </si>
  <si>
    <t>(halls n°001, 003, 038, 052, 057, 059 et 066 (x2))</t>
  </si>
  <si>
    <t>Lavage et nettoyage des vitres sur les deux faces;
Lavage et nettoyage des panneaux décoratifs des salles,</t>
  </si>
  <si>
    <t xml:space="preserve">salle à manger du 1er étage </t>
  </si>
  <si>
    <t>TOTAL</t>
  </si>
  <si>
    <t>Bâtiment n° 001 - DMD 93</t>
  </si>
  <si>
    <t>19</t>
  </si>
  <si>
    <t>10-1 - 10-2 - 11 - 12 - 13 - 14-1 - 14-2 - 15 - 16 - 17 - 18</t>
  </si>
  <si>
    <t>Bâtiment n° 008 - SSV</t>
  </si>
  <si>
    <t>RDC et 1er étage</t>
  </si>
  <si>
    <t>22 - 23 - 25 - 32 - 33 - 34 - 36 - 37 - 38 - 39 40 - 41</t>
  </si>
  <si>
    <t>1001 - 1002 - 1003</t>
  </si>
  <si>
    <t>1015 - 1016 - 1017 - 1019</t>
  </si>
  <si>
    <t xml:space="preserve"> 1 - 2 - 7 - 45 et devant</t>
  </si>
  <si>
    <t>SAS ENTRÉE CLIENTELE/HALL ENTRÉE SALLE RESTAURANT/SAS SORTIE CLIENTELE et SAS ACCUEIL CONVIVES</t>
  </si>
  <si>
    <t>Nettoyage journalier</t>
  </si>
  <si>
    <t xml:space="preserve">3 et 4 </t>
  </si>
  <si>
    <t>SANITAIRES CLIENTELE</t>
  </si>
  <si>
    <t>5 et 6</t>
  </si>
  <si>
    <t>Salle de restauration</t>
  </si>
  <si>
    <t>Vitres portes d'accès</t>
  </si>
  <si>
    <t>Terrasse</t>
  </si>
  <si>
    <t>Bâtiment n° 018 - PAF</t>
  </si>
  <si>
    <t>8 - 9 - 21</t>
  </si>
  <si>
    <t>Bâtiment n° 038 - Pôle ATLAS + JDC</t>
  </si>
  <si>
    <t>003 - 004 - 015 - 021 - 031 - 032</t>
  </si>
  <si>
    <t>001 - 002 - 005 - 006 - 007 - 013 - 014 - 016 - 017 - 018 - 019 - 020 - 030</t>
  </si>
  <si>
    <t>008 - 012</t>
  </si>
  <si>
    <t>salle de cours JDC</t>
  </si>
  <si>
    <t>Bâtiment n° 001 - DGA / SQ</t>
  </si>
  <si>
    <t>28</t>
  </si>
  <si>
    <t>Salle de convivialité</t>
  </si>
  <si>
    <t>01 A 07 + 26 A 33</t>
  </si>
  <si>
    <t xml:space="preserve">Douches </t>
  </si>
  <si>
    <t>Nettoyage hebdomadaire</t>
  </si>
  <si>
    <t>Observations 
(l'indication bureau de tri signifie que la manipulation de papeterie importante génère de la poussière)</t>
  </si>
  <si>
    <t>Bâtiment 1 - Tour du Village
 poste sécurité</t>
  </si>
  <si>
    <t>Toutes les pièces</t>
  </si>
  <si>
    <t xml:space="preserve">Sanitaires, douches, lavabos, vestiaires point collation </t>
  </si>
  <si>
    <t>Bureaux, salles diverses</t>
  </si>
  <si>
    <t>Vitrerie tous bâtiments</t>
  </si>
  <si>
    <t xml:space="preserve">Bâtiment 003 </t>
  </si>
  <si>
    <t>Pas de bureaux</t>
  </si>
  <si>
    <t xml:space="preserve">Bâiment 4 - Casemate 4 </t>
  </si>
  <si>
    <t>RDC
1er étage</t>
  </si>
  <si>
    <t>Bureaux, salles diverses atelier repro</t>
  </si>
  <si>
    <t>Bâtiment 5 - Casemate 5</t>
  </si>
  <si>
    <t>Bâtiment 7 - Local Poubelles + vestiaire</t>
  </si>
  <si>
    <t xml:space="preserve">Bâtiment 8 - Tour du Diable </t>
  </si>
  <si>
    <t>Circulations
Niveau 0
Niveau 1</t>
  </si>
  <si>
    <t>Salle de réunion du niveau 0 et niveau 1</t>
  </si>
  <si>
    <t xml:space="preserve">Bâtiments 9 et 10- Pavillon des Armes  </t>
  </si>
  <si>
    <t xml:space="preserve">RDC
 1er, 2ème et 3ème étage </t>
  </si>
  <si>
    <t xml:space="preserve">Salle de réunion Bureaux </t>
  </si>
  <si>
    <t xml:space="preserve">Bâtiment  11 - Pavillon du Génie </t>
  </si>
  <si>
    <t xml:space="preserve"> hall</t>
  </si>
  <si>
    <t xml:space="preserve">bureaux </t>
  </si>
  <si>
    <t xml:space="preserve"> Bâtiment 12 - Pavillon du Harnachement </t>
  </si>
  <si>
    <t xml:space="preserve">RDC
1er étage </t>
  </si>
  <si>
    <t xml:space="preserve"> Bâtiment 13  </t>
  </si>
  <si>
    <t xml:space="preserve"> Bâtiment 19  - Pavillon de la Reine y compris bâtiments 18 et 21  BUREAUX </t>
  </si>
  <si>
    <t xml:space="preserve">RDC
1er, 2ème, 3ème,  4ème et 5ème étage </t>
  </si>
  <si>
    <t xml:space="preserve">bureaux salle de tri </t>
  </si>
  <si>
    <t>Bâtiment 19 - Pavillon de la Reine + Appartement Royaux</t>
  </si>
  <si>
    <t>3 salons d'honneur, Chambre Mazarin et bureau Mazarin</t>
  </si>
  <si>
    <t>Bâtiment 20 - Salle de lecture et salles diverses</t>
  </si>
  <si>
    <t xml:space="preserve">1er étage </t>
  </si>
  <si>
    <t xml:space="preserve"> Bâtiment 20 - Pavillon du Roi (bureaux hors salle de lecture) </t>
  </si>
  <si>
    <t xml:space="preserve"> sous-sol rdc 1 2 3 4 5 étage </t>
  </si>
  <si>
    <t xml:space="preserve"> Bâtiment 20  - Pavillon du Roi  (Appartements royaux) </t>
  </si>
  <si>
    <t>Bâtiment 022 - Tour du Bois</t>
  </si>
  <si>
    <t>rdc
1er étage</t>
  </si>
  <si>
    <t>Bureaux des deux côtés de la Tour (entrée à gauche et à droite du porche)</t>
  </si>
  <si>
    <t>Sanitaires - douche</t>
  </si>
  <si>
    <t xml:space="preserve"> Bâtiment 15 - Orangerie </t>
  </si>
  <si>
    <t>rdc</t>
  </si>
  <si>
    <t>Poste de travail magasinier - porte centrale</t>
  </si>
  <si>
    <t>Parties communes extérieures</t>
  </si>
  <si>
    <t>Couloir + salle + mezzanine en bois</t>
  </si>
  <si>
    <t>BÂTIMENT 3</t>
  </si>
  <si>
    <t>p18</t>
  </si>
  <si>
    <t>Sanitaires, douches, lavabos</t>
  </si>
  <si>
    <t xml:space="preserve">p15 - </t>
  </si>
  <si>
    <t>p12</t>
  </si>
  <si>
    <t>p17 - p16</t>
  </si>
  <si>
    <t>local de service/vestiaire</t>
  </si>
  <si>
    <t>p19 - p10</t>
  </si>
  <si>
    <t>salle à manger</t>
  </si>
  <si>
    <t>Bâtiment 5 - GRLE / ETAT MAJOR</t>
  </si>
  <si>
    <t xml:space="preserve">
014 -016 - 020 - 022 -028
</t>
  </si>
  <si>
    <t>xxx</t>
  </si>
  <si>
    <t>114 - 120 - 122</t>
  </si>
  <si>
    <t xml:space="preserve">212 - 214 - 218 - 220
</t>
  </si>
  <si>
    <t xml:space="preserve">Bâtiment  7 - GRLE </t>
  </si>
  <si>
    <t>1032
1036</t>
  </si>
  <si>
    <t>2032
2036</t>
  </si>
  <si>
    <t>3ème étage</t>
  </si>
  <si>
    <t>BÂTIMENT 9</t>
  </si>
  <si>
    <t>p5</t>
  </si>
  <si>
    <t>Bâtiment 10</t>
  </si>
  <si>
    <t>p5 - p11</t>
  </si>
  <si>
    <t>Circulations (couloirs, halls)</t>
  </si>
  <si>
    <t>p10</t>
  </si>
  <si>
    <t>Bureau</t>
  </si>
  <si>
    <t>p06</t>
  </si>
  <si>
    <t>Sanitaires (6) - Douches WC</t>
  </si>
  <si>
    <t>p1 - p2</t>
  </si>
  <si>
    <t>salles à manger</t>
  </si>
  <si>
    <t>Bâtiment n° 11 - DSINS</t>
  </si>
  <si>
    <t>014</t>
  </si>
  <si>
    <t>007-008-009-010-011-013-015-016</t>
  </si>
  <si>
    <t>Bâtiment n° 14 - DSINS</t>
  </si>
  <si>
    <t>SOUS-SOL + RDC + 1 ETAGE</t>
  </si>
  <si>
    <t xml:space="preserve"> SOUS-SOL : 2-6-24-25-27                                                                                     RDC : 2-3-31-32                                                                      1 ETAGE : 3-4-32-33  </t>
  </si>
  <si>
    <t xml:space="preserve">SOUS-SOL : 18-1-32-33-38-41                                    RDC : 33 A 41                                                                1 ETAGE : 14-35-36-39     
</t>
  </si>
  <si>
    <t>SOUS-SOL : A28 A29-A30 A01                                            RDC : B1- B4 A 30  ( SAUF B08 A B12 )                         1 ETAGE : C1-C2 -C5 A C13- 
C15 A C31-C34</t>
  </si>
  <si>
    <t>Bâtiment n° 17 - DSINS</t>
  </si>
  <si>
    <t>RDC: 016 - 002 - 003 - 004- 007 - 009 - 010 - 011 - 012 - 017 - 013 - 014</t>
  </si>
  <si>
    <t>Couloirs, entrée</t>
  </si>
  <si>
    <t>Bâtiment n° 01 + 37</t>
  </si>
  <si>
    <t xml:space="preserve"> 2 eme + 3 eme étages </t>
  </si>
  <si>
    <t xml:space="preserve"> 2eme 201 à 253 - 3eme 301 à 353</t>
  </si>
  <si>
    <t>Autre 
= 42 m2 plancher technique</t>
  </si>
  <si>
    <t xml:space="preserve">Bureau </t>
  </si>
  <si>
    <t xml:space="preserve">Bâtiment n° 01 - VIP </t>
  </si>
  <si>
    <t>101 à 148</t>
  </si>
  <si>
    <t>Bâtiment n° 02</t>
  </si>
  <si>
    <t>01 à 26</t>
  </si>
  <si>
    <t>Bâtiment n° 04</t>
  </si>
  <si>
    <t>11 à 45</t>
  </si>
  <si>
    <t xml:space="preserve">Bâtiment n° 05 -  GYMNASE </t>
  </si>
  <si>
    <t xml:space="preserve">1 à 22 </t>
  </si>
  <si>
    <t>Zone terrain sport collectif</t>
  </si>
  <si>
    <t xml:space="preserve">Salle de musculation </t>
  </si>
  <si>
    <t>Dojo + salle de combat</t>
  </si>
  <si>
    <t>Bâtiment n° 08</t>
  </si>
  <si>
    <t xml:space="preserve">RDC  </t>
  </si>
  <si>
    <t xml:space="preserve">Nettoyage hebdomadaire </t>
  </si>
  <si>
    <t>Salle de sport</t>
  </si>
  <si>
    <t xml:space="preserve">Bâtiment n° 11 </t>
  </si>
  <si>
    <t xml:space="preserve">RDC + 1er + 2eme + 3eme </t>
  </si>
  <si>
    <t xml:space="preserve">nettoyage chambre 335, OSI tous les vendredi </t>
  </si>
  <si>
    <t xml:space="preserve">Bâtiment n° 11 - CMA </t>
  </si>
  <si>
    <t xml:space="preserve">31 à 38 et 45 à 48 </t>
  </si>
  <si>
    <t xml:space="preserve">Bâtiment n° 12 - 
POSTE DE GARDE </t>
  </si>
  <si>
    <t>01 à 06</t>
  </si>
  <si>
    <t xml:space="preserve">Bâtiment n° 14 - 
POSTE DU SG et OP </t>
  </si>
  <si>
    <t>Bâtiment n° 16</t>
  </si>
  <si>
    <t xml:space="preserve">S/SOL + RDC + 1 étages </t>
  </si>
  <si>
    <t xml:space="preserve">S= S3 à S50 et S59 à S62 - S82 et S84  -S70 à S81 + S84 et S85  RDC 118 à 195  - 1er étage 211 à 287      </t>
  </si>
  <si>
    <t>autre                                                                                                         = 1350 planche technique</t>
  </si>
  <si>
    <t>Bâtiment n° 18 - 
SALLE POLYVALENTE</t>
  </si>
  <si>
    <t>52 à 58</t>
  </si>
  <si>
    <t>Bâtiment n° 24 - 
SOUTE</t>
  </si>
  <si>
    <t xml:space="preserve">1 à 15  ALVEOLES </t>
  </si>
  <si>
    <t>Bâtiment n° 25 - 
SOUTE</t>
  </si>
  <si>
    <t xml:space="preserve">1 à 13 ALVEOLES </t>
  </si>
  <si>
    <t>Bâtiment n° 25 - 
SOUTE CHAPELLE</t>
  </si>
  <si>
    <t xml:space="preserve"> Bureaux, salles diverses </t>
  </si>
  <si>
    <t>Bâtiment n° 26</t>
  </si>
  <si>
    <t>01 à 08</t>
  </si>
  <si>
    <t xml:space="preserve">4 DISTRIBUTEUR DE PAPIER                                                              2 DISTRIBUTEUR DE SAVON </t>
  </si>
  <si>
    <t xml:space="preserve">Bâtiment n° 27 et 29 </t>
  </si>
  <si>
    <t>27 = 01 à 21 -                         29 = 02 à 09</t>
  </si>
  <si>
    <t>Bâtiment n° 28</t>
  </si>
  <si>
    <t>01 à 13</t>
  </si>
  <si>
    <t>Bâtiment n° 30</t>
  </si>
  <si>
    <t>1 à 3</t>
  </si>
  <si>
    <t>Bâtiment n° 32</t>
  </si>
  <si>
    <t>1 + 2</t>
  </si>
  <si>
    <t>Autre = 184 m2 plancher technique</t>
  </si>
  <si>
    <t>Bâtiment n° 33</t>
  </si>
  <si>
    <t xml:space="preserve">RDC + 1er Etage </t>
  </si>
  <si>
    <t xml:space="preserve">RDC 3 à17 1er étage 20 à 31 </t>
  </si>
  <si>
    <t>Bâtiment n° 39</t>
  </si>
  <si>
    <t>01 à 07</t>
  </si>
  <si>
    <t>Bâtiment n° 42</t>
  </si>
  <si>
    <t>02 et 03</t>
  </si>
  <si>
    <t>Bâtiment n° 402</t>
  </si>
  <si>
    <t xml:space="preserve">RDC + 1er + 2ème Etage </t>
  </si>
  <si>
    <t>Bâtiment 18</t>
  </si>
  <si>
    <t>8, 9, 31, 32</t>
  </si>
  <si>
    <t xml:space="preserve">Sanitaires </t>
  </si>
  <si>
    <t>44, 45, 50, 51</t>
  </si>
  <si>
    <t>Circulations (couloirs, halls, escaliers), vestiaires</t>
  </si>
  <si>
    <t>Salles diverses (salle à manger, bars, locaux divers)</t>
  </si>
  <si>
    <t>29</t>
  </si>
  <si>
    <t>108, 152, 155</t>
  </si>
  <si>
    <t>105, 107, 109, 110, 112, 133, 136, 137, 139, 140, 141, 144, 145, 147</t>
  </si>
  <si>
    <t>114, 114a, 114b, 115, 116</t>
  </si>
  <si>
    <t>7, 33</t>
  </si>
  <si>
    <t>133, 142, 146</t>
  </si>
  <si>
    <t xml:space="preserve">HEBDOMADAIRE </t>
  </si>
  <si>
    <t>Aspiration des sols recouverts de tapis, moquette et de parquet</t>
  </si>
  <si>
    <t>Nettoyage humide des parquets</t>
  </si>
  <si>
    <t>Vidage des poubelles déchets et papier et évacuation des sacs poubelles des couloirs jusqu'à l'endroit désigné sur le site</t>
  </si>
  <si>
    <t>MENSUELLE</t>
  </si>
  <si>
    <t>Balayage des perrons et zones d'accès extérieures des halls d'entrée et des escaliers extérieurs</t>
  </si>
  <si>
    <t>Détachage ponctuel des sols</t>
  </si>
  <si>
    <t>Dépoussiérage et nettoyage des tapis brosse, paillassons des halls d'entrée et aspiration de leur fosse, des escaliers et des rampes</t>
  </si>
  <si>
    <t>Dépoussiérage des rebords intérieurs des locaux</t>
  </si>
  <si>
    <t>Nettoyage des entourages de portes, des rampes et des moulures, plinthes et rainures</t>
  </si>
  <si>
    <t>Essuyage des interrupteurs et prises et poignées de portes et nettoyage des portes d'ascenseur et boutons d'étages avec produit désinfectant</t>
  </si>
  <si>
    <t>Dépoussiérage des radiateurs</t>
  </si>
  <si>
    <t>SEMESTRIELLE</t>
  </si>
  <si>
    <t>Dépoussiérage des grilles d'aérations et enlèvement des toiles d'araignées</t>
  </si>
  <si>
    <t xml:space="preserve">ANNUELLE </t>
  </si>
  <si>
    <t>SANITAIRES ET VESTIAIRES</t>
  </si>
  <si>
    <t>OPERATIONS A EFFECTUER</t>
  </si>
  <si>
    <t>QUOTIDIENNE</t>
  </si>
  <si>
    <t>Récurage, désinfection et désodorisation des appareils sanitaires (lavabos, cuvettes, WC, urinoirs, robinetterie et receveurs de douches).</t>
  </si>
  <si>
    <t>Approvisionnement (selon les sites) et mise en place des consommables selon les besoins (papier toilette, savon, sacs poubelle, essuie-mains)</t>
  </si>
  <si>
    <t>Vidage des poubelles et réceptacles d'hygiène féminine et évacuation des sacs poubelles jusqu'à l'endroit désigné sur le site</t>
  </si>
  <si>
    <t>Balayage suivi d'un lavage à l'eau additionné de solution désinfectante de l'ensemble des sols des sanitaires</t>
  </si>
  <si>
    <t>Nettoyage des robinetteries et miroirs</t>
  </si>
  <si>
    <t>Nettoyage de la douche (porte intérieure et extérieure + bac + mur en carrelage)</t>
  </si>
  <si>
    <t>Aération des locaux (sauf consignes spéciales)</t>
  </si>
  <si>
    <t>Nettoyage humide des entourages de portes, des poignées de portes, des interrupteurs avec une solution désinfectante</t>
  </si>
  <si>
    <t>Dépoussiérage et essuyage des rebords intérieurs des plinthes</t>
  </si>
  <si>
    <t>Dépoussiérage des luminaires.</t>
  </si>
  <si>
    <t>Nettoyage et désinfection des brosses WC</t>
  </si>
  <si>
    <t>TRIMESTRIELLE</t>
  </si>
  <si>
    <t>Détartrage des appareils sanitaires</t>
  </si>
  <si>
    <t>ANNUELLE</t>
  </si>
  <si>
    <t>CHAMBRES DE PERMANENCE</t>
  </si>
  <si>
    <t>JOURNALIERE</t>
  </si>
  <si>
    <t xml:space="preserve">Aspiration et lavage des sols </t>
  </si>
  <si>
    <t>Enlèvement des toiles d'araignées</t>
  </si>
  <si>
    <t>Dépoussiérage grilles d'aération + radiateurs</t>
  </si>
  <si>
    <t>Nettoyage des miroirs dans les différentes salles</t>
  </si>
  <si>
    <t>LOCAUX RECEVANT DU PUBLIC : infirmerie/ Cirfa/…</t>
  </si>
  <si>
    <t>Aération des locaux</t>
  </si>
  <si>
    <t>Vidage des poubelles et évacuation des sacs poubelles jusqu'à l'endroit désigné sur le site</t>
  </si>
  <si>
    <t>Détachage ponctuel des sols.</t>
  </si>
  <si>
    <t xml:space="preserve">BUREAUX  + SALLES DES REUNIONS </t>
  </si>
  <si>
    <t>HEBDOMADAIRE</t>
  </si>
  <si>
    <t>BI-MENSUEL</t>
  </si>
  <si>
    <t>Aspiration des sols recouverts de tapis, moquette et parquet</t>
  </si>
  <si>
    <t>Dépoussiérage des bureaux</t>
  </si>
  <si>
    <t>Essuyage des interrupteurs et des poignées de portes avec une solution désinfectante</t>
  </si>
  <si>
    <t>SALLE DE COURS + SALLE DE CLASSE</t>
  </si>
  <si>
    <t>Aspiration de tous types de sols</t>
  </si>
  <si>
    <t>Vidage et nettoyage des cendriers extérieurs</t>
  </si>
  <si>
    <t>Balayage et lavage humide des sols thermoplastiques, carrelés et bétons peints</t>
  </si>
  <si>
    <t>Essuyage des tables de cours ( 2 fois/mois )</t>
  </si>
  <si>
    <t xml:space="preserve">Nettoyage des entourages de portes, des poignées de portes, des rampes </t>
  </si>
  <si>
    <t>Essuyage des interrupteurs et prises de courant avec produit approprié</t>
  </si>
  <si>
    <t>Dépoussiérage des plinthes, des rebords intérieurs des fenêtres des locaux</t>
  </si>
  <si>
    <t>Enlèvement toiles d'araignées</t>
  </si>
  <si>
    <t>SALLE DIVERSES OU PARTICULIERES (chapelle, aumônerie, locaux syndicaux, etc).</t>
  </si>
  <si>
    <t>Nettoyage des entourages de portes et des rampes.</t>
  </si>
  <si>
    <t>Essuyage des interrupteurs, des poignées de portes et portes d'ascenseurs avec produit désinfectant</t>
  </si>
  <si>
    <t>Dépoussiérage des plinthes, des radiateurs et des rebords intérieurs des fenêtres.</t>
  </si>
  <si>
    <t>Cristallisation du marbre (ne concerne que le SHD (château de Vincennes)</t>
  </si>
  <si>
    <t>ABORDS DES BATIMENTS</t>
  </si>
  <si>
    <t>BI-MENSUELLE</t>
  </si>
  <si>
    <t>Nettoyage des abords immédiats (avec enlèvement des détritus) + porches des bâtiments + vidage des cendriers + vidage des petites poubelles extérieures.</t>
  </si>
  <si>
    <t>VITRERIE TOUS BATIMENTS</t>
  </si>
  <si>
    <t>Lavage de la vitrerie sur les deux faces, les encadrements des fenêtres intérieurs et extérieurs et les cloisons vitrées</t>
  </si>
  <si>
    <t>Vitrines (voir périodicités au SHD et de la salle Iracabal du bâtiment 34)</t>
  </si>
  <si>
    <t>Lavage et nettoyage des portes de circulations (portes battantes et fixes des halls d'entrées et de couloirs)</t>
  </si>
  <si>
    <t>SECHE-MAINS ELECTRIQUES</t>
  </si>
  <si>
    <t>Nettoyage intérieur et extérieur des sèche-mains électriques</t>
  </si>
  <si>
    <t>Les prestations et cadencements sont à prendre en compte en forfaitaires. Attention aux particularités mentionnées sur les tableaux des surfaces pour certains bâtiments ou bureaux.</t>
  </si>
  <si>
    <r>
      <rPr>
        <i/>
        <u/>
        <sz val="14"/>
        <rFont val="Calibri"/>
        <family val="2"/>
        <scheme val="minor"/>
      </rPr>
      <t xml:space="preserve">
Nettoyage journalier : 
</t>
    </r>
    <r>
      <rPr>
        <b/>
        <sz val="14"/>
        <rFont val="Calibri"/>
        <family val="2"/>
        <scheme val="minor"/>
      </rPr>
      <t xml:space="preserve">Vidage des poubelles 
+ évacuation des sacs poubelles des couloirs jusqu'à l'endroit désigné sur le site </t>
    </r>
    <r>
      <rPr>
        <i/>
        <u/>
        <sz val="14"/>
        <rFont val="Calibri"/>
        <family val="2"/>
        <scheme val="minor"/>
      </rPr>
      <t xml:space="preserve">
Nettoyage hebdomadaire</t>
    </r>
    <r>
      <rPr>
        <b/>
        <sz val="14"/>
        <rFont val="Calibri"/>
        <family val="2"/>
        <scheme val="minor"/>
      </rPr>
      <t xml:space="preserve"> : 
Balayage + lavage humide des sols 
+ dépoussiérage des bureaux 
</t>
    </r>
    <r>
      <rPr>
        <i/>
        <u/>
        <sz val="10"/>
        <rFont val="Arial"/>
        <family val="2"/>
      </rPr>
      <t/>
    </r>
  </si>
  <si>
    <r>
      <t xml:space="preserve"> </t>
    </r>
    <r>
      <rPr>
        <sz val="16"/>
        <rFont val="Calibri"/>
        <family val="2"/>
        <scheme val="minor"/>
      </rPr>
      <t>Bureaux</t>
    </r>
  </si>
  <si>
    <t>4ème Chaîne de restauration (salle, espace de débarrassage de plateaux, salle d'attente, salle de distribution, locaux et couloirs à l'arrière de la chaîne de distribution) (JDC)</t>
  </si>
  <si>
    <t>Bâtiment n° 4 - DETSIC / DHA</t>
  </si>
  <si>
    <t>Bâtiment n° 5 -  / PRSD</t>
  </si>
  <si>
    <t>Bâtiment n° 5 - DMD94 / PERMANENCE ELL</t>
  </si>
  <si>
    <r>
      <t>Sanitaires, douches, lavabos,</t>
    </r>
    <r>
      <rPr>
        <sz val="14"/>
        <color indexed="10"/>
        <rFont val="Calibri"/>
        <family val="2"/>
        <scheme val="minor"/>
      </rPr>
      <t xml:space="preserve"> </t>
    </r>
    <r>
      <rPr>
        <sz val="14"/>
        <rFont val="Calibri"/>
        <family val="2"/>
        <scheme val="minor"/>
      </rPr>
      <t xml:space="preserve">coin collation </t>
    </r>
  </si>
  <si>
    <r>
      <t>salle de lecture, salle des inventaires , salon jaune bibliothèque et réserve et lieu de stockage microfilms  /</t>
    </r>
    <r>
      <rPr>
        <b/>
        <sz val="14"/>
        <color rgb="FFFF0000"/>
        <rFont val="Calibri"/>
        <family val="2"/>
        <scheme val="minor"/>
      </rPr>
      <t xml:space="preserve"> INFORMATION IMPORTANTE :
le nettoyage journalier de ces salles ne peut se faire qu'après le départ des lecteurs soit à partir de 17 h 00.</t>
    </r>
  </si>
  <si>
    <r>
      <rPr>
        <b/>
        <sz val="14"/>
        <rFont val="Calibri"/>
        <family val="2"/>
        <scheme val="minor"/>
      </rPr>
      <t>Surfaces non bâties :</t>
    </r>
    <r>
      <rPr>
        <sz val="14"/>
        <rFont val="Calibri"/>
        <family val="2"/>
        <scheme val="minor"/>
      </rPr>
      <t xml:space="preserve">
- entretien et vidage des corbeilles en fonte
- entretien et vidage des cendriers
- vidage des poubelles en bois
- ramassage des déchets et entretien de l'ensemble du site (douves non comprises)
- puit décoratif situé devant le Donjon (ramassage des déchets situés sur la grille à l'intérieur)
Nettoyage des chaises en aluminium </t>
    </r>
  </si>
  <si>
    <r>
      <t xml:space="preserve"> </t>
    </r>
    <r>
      <rPr>
        <sz val="14"/>
        <rFont val="Calibri"/>
        <family val="2"/>
        <scheme val="minor"/>
      </rPr>
      <t>Bureaux, salles diverses (salle de réunion)</t>
    </r>
  </si>
  <si>
    <t>CIRFA SAINT DENIS   
Porte de Paris - 3 bis rue danièle CASANOVA 
93200 ST DENIS</t>
  </si>
  <si>
    <t>Plateau</t>
  </si>
  <si>
    <t>sanitaires</t>
  </si>
  <si>
    <t>hall ascenseur-dégagement-</t>
  </si>
  <si>
    <t>bureaux, salles diverses, salles de réunion, salle d'honneur</t>
  </si>
  <si>
    <r>
      <rPr>
        <i/>
        <u/>
        <sz val="18"/>
        <rFont val="Calibri"/>
        <family val="2"/>
        <scheme val="minor"/>
      </rPr>
      <t xml:space="preserve">Nettoyage journalier </t>
    </r>
    <r>
      <rPr>
        <i/>
        <sz val="18"/>
        <rFont val="Calibri"/>
        <family val="2"/>
        <scheme val="minor"/>
      </rPr>
      <t xml:space="preserve">: </t>
    </r>
    <r>
      <rPr>
        <b/>
        <sz val="18"/>
        <rFont val="Calibri"/>
        <family val="2"/>
        <scheme val="minor"/>
      </rPr>
      <t xml:space="preserve">
 Poste de garde + hall + baie vitrée</t>
    </r>
  </si>
  <si>
    <r>
      <rPr>
        <i/>
        <u/>
        <sz val="18"/>
        <rFont val="Calibri"/>
        <family val="2"/>
        <scheme val="minor"/>
      </rPr>
      <t>Nettoyage journalier</t>
    </r>
    <r>
      <rPr>
        <i/>
        <sz val="18"/>
        <rFont val="Calibri"/>
        <family val="2"/>
        <scheme val="minor"/>
      </rPr>
      <t xml:space="preserve"> : </t>
    </r>
    <r>
      <rPr>
        <b/>
        <sz val="18"/>
        <rFont val="Calibri"/>
        <family val="2"/>
        <scheme val="minor"/>
      </rPr>
      <t xml:space="preserve">
Poste de OP et SG 
</t>
    </r>
    <r>
      <rPr>
        <i/>
        <u/>
        <sz val="18"/>
        <rFont val="Calibri"/>
        <family val="2"/>
        <scheme val="minor"/>
      </rPr>
      <t>Nettoyage hebdomadaire</t>
    </r>
    <r>
      <rPr>
        <i/>
        <sz val="18"/>
        <rFont val="Calibri"/>
        <family val="2"/>
        <scheme val="minor"/>
      </rPr>
      <t xml:space="preserve"> : </t>
    </r>
    <r>
      <rPr>
        <b/>
        <sz val="18"/>
        <rFont val="Calibri"/>
        <family val="2"/>
        <scheme val="minor"/>
      </rPr>
      <t xml:space="preserve">
Baie et porte vitrées</t>
    </r>
  </si>
  <si>
    <r>
      <rPr>
        <i/>
        <u/>
        <sz val="18"/>
        <rFont val="Calibri"/>
        <family val="2"/>
        <scheme val="minor"/>
      </rPr>
      <t>Nettoyage mensuel</t>
    </r>
    <r>
      <rPr>
        <i/>
        <sz val="18"/>
        <rFont val="Calibri"/>
        <family val="2"/>
        <scheme val="minor"/>
      </rPr>
      <t xml:space="preserve"> : </t>
    </r>
    <r>
      <rPr>
        <b/>
        <sz val="18"/>
        <rFont val="Calibri"/>
        <family val="2"/>
        <scheme val="minor"/>
      </rPr>
      <t xml:space="preserve">
Aspiration + vidage corbeilles
</t>
    </r>
    <r>
      <rPr>
        <i/>
        <u/>
        <sz val="18"/>
        <rFont val="Calibri"/>
        <family val="2"/>
        <scheme val="minor"/>
      </rPr>
      <t>Nettoyage annuel</t>
    </r>
    <r>
      <rPr>
        <i/>
        <sz val="18"/>
        <rFont val="Calibri"/>
        <family val="2"/>
        <scheme val="minor"/>
      </rPr>
      <t xml:space="preserve"> : </t>
    </r>
    <r>
      <rPr>
        <b/>
        <sz val="18"/>
        <rFont val="Calibri"/>
        <family val="2"/>
        <scheme val="minor"/>
      </rPr>
      <t xml:space="preserve">
Shampooinage </t>
    </r>
  </si>
  <si>
    <t>Autre 
= 8 m3 plancher technique</t>
  </si>
  <si>
    <t xml:space="preserve">Ciment = 300 vigipirates </t>
  </si>
  <si>
    <t xml:space="preserve">Autre = 142 m2 hall pavé 
Nettoyage tous les 6 mois </t>
  </si>
  <si>
    <r>
      <t xml:space="preserve">Nettoyage hebdomadaire 
</t>
    </r>
    <r>
      <rPr>
        <b/>
        <sz val="18"/>
        <rFont val="Calibri"/>
        <family val="2"/>
        <scheme val="minor"/>
      </rPr>
      <t>Aspiration + lavage des sols  
+ désinfection des appareils de musculation 
+ vidage des poubelles</t>
    </r>
  </si>
  <si>
    <r>
      <rPr>
        <i/>
        <u/>
        <sz val="18"/>
        <rFont val="Calibri"/>
        <family val="2"/>
        <scheme val="minor"/>
      </rPr>
      <t xml:space="preserve">Nettoyage hebdomadaire 
</t>
    </r>
    <r>
      <rPr>
        <b/>
        <sz val="18"/>
        <rFont val="Calibri"/>
        <family val="2"/>
        <scheme val="minor"/>
      </rPr>
      <t xml:space="preserve">Aspiration + lavage du sol 
+ désinfection des tatamis 
Autre : 
Tatamis = 72m2
</t>
    </r>
  </si>
  <si>
    <r>
      <t xml:space="preserve"> </t>
    </r>
    <r>
      <rPr>
        <sz val="14"/>
        <rFont val="Calibri"/>
        <family val="2"/>
        <scheme val="minor"/>
      </rPr>
      <t>Bureaux</t>
    </r>
  </si>
  <si>
    <r>
      <t xml:space="preserve"> </t>
    </r>
    <r>
      <rPr>
        <sz val="14"/>
        <rFont val="Calibri"/>
        <family val="2"/>
        <scheme val="minor"/>
      </rPr>
      <t>Bureaux avec une estrade</t>
    </r>
  </si>
  <si>
    <t xml:space="preserve">
</t>
  </si>
  <si>
    <t xml:space="preserve">Descriptif des prestations de nettoyage par type de local et fréquences associées </t>
  </si>
  <si>
    <t xml:space="preserve">FREQUENCE </t>
  </si>
  <si>
    <t>Décapage complet des sols  carrelés à la monobrosse</t>
  </si>
  <si>
    <t>Décapage et mise en cire des sols thermoplastiques</t>
  </si>
  <si>
    <t>Shampooinage des moquettes</t>
  </si>
  <si>
    <t>Cirage et lustrage des parquets</t>
  </si>
  <si>
    <t>Lessivage du carrelage mural et grilles d'aérations</t>
  </si>
  <si>
    <t>Nettoyage des entourages de portes et rebords intérieurs des fenêtres et plinthes</t>
  </si>
  <si>
    <t>Nettoyage des interrupteurs et poignées des portes avec solution désinfectante</t>
  </si>
  <si>
    <t>Aération</t>
  </si>
  <si>
    <t>Enlèvement des toiles d'araignées et poussières à hauteur d'homme</t>
  </si>
  <si>
    <t>Décapage et mise en cire des sols thermoplastique</t>
  </si>
  <si>
    <t>Gymnase : vidage des poubelles + retirer les déchets qui trainent sur le sol</t>
  </si>
  <si>
    <t>Nettoyage des poignées de portes, interrupteurs avec produit désinfectant</t>
  </si>
  <si>
    <t>Dépoussiérage des radiateurs, des rebords des fenêtres et des plinthes</t>
  </si>
  <si>
    <t>Nettoyage (avec une solution désinfectante) sur les interrupteurs et les portes (poignées)</t>
  </si>
  <si>
    <t>Dépoussiérage des radiateurs et des rebords des fenêtres</t>
  </si>
  <si>
    <t>Vidage des poubelles déchets et poubelles papier et évacuation des sacs poubelles jusqu'à l'endroit désigné sur le site</t>
  </si>
  <si>
    <t>Aspiration et lavage humide des sols thermoplastiques, carrelés et bétons peints</t>
  </si>
  <si>
    <t>Balayage (ou aspiration) et lavage humide des sols thermoplastiques, carrelés et béton peint</t>
  </si>
  <si>
    <t>Nettoyage des sèche-mains électriques</t>
  </si>
  <si>
    <t>GYMNASE (plus salle de musculation, salle de cardio, salle de combat, etc.)</t>
  </si>
  <si>
    <t>Aspiration paillassons des halls d'entrée</t>
  </si>
  <si>
    <t>Cirage et lustrage des parquets (antidérapant)</t>
  </si>
  <si>
    <t xml:space="preserve">Lavage et nettoyage de la surface vitrée des portes vitrées sur les deux faces </t>
  </si>
  <si>
    <t>PRESTATIONS FORFAITAIRES</t>
  </si>
  <si>
    <t>Vitres aisées
 en m2</t>
  </si>
  <si>
    <t>Vitres difficiles
 en m2</t>
  </si>
  <si>
    <t xml:space="preserve">Nettoyage journalier   </t>
  </si>
  <si>
    <t xml:space="preserve">Nettoyage 2 x par Jour   </t>
  </si>
  <si>
    <t>Total superficie 
en m2</t>
  </si>
  <si>
    <t>Vitres aisées 
en m2</t>
  </si>
  <si>
    <t>Vitres difficiles 
en m2</t>
  </si>
  <si>
    <t>Vitres difficiles
en m2</t>
  </si>
  <si>
    <t xml:space="preserve">1er étage VIP </t>
  </si>
  <si>
    <t>1, 2, 3, 4, 5, 6, 7, 17, 18, 20, 26, 39, 41</t>
  </si>
  <si>
    <t>COULOIRS / ESCALIERS /  HALLS / CIRCULATIONS/ PALIERS</t>
  </si>
  <si>
    <t>10, 11, 12, 13, 25, 27, 28, 29, 30, 33, 34, 35, 36, 37, 42, 43, 46, 47, 48, 49, 52, 53, 54, 55, 56, 57</t>
  </si>
  <si>
    <t xml:space="preserve">101, 102, 103, 104, 107, 111, 117, 118, 119, 120, 121, 124, 125, 142, 148, 146, 151, 153, 154,  </t>
  </si>
  <si>
    <t xml:space="preserve"> 106, 113, 114, 114a, 114b, 115, 116, 130, 132, 134, 138, 143, 156, 157</t>
  </si>
  <si>
    <t xml:space="preserve">Bâtiment 31 - Mess </t>
  </si>
  <si>
    <t xml:space="preserve">Nettoyage Trimestriellement </t>
  </si>
  <si>
    <t>Abords bâtiment</t>
  </si>
  <si>
    <r>
      <rPr>
        <b/>
        <i/>
        <u/>
        <sz val="14"/>
        <rFont val="Calibri"/>
        <family val="2"/>
        <scheme val="minor"/>
      </rPr>
      <t>Nettoyage mensuel</t>
    </r>
    <r>
      <rPr>
        <b/>
        <sz val="14"/>
        <rFont val="Calibri"/>
        <family val="2"/>
        <scheme val="minor"/>
      </rPr>
      <t xml:space="preserve"> :
réfrigérateur 
</t>
    </r>
    <r>
      <rPr>
        <b/>
        <i/>
        <u/>
        <sz val="14"/>
        <rFont val="Calibri"/>
        <family val="2"/>
        <scheme val="minor"/>
      </rPr>
      <t>Nettoyage bimensuel</t>
    </r>
    <r>
      <rPr>
        <b/>
        <sz val="14"/>
        <rFont val="Calibri"/>
        <family val="2"/>
        <scheme val="minor"/>
      </rPr>
      <t xml:space="preserve"> : 
sols 
</t>
    </r>
    <r>
      <rPr>
        <b/>
        <i/>
        <u/>
        <sz val="14"/>
        <rFont val="Calibri"/>
        <family val="2"/>
        <scheme val="minor"/>
      </rPr>
      <t>Nettoyage hebdomadaire</t>
    </r>
    <r>
      <rPr>
        <b/>
        <sz val="14"/>
        <rFont val="Calibri"/>
        <family val="2"/>
        <scheme val="minor"/>
      </rPr>
      <t xml:space="preserve"> : 
vidage des déchets
</t>
    </r>
  </si>
  <si>
    <t>local poubelle + vestiaire</t>
  </si>
  <si>
    <t>Salles d'expositions, de colloques, journées d'études et vernissages
Salle des cartes, salle des armoires, chambre du Roi, chambre de la Reine, Antichambre de la Reine et Salle des emblèmes 
Présence de nombreuses vitrines (entre 0 et 20, moyenne retenue : 13) 
Le parquet est à mettre en cire et le marbre est à entretenir (cristallisation, mono-brosse, ...) 1 fois par an
Le nettoyage régulier est donc à opérer hebdomadairement, en fonction d'un calendrier (évènements, ...) qui sera donné à la société titulaire</t>
  </si>
  <si>
    <t>compris dans le bâtiment 20</t>
  </si>
  <si>
    <t>Bâtiment 2 
Tour du Réservoir (entrée par bâtiment 4)</t>
  </si>
  <si>
    <t>cafétéria</t>
  </si>
  <si>
    <t>1-2-3-4-5-6-7-8-9-10-11-12-13-réunion 01 -salle d'attente - archives -tisanerie -secrétariat - accueil -</t>
  </si>
  <si>
    <r>
      <rPr>
        <i/>
        <u/>
        <sz val="18"/>
        <rFont val="Calibri"/>
        <family val="2"/>
        <scheme val="minor"/>
      </rPr>
      <t>Nettoyage bihebdomadaire</t>
    </r>
    <r>
      <rPr>
        <i/>
        <sz val="18"/>
        <rFont val="Calibri"/>
        <family val="2"/>
        <scheme val="minor"/>
      </rPr>
      <t xml:space="preserve">: </t>
    </r>
    <r>
      <rPr>
        <sz val="18"/>
        <rFont val="Calibri"/>
        <family val="2"/>
        <scheme val="minor"/>
      </rPr>
      <t xml:space="preserve">
</t>
    </r>
    <r>
      <rPr>
        <b/>
        <sz val="18"/>
        <rFont val="Calibri"/>
        <family val="2"/>
        <scheme val="minor"/>
      </rPr>
      <t xml:space="preserve">Bureaux + salles diverses 
Escaliers + couloirs + hall
Aspiration + lavage des sols 
+ vidage des poubelles 
</t>
    </r>
    <r>
      <rPr>
        <sz val="18"/>
        <rFont val="Calibri"/>
        <family val="2"/>
        <scheme val="minor"/>
      </rPr>
      <t xml:space="preserve">
 </t>
    </r>
  </si>
  <si>
    <t xml:space="preserve">RDC : 1 à 10 et 13 à 18
 1er étage : 101 à 125
 2ème étage : 201 à 225 </t>
  </si>
  <si>
    <r>
      <rPr>
        <i/>
        <u/>
        <sz val="18"/>
        <rFont val="Calibri"/>
        <family val="2"/>
        <scheme val="minor"/>
      </rPr>
      <t xml:space="preserve">Nettoyage hebdomadaire 
</t>
    </r>
    <r>
      <rPr>
        <b/>
        <sz val="18"/>
        <rFont val="Calibri"/>
        <family val="2"/>
        <scheme val="minor"/>
      </rPr>
      <t>Lavage à la mono brosse 
+ désinfection des tapis de gym
Autre : 
Tapis gym individuel = 44
Sol terrain = 240m2</t>
    </r>
  </si>
  <si>
    <t xml:space="preserve">RDC = 18 et 52 à 55 +39 à 44 - 1er étage =  116 à 148 - 2eme étages 212 à 2019 et 231 à 241  3 eme étages = couloir 311 et 312 et 335 </t>
  </si>
  <si>
    <t>Nettoyage en machine des 
lavettes microfibres 
Application rigoureuse des procédures de bio-nettoyage 
Alternance du nettoyage de sol entre le détergent neutre et le détergent désinfectant à raison d'1 jour sur 2
Les franges + lavettes lavées et désinfectées quotidiennement
Désinfection quotidienne des surfaces (poignées de portes  + sols) + équipements de sanitaires (toilettes + lavabos + douches)
 Utilisation de supports d'essuyage + de lavage à usage unique 
Dépoussiérage par gazes pré-imprégnées suivi d'un lavage à l'eau avec bandeau additionné de solution détergente + désinfectante des sols
Horaires d'exécution des prestations : 
16h30 - 17h30</t>
  </si>
  <si>
    <t xml:space="preserve">Nettoyage bimensuel </t>
  </si>
  <si>
    <r>
      <rPr>
        <b/>
        <u/>
        <sz val="12"/>
        <rFont val="Calibri"/>
        <family val="2"/>
        <scheme val="minor"/>
      </rPr>
      <t>Particularités</t>
    </r>
    <r>
      <rPr>
        <b/>
        <sz val="12"/>
        <rFont val="Calibri"/>
        <family val="2"/>
        <scheme val="minor"/>
      </rPr>
      <t xml:space="preserve"> :
Nettoyage journalier
ACCUEIL DU PUBLIC, présence des agents de sécurité - côté droit et côté gauche de ce bâtiment - nettoyage  des sols et dépoussiérage des surfaces et du portique.</t>
    </r>
  </si>
  <si>
    <r>
      <rPr>
        <b/>
        <u/>
        <sz val="12"/>
        <rFont val="Calibri"/>
        <family val="2"/>
        <scheme val="minor"/>
      </rPr>
      <t>Particularités</t>
    </r>
    <r>
      <rPr>
        <b/>
        <sz val="12"/>
        <rFont val="Calibri"/>
        <family val="2"/>
        <scheme val="minor"/>
      </rPr>
      <t xml:space="preserve"> :
</t>
    </r>
    <r>
      <rPr>
        <sz val="12"/>
        <rFont val="Calibri"/>
        <family val="2"/>
        <scheme val="minor"/>
      </rPr>
      <t xml:space="preserve">
</t>
    </r>
    <r>
      <rPr>
        <b/>
        <sz val="12"/>
        <rFont val="Calibri"/>
        <family val="2"/>
        <scheme val="minor"/>
      </rPr>
      <t>Nettoyage hebdomadaire de la pièce n° 2 au 1er étage (attention un sanitaire à faire tous les jours dans cette pièce).</t>
    </r>
    <r>
      <rPr>
        <sz val="12"/>
        <rFont val="Calibri"/>
        <family val="2"/>
        <scheme val="minor"/>
      </rPr>
      <t xml:space="preserve">
</t>
    </r>
    <r>
      <rPr>
        <b/>
        <sz val="12"/>
        <rFont val="Calibri"/>
        <family val="2"/>
        <scheme val="minor"/>
      </rPr>
      <t>Nettoyage deux fois par semaine de l'escalier.</t>
    </r>
    <r>
      <rPr>
        <sz val="12"/>
        <rFont val="Calibri"/>
        <family val="2"/>
        <scheme val="minor"/>
      </rPr>
      <t xml:space="preserve">
</t>
    </r>
  </si>
  <si>
    <r>
      <t xml:space="preserve">Particularités :
</t>
    </r>
    <r>
      <rPr>
        <b/>
        <sz val="12"/>
        <rFont val="Calibri"/>
        <family val="2"/>
        <scheme val="minor"/>
      </rPr>
      <t xml:space="preserve">Nettoyage hebdomadaire des bureaux
</t>
    </r>
    <r>
      <rPr>
        <b/>
        <u/>
        <sz val="12"/>
        <rFont val="Calibri"/>
        <family val="2"/>
        <scheme val="minor"/>
      </rPr>
      <t xml:space="preserve">
</t>
    </r>
    <r>
      <rPr>
        <b/>
        <sz val="12"/>
        <rFont val="Calibri"/>
        <family val="2"/>
        <scheme val="minor"/>
      </rPr>
      <t xml:space="preserve">Nettoyage deux fois par semaine des escaliers                    </t>
    </r>
    <r>
      <rPr>
        <b/>
        <u/>
        <sz val="12"/>
        <rFont val="Calibri"/>
        <family val="2"/>
        <scheme val="minor"/>
      </rPr>
      <t xml:space="preserve">
</t>
    </r>
  </si>
  <si>
    <r>
      <t xml:space="preserve">Particularités :
</t>
    </r>
    <r>
      <rPr>
        <b/>
        <sz val="12"/>
        <rFont val="Calibri"/>
        <family val="2"/>
        <scheme val="minor"/>
      </rPr>
      <t xml:space="preserve">Nettoyage trimestriel du local poubelles
Nettoyage hebdomadaire du vestiaire
</t>
    </r>
    <r>
      <rPr>
        <b/>
        <u/>
        <sz val="12"/>
        <rFont val="Calibri"/>
        <family val="2"/>
        <scheme val="minor"/>
      </rPr>
      <t>Particularités containers poubelles</t>
    </r>
    <r>
      <rPr>
        <b/>
        <sz val="12"/>
        <rFont val="Calibri"/>
        <family val="2"/>
        <scheme val="minor"/>
      </rPr>
      <t xml:space="preserve"> :
5 containers poubelles seront à rentrer/sortir du local poubelles (à positionner devant le local poubelles) selon une programmation définie en début de marché.</t>
    </r>
  </si>
  <si>
    <r>
      <rPr>
        <b/>
        <u/>
        <sz val="12"/>
        <rFont val="Calibri"/>
        <family val="2"/>
        <scheme val="minor"/>
      </rPr>
      <t>Particularités</t>
    </r>
    <r>
      <rPr>
        <b/>
        <sz val="12"/>
        <rFont val="Calibri"/>
        <family val="2"/>
        <scheme val="minor"/>
      </rPr>
      <t xml:space="preserve"> :
</t>
    </r>
    <r>
      <rPr>
        <u/>
        <sz val="12"/>
        <rFont val="Calibri"/>
        <family val="2"/>
        <scheme val="minor"/>
      </rPr>
      <t xml:space="preserve">
</t>
    </r>
    <r>
      <rPr>
        <b/>
        <sz val="12"/>
        <rFont val="Calibri"/>
        <family val="2"/>
        <scheme val="minor"/>
      </rPr>
      <t>Nettoyage mensuel</t>
    </r>
    <r>
      <rPr>
        <sz val="12"/>
        <rFont val="Calibri"/>
        <family val="2"/>
        <scheme val="minor"/>
      </rPr>
      <t xml:space="preserve">
</t>
    </r>
    <r>
      <rPr>
        <u/>
        <sz val="12"/>
        <rFont val="Calibri"/>
        <family val="2"/>
        <scheme val="minor"/>
      </rPr>
      <t xml:space="preserve">
</t>
    </r>
    <r>
      <rPr>
        <b/>
        <sz val="12"/>
        <rFont val="Calibri"/>
        <family val="2"/>
        <scheme val="minor"/>
      </rPr>
      <t>Un nettoyage supplémentaire mensuel pourra être demandé si besoin.</t>
    </r>
  </si>
  <si>
    <r>
      <t>Particularités</t>
    </r>
    <r>
      <rPr>
        <b/>
        <sz val="12"/>
        <rFont val="Calibri"/>
        <family val="2"/>
        <scheme val="minor"/>
      </rPr>
      <t xml:space="preserve"> </t>
    </r>
    <r>
      <rPr>
        <b/>
        <u/>
        <sz val="12"/>
        <rFont val="Calibri"/>
        <family val="2"/>
        <scheme val="minor"/>
      </rPr>
      <t xml:space="preserve">:
</t>
    </r>
    <r>
      <rPr>
        <b/>
        <sz val="12"/>
        <rFont val="Calibri"/>
        <family val="2"/>
        <scheme val="minor"/>
      </rPr>
      <t xml:space="preserve">Nettoyage hebdomadaire des bureaux et salles de réunions (sols et surfaces)
</t>
    </r>
  </si>
  <si>
    <r>
      <t xml:space="preserve">Particularités :
</t>
    </r>
    <r>
      <rPr>
        <b/>
        <sz val="12"/>
        <rFont val="Calibri"/>
        <family val="2"/>
        <scheme val="minor"/>
      </rPr>
      <t xml:space="preserve">Nettoyage hebdomadaire des bureaux </t>
    </r>
  </si>
  <si>
    <r>
      <t xml:space="preserve">Particularités :
</t>
    </r>
    <r>
      <rPr>
        <b/>
        <sz val="12"/>
        <rFont val="Calibri"/>
        <family val="2"/>
        <scheme val="minor"/>
      </rPr>
      <t>Nettoyage hebdomadaire des bureaux (sols et surfaces)</t>
    </r>
  </si>
  <si>
    <r>
      <t xml:space="preserve">Particularités :
</t>
    </r>
    <r>
      <rPr>
        <b/>
        <sz val="12"/>
        <rFont val="Calibri"/>
        <family val="2"/>
        <scheme val="minor"/>
      </rPr>
      <t>Nettoyage hebdomadaire</t>
    </r>
    <r>
      <rPr>
        <b/>
        <u/>
        <sz val="12"/>
        <rFont val="Calibri"/>
        <family val="2"/>
        <scheme val="minor"/>
      </rPr>
      <t xml:space="preserve"> </t>
    </r>
    <r>
      <rPr>
        <b/>
        <sz val="12"/>
        <rFont val="Calibri"/>
        <family val="2"/>
        <scheme val="minor"/>
      </rPr>
      <t>des bureaux</t>
    </r>
  </si>
  <si>
    <r>
      <t xml:space="preserve">
Particularités :
</t>
    </r>
    <r>
      <rPr>
        <b/>
        <sz val="12"/>
        <rFont val="Calibri"/>
        <family val="2"/>
        <scheme val="minor"/>
      </rPr>
      <t xml:space="preserve">Nettoyage hebdomadaire des bureaux et salle de tri </t>
    </r>
  </si>
  <si>
    <r>
      <rPr>
        <b/>
        <u/>
        <sz val="12"/>
        <rFont val="Calibri"/>
        <family val="2"/>
        <scheme val="minor"/>
      </rPr>
      <t>Particularités</t>
    </r>
    <r>
      <rPr>
        <b/>
        <sz val="12"/>
        <rFont val="Calibri"/>
        <family val="2"/>
        <scheme val="minor"/>
      </rPr>
      <t xml:space="preserve"> :
Organisation fréquente de colloques
 et de journées d'études
Fréquentation par du public 
interne et externe
Les fenêtres sont incluses dans le calcul des vitres du bâtiment 19 
"Pavillon de la Reine - bureaux"
Nettoyage hebdomadaire des sols et des surfaces
Nettoyage mensuel de 3 vitrines en plexiglass
Il pourra être demandé dans la semaine un deuxième nettoyage si besoin d'un ou des salons.</t>
    </r>
  </si>
  <si>
    <r>
      <rPr>
        <b/>
        <u/>
        <sz val="12"/>
        <rFont val="Calibri"/>
        <family val="2"/>
        <scheme val="minor"/>
      </rPr>
      <t xml:space="preserve">Particularités </t>
    </r>
    <r>
      <rPr>
        <u/>
        <sz val="12"/>
        <rFont val="Calibri"/>
        <family val="2"/>
        <scheme val="minor"/>
      </rPr>
      <t>:
Les sanitaires du RDC doivent être nettoyés chaque jour avant 9 h 00 avant l'arrivée des visiteurs.</t>
    </r>
    <r>
      <rPr>
        <b/>
        <sz val="12"/>
        <rFont val="Calibri"/>
        <family val="2"/>
        <scheme val="minor"/>
      </rPr>
      <t xml:space="preserve">
</t>
    </r>
    <r>
      <rPr>
        <b/>
        <u/>
        <sz val="12"/>
        <rFont val="Calibri"/>
        <family val="2"/>
        <scheme val="minor"/>
      </rPr>
      <t>Nettoyage bihebdomadaire</t>
    </r>
    <r>
      <rPr>
        <b/>
        <sz val="12"/>
        <rFont val="Calibri"/>
        <family val="2"/>
        <scheme val="minor"/>
      </rPr>
      <t xml:space="preserve"> :
Nettoyage des escaliers,  couloirs et halls (aspiration moquette et lavage des sols).
</t>
    </r>
    <r>
      <rPr>
        <b/>
        <u/>
        <sz val="12"/>
        <rFont val="Calibri"/>
        <family val="2"/>
        <scheme val="minor"/>
      </rPr>
      <t xml:space="preserve">Nettoyage hebdomadaire </t>
    </r>
    <r>
      <rPr>
        <b/>
        <sz val="12"/>
        <rFont val="Calibri"/>
        <family val="2"/>
        <scheme val="minor"/>
      </rPr>
      <t xml:space="preserve">:
 bureaux (sol et surface bureaux)
</t>
    </r>
    <r>
      <rPr>
        <b/>
        <u/>
        <sz val="12"/>
        <rFont val="Calibri"/>
        <family val="2"/>
        <scheme val="minor"/>
      </rPr>
      <t xml:space="preserve">Nettoyage mensuel </t>
    </r>
    <r>
      <rPr>
        <b/>
        <sz val="12"/>
        <rFont val="Calibri"/>
        <family val="2"/>
        <scheme val="minor"/>
      </rPr>
      <t xml:space="preserve">: 
Nettoyage des vitrines dans le hall et les couloirs
</t>
    </r>
  </si>
  <si>
    <r>
      <t xml:space="preserve">
Organisations fréquentes d'expositions, de colloques, de journées d'études et de vernissage
Fréquentation par du public interne et externe
</t>
    </r>
    <r>
      <rPr>
        <b/>
        <u/>
        <sz val="12"/>
        <rFont val="Calibri"/>
        <family val="2"/>
        <scheme val="minor"/>
      </rPr>
      <t>Particularités :</t>
    </r>
    <r>
      <rPr>
        <b/>
        <sz val="12"/>
        <rFont val="Calibri"/>
        <family val="2"/>
        <scheme val="minor"/>
      </rPr>
      <t xml:space="preserve">
</t>
    </r>
    <r>
      <rPr>
        <b/>
        <u/>
        <sz val="12"/>
        <rFont val="Calibri"/>
        <family val="2"/>
        <scheme val="minor"/>
      </rPr>
      <t xml:space="preserve">Nettoyage mensuel </t>
    </r>
    <r>
      <rPr>
        <b/>
        <u/>
        <sz val="12"/>
        <color indexed="10"/>
        <rFont val="Calibri"/>
        <family val="2"/>
        <scheme val="minor"/>
      </rPr>
      <t xml:space="preserve">:
</t>
    </r>
    <r>
      <rPr>
        <b/>
        <sz val="12"/>
        <color indexed="10"/>
        <rFont val="Calibri"/>
        <family val="2"/>
        <scheme val="minor"/>
      </rPr>
      <t xml:space="preserve">
</t>
    </r>
    <r>
      <rPr>
        <b/>
        <sz val="12"/>
        <rFont val="Calibri"/>
        <family val="2"/>
        <scheme val="minor"/>
      </rPr>
      <t xml:space="preserve">Nettoyage des vitrines (voir le détail dans la colonne nature des pièces)
</t>
    </r>
    <r>
      <rPr>
        <b/>
        <u/>
        <sz val="12"/>
        <rFont val="Calibri"/>
        <family val="2"/>
        <scheme val="minor"/>
      </rPr>
      <t>Nettoyage hebdomadaire</t>
    </r>
    <r>
      <rPr>
        <b/>
        <sz val="12"/>
        <rFont val="Calibri"/>
        <family val="2"/>
        <scheme val="minor"/>
      </rPr>
      <t xml:space="preserve"> : </t>
    </r>
    <r>
      <rPr>
        <b/>
        <u/>
        <sz val="12"/>
        <rFont val="Calibri"/>
        <family val="2"/>
        <scheme val="minor"/>
      </rPr>
      <t xml:space="preserve">
</t>
    </r>
    <r>
      <rPr>
        <b/>
        <sz val="12"/>
        <rFont val="Calibri"/>
        <family val="2"/>
        <scheme val="minor"/>
      </rPr>
      <t xml:space="preserve">Aspiration + lavage des sols
 (moquette + parquet + marbre)
Essuyage des meubles
Il pourra être demandé si besoin un deuxième nettoyage dans la semaine pour certaines salles.
</t>
    </r>
    <r>
      <rPr>
        <b/>
        <u/>
        <sz val="12"/>
        <rFont val="Calibri"/>
        <family val="2"/>
        <scheme val="minor"/>
      </rPr>
      <t>Prestation annuelle</t>
    </r>
    <r>
      <rPr>
        <b/>
        <sz val="12"/>
        <rFont val="Calibri"/>
        <family val="2"/>
        <scheme val="minor"/>
      </rPr>
      <t xml:space="preserve"> :
cristallisation du marbre
</t>
    </r>
  </si>
  <si>
    <r>
      <rPr>
        <b/>
        <u/>
        <sz val="12"/>
        <rFont val="Calibri"/>
        <family val="2"/>
        <scheme val="minor"/>
      </rPr>
      <t>Particularités :</t>
    </r>
    <r>
      <rPr>
        <b/>
        <sz val="12"/>
        <rFont val="Calibri"/>
        <family val="2"/>
        <scheme val="minor"/>
      </rPr>
      <t xml:space="preserve">
</t>
    </r>
    <r>
      <rPr>
        <b/>
        <u/>
        <sz val="12"/>
        <rFont val="Calibri"/>
        <family val="2"/>
        <scheme val="minor"/>
      </rPr>
      <t>Nettoyage hebdomadaire</t>
    </r>
    <r>
      <rPr>
        <b/>
        <sz val="12"/>
        <rFont val="Calibri"/>
        <family val="2"/>
        <scheme val="minor"/>
      </rPr>
      <t xml:space="preserve"> :
Nettoyage des sols des bureaux et des surfaces
</t>
    </r>
  </si>
  <si>
    <r>
      <t xml:space="preserve">Particularités :
</t>
    </r>
    <r>
      <rPr>
        <u/>
        <sz val="12"/>
        <rFont val="Calibri"/>
        <family val="2"/>
        <scheme val="minor"/>
      </rPr>
      <t>Nettoyage hebdomadaire</t>
    </r>
    <r>
      <rPr>
        <sz val="12"/>
        <rFont val="Calibri"/>
        <family val="2"/>
        <scheme val="minor"/>
      </rPr>
      <t xml:space="preserve"> : 
Nettoyage des sols + essayage des surfaces</t>
    </r>
    <r>
      <rPr>
        <b/>
        <sz val="12"/>
        <rFont val="Calibri"/>
        <family val="2"/>
        <scheme val="minor"/>
      </rPr>
      <t xml:space="preserve">
</t>
    </r>
  </si>
  <si>
    <r>
      <rPr>
        <b/>
        <u/>
        <sz val="12"/>
        <rFont val="Calibri"/>
        <family val="2"/>
        <scheme val="minor"/>
      </rPr>
      <t>Particularités</t>
    </r>
    <r>
      <rPr>
        <b/>
        <sz val="12"/>
        <rFont val="Calibri"/>
        <family val="2"/>
        <scheme val="minor"/>
      </rPr>
      <t xml:space="preserve"> :
Entretien </t>
    </r>
    <r>
      <rPr>
        <b/>
        <u/>
        <sz val="12"/>
        <rFont val="Calibri"/>
        <family val="2"/>
        <scheme val="minor"/>
      </rPr>
      <t>trihebdomadaire avec quantité :</t>
    </r>
    <r>
      <rPr>
        <b/>
        <sz val="12"/>
        <rFont val="Calibri"/>
        <family val="2"/>
        <scheme val="minor"/>
      </rPr>
      <t xml:space="preserve">  
*9 poubelles (1 des 9 poubelles possède un cendrier intégré)
*24 cendriers
*4 corbeilles en fonte
Nettoyage des assises et dossiers des 30 chaises en aluminium (à faire début avril, début juin et début août)</t>
    </r>
  </si>
  <si>
    <r>
      <rPr>
        <b/>
        <u/>
        <sz val="12"/>
        <rFont val="Calibri"/>
        <family val="2"/>
        <scheme val="minor"/>
      </rPr>
      <t>Particularités</t>
    </r>
    <r>
      <rPr>
        <b/>
        <sz val="12"/>
        <rFont val="Calibri"/>
        <family val="2"/>
        <scheme val="minor"/>
      </rPr>
      <t xml:space="preserve"> :
</t>
    </r>
    <r>
      <rPr>
        <b/>
        <u/>
        <sz val="12"/>
        <rFont val="Calibri"/>
        <family val="2"/>
        <scheme val="minor"/>
      </rPr>
      <t>Nettoyage hebdomadaire :</t>
    </r>
    <r>
      <rPr>
        <b/>
        <sz val="12"/>
        <rFont val="Calibri"/>
        <family val="2"/>
        <scheme val="minor"/>
      </rPr>
      <t xml:space="preserve">
Nettoyage sol et surfaces de la salle, de la mezzanine et du couloir</t>
    </r>
  </si>
  <si>
    <t xml:space="preserve">OPERATIONS A EFFECTUER
</t>
  </si>
  <si>
    <t xml:space="preserve">OPERATIONS A EFFECTUER 
</t>
  </si>
  <si>
    <t>Attention, les descriptions générales ci-dessous s'appliquent à l'ensemble des opérations. Cependant, des spécificités propres à certaines prestations sont détaillées dans les observations des onglets suivants, pour chaque sous-poste concerné</t>
  </si>
  <si>
    <r>
      <rPr>
        <b/>
        <sz val="12"/>
        <color theme="1"/>
        <rFont val="Calibri"/>
        <family val="2"/>
        <scheme val="minor"/>
      </rPr>
      <t xml:space="preserve">La salle accueille tous les jours 
 150 lecteurs
 (application charte Marianne)
</t>
    </r>
    <r>
      <rPr>
        <b/>
        <sz val="12"/>
        <rFont val="Calibri"/>
        <family val="2"/>
        <scheme val="minor"/>
      </rPr>
      <t xml:space="preserve">
</t>
    </r>
    <r>
      <rPr>
        <b/>
        <u/>
        <sz val="12"/>
        <rFont val="Calibri"/>
        <family val="2"/>
        <scheme val="minor"/>
      </rPr>
      <t>Nettoyage journalier</t>
    </r>
    <r>
      <rPr>
        <u/>
        <sz val="12"/>
        <rFont val="Calibri"/>
        <family val="2"/>
        <scheme val="minor"/>
      </rPr>
      <t xml:space="preserve"> </t>
    </r>
    <r>
      <rPr>
        <sz val="12"/>
        <rFont val="Calibri"/>
        <family val="2"/>
        <scheme val="minor"/>
      </rPr>
      <t>:</t>
    </r>
    <r>
      <rPr>
        <u/>
        <sz val="12"/>
        <rFont val="Calibri"/>
        <family val="2"/>
        <scheme val="minor"/>
      </rPr>
      <t xml:space="preserve">
</t>
    </r>
    <r>
      <rPr>
        <b/>
        <sz val="12"/>
        <rFont val="Calibri"/>
        <family val="2"/>
        <scheme val="minor"/>
      </rPr>
      <t xml:space="preserve">Essuyage humide des 91 tables + 99 sièges 
Vidage des corbeilles à papier 
Evacuation des déchets +
 sacs prévus à cet effet avec stockage à l'endroit désigné sur le site
Aspiration suivi d'un lavage des sols (thermo + moquette + marbre)
</t>
    </r>
    <r>
      <rPr>
        <b/>
        <u/>
        <sz val="12"/>
        <rFont val="Calibri"/>
        <family val="2"/>
        <scheme val="minor"/>
      </rPr>
      <t xml:space="preserve">Nettoyage mensuel </t>
    </r>
    <r>
      <rPr>
        <b/>
        <sz val="12"/>
        <rFont val="Calibri"/>
        <family val="2"/>
        <scheme val="minor"/>
      </rPr>
      <t xml:space="preserve">:
Dépoussiérage des niches ou sont positionnés les livres et essuyage des 79 lampes.
Essuyage des dessus des meubles.
</t>
    </r>
    <r>
      <rPr>
        <b/>
        <u/>
        <sz val="12"/>
        <rFont val="Calibri"/>
        <family val="2"/>
        <scheme val="minor"/>
      </rPr>
      <t>Nettoyage annuel</t>
    </r>
    <r>
      <rPr>
        <sz val="12"/>
        <rFont val="Calibri"/>
        <family val="2"/>
        <scheme val="minor"/>
      </rPr>
      <t xml:space="preserve"> :</t>
    </r>
    <r>
      <rPr>
        <b/>
        <sz val="12"/>
        <rFont val="Calibri"/>
        <family val="2"/>
        <scheme val="minor"/>
      </rPr>
      <t xml:space="preserve">
Cristallisation du marbre, cirage et lustrage des parquets
Les fenêtres sont incluses dans le calcul des vitres du bâtiment 20 
"Pavillon du Roi - bureaux"</t>
    </r>
  </si>
  <si>
    <t>2</t>
  </si>
  <si>
    <t>7</t>
  </si>
  <si>
    <t>8</t>
  </si>
  <si>
    <t>2 Bis</t>
  </si>
  <si>
    <t>17</t>
  </si>
  <si>
    <t>21</t>
  </si>
  <si>
    <t>27/28</t>
  </si>
  <si>
    <t>22</t>
  </si>
  <si>
    <t>26</t>
  </si>
  <si>
    <t>33</t>
  </si>
  <si>
    <t>36</t>
  </si>
  <si>
    <t>37</t>
  </si>
  <si>
    <t>38</t>
  </si>
  <si>
    <t>40</t>
  </si>
  <si>
    <t>85</t>
  </si>
  <si>
    <t>86</t>
  </si>
  <si>
    <t>Bungalow 1</t>
  </si>
  <si>
    <t>Bungalow 2</t>
  </si>
  <si>
    <t>Abords immédiats + porches du bâtiment</t>
  </si>
  <si>
    <r>
      <t xml:space="preserve">Nettoyage Hebdomadaire
</t>
    </r>
    <r>
      <rPr>
        <b/>
        <sz val="18"/>
        <rFont val="Calibri"/>
        <family val="2"/>
        <scheme val="minor"/>
      </rPr>
      <t>vidage des corbeilles + cendriers  
Ces élements etant dans des zones à proximité direct du bâtiment, pas de métrage</t>
    </r>
  </si>
  <si>
    <t>Uniquement vitrerie</t>
  </si>
  <si>
    <t xml:space="preserve">Ces prestations concernent uniquement la vitrerie. 
Le métrage des sols est inclus dans les lignes supra. </t>
  </si>
  <si>
    <t>TABLEAU DE SURFACES SUR LE SOUS-POSTE1.1-FORT NEUF DE VINCENNES</t>
  </si>
  <si>
    <t>TABLEAU DE SURFACES SUR LE SOUS-POSTE 1.3 DU SERVICE HISTORIQUE DE LA DEFENSE (SHD)</t>
  </si>
  <si>
    <t>TABLEAU DE SURFACES SUR LE SOUS-POSTE 1.4 -GROUPEMENT DE LA LÉGION ETRANGÈRE (GRLE) – Fort de Nogent</t>
  </si>
  <si>
    <t>TABLEAU DE SURFACES SUR LE SOUS-POSTE 1.5 DU DSIN DANS L'HIA BEGIN</t>
  </si>
  <si>
    <t>TABLEAU DE SURFACES SUR LE SOUS-POSTE 1.6- CIRFA DE SAINT-DENIS</t>
  </si>
  <si>
    <t>TABLEAU DE SURFACES SUR LE SOUS-POSTE 2.1-FORT DU KREMLIN BICÊTRE</t>
  </si>
  <si>
    <t>TABLEAU DE SURFACES SUR LE SOUS-POSTE 2.2-FORT DE VANVES</t>
  </si>
  <si>
    <t>Prestations de nettoyage des locaux et des vitreries des organismes rattachés au Groupement de soutien commissariat Île-de-France - pôle de Paris Ecole Militaire et du Pôle Arcueil Vanves Paris</t>
  </si>
  <si>
    <t>TABLEAU DE SURFACES SUR LE LE SOUS-POSTE 1.2- FORT DE L'EST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</si>
</sst>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d/m/yyyy"/>
  </numFmts>
  <fonts count="59" x14ac:knownFonts="1">
    <font>
      <sz val="11"/>
      <color theme="1"/>
      <name val="Calibri"/>
      <family val="2"/>
      <scheme val="minor"/>
    </font>
    <font>
      <sz val="11"/>
      <color theme="1"/>
      <name val="Calibri"/>
      <family val="2"/>
      <scheme val="minor"/>
    </font>
    <font>
      <sz val="11"/>
      <color rgb="FF006100"/>
      <name val="Calibri"/>
      <family val="2"/>
      <scheme val="minor"/>
    </font>
    <font>
      <sz val="10"/>
      <name val="Arial"/>
      <family val="2"/>
    </font>
    <font>
      <b/>
      <sz val="10"/>
      <color rgb="FFFF0000"/>
      <name val="Arial"/>
      <family val="2"/>
    </font>
    <font>
      <sz val="10"/>
      <color rgb="FFFF0000"/>
      <name val="Arial"/>
      <family val="2"/>
    </font>
    <font>
      <i/>
      <u/>
      <sz val="10"/>
      <name val="Arial"/>
      <family val="2"/>
    </font>
    <font>
      <b/>
      <sz val="16"/>
      <color rgb="FFFF0000"/>
      <name val="Arial"/>
      <family val="2"/>
    </font>
    <font>
      <sz val="8"/>
      <name val="Arial"/>
      <family val="2"/>
    </font>
    <font>
      <b/>
      <sz val="10"/>
      <name val="Arial"/>
      <family val="2"/>
    </font>
    <font>
      <b/>
      <sz val="8"/>
      <name val="Arial"/>
      <family val="2"/>
    </font>
    <font>
      <b/>
      <sz val="8"/>
      <color rgb="FFFF0000"/>
      <name val="Arial"/>
      <family val="2"/>
    </font>
    <font>
      <sz val="8"/>
      <color rgb="FFFF0000"/>
      <name val="Arial"/>
      <family val="2"/>
    </font>
    <font>
      <b/>
      <sz val="16"/>
      <color rgb="FFFF0000"/>
      <name val="Calibri"/>
      <family val="2"/>
      <scheme val="minor"/>
    </font>
    <font>
      <b/>
      <sz val="16"/>
      <name val="Calibri"/>
      <family val="2"/>
      <scheme val="minor"/>
    </font>
    <font>
      <sz val="16"/>
      <name val="Calibri"/>
      <family val="2"/>
      <scheme val="minor"/>
    </font>
    <font>
      <b/>
      <sz val="18"/>
      <color rgb="FFFF0000"/>
      <name val="Calibri"/>
      <family val="2"/>
      <scheme val="minor"/>
    </font>
    <font>
      <sz val="18"/>
      <name val="Calibri"/>
      <family val="2"/>
      <scheme val="minor"/>
    </font>
    <font>
      <b/>
      <sz val="18"/>
      <name val="Calibri"/>
      <family val="2"/>
      <scheme val="minor"/>
    </font>
    <font>
      <sz val="18"/>
      <color rgb="FFFF0000"/>
      <name val="Calibri"/>
      <family val="2"/>
      <scheme val="minor"/>
    </font>
    <font>
      <i/>
      <u/>
      <sz val="18"/>
      <name val="Calibri"/>
      <family val="2"/>
      <scheme val="minor"/>
    </font>
    <font>
      <b/>
      <sz val="18"/>
      <color theme="1"/>
      <name val="Calibri"/>
      <family val="2"/>
      <scheme val="minor"/>
    </font>
    <font>
      <sz val="11"/>
      <name val="Calibri"/>
      <family val="2"/>
      <scheme val="minor"/>
    </font>
    <font>
      <b/>
      <sz val="12"/>
      <name val="Calibri"/>
      <family val="2"/>
      <scheme val="minor"/>
    </font>
    <font>
      <b/>
      <sz val="12"/>
      <color rgb="FFFF0000"/>
      <name val="Calibri"/>
      <family val="2"/>
      <scheme val="minor"/>
    </font>
    <font>
      <sz val="12"/>
      <name val="Calibri"/>
      <family val="2"/>
      <scheme val="minor"/>
    </font>
    <font>
      <b/>
      <sz val="14"/>
      <name val="Calibri"/>
      <family val="2"/>
      <scheme val="minor"/>
    </font>
    <font>
      <b/>
      <sz val="14"/>
      <color rgb="FFFF0000"/>
      <name val="Calibri"/>
      <family val="2"/>
      <scheme val="minor"/>
    </font>
    <font>
      <i/>
      <u/>
      <sz val="14"/>
      <name val="Calibri"/>
      <family val="2"/>
      <scheme val="minor"/>
    </font>
    <font>
      <sz val="14"/>
      <name val="Calibri"/>
      <family val="2"/>
      <scheme val="minor"/>
    </font>
    <font>
      <sz val="14"/>
      <color rgb="FFFF0000"/>
      <name val="Calibri"/>
      <family val="2"/>
      <scheme val="minor"/>
    </font>
    <font>
      <sz val="16"/>
      <color rgb="FFFF0000"/>
      <name val="Calibri"/>
      <family val="2"/>
      <scheme val="minor"/>
    </font>
    <font>
      <sz val="18"/>
      <color theme="1"/>
      <name val="Calibri"/>
      <family val="2"/>
      <scheme val="minor"/>
    </font>
    <font>
      <sz val="16"/>
      <color theme="1"/>
      <name val="Calibri"/>
      <family val="2"/>
      <scheme val="minor"/>
    </font>
    <font>
      <sz val="14"/>
      <color theme="1"/>
      <name val="Calibri"/>
      <family val="2"/>
      <scheme val="minor"/>
    </font>
    <font>
      <sz val="14"/>
      <color indexed="10"/>
      <name val="Calibri"/>
      <family val="2"/>
      <scheme val="minor"/>
    </font>
    <font>
      <b/>
      <u/>
      <sz val="14"/>
      <name val="Calibri"/>
      <family val="2"/>
      <scheme val="minor"/>
    </font>
    <font>
      <b/>
      <i/>
      <u/>
      <sz val="14"/>
      <name val="Calibri"/>
      <family val="2"/>
      <scheme val="minor"/>
    </font>
    <font>
      <b/>
      <sz val="16"/>
      <color theme="1"/>
      <name val="Calibri"/>
      <family val="2"/>
      <scheme val="minor"/>
    </font>
    <font>
      <b/>
      <sz val="18"/>
      <color theme="4" tint="-0.499984740745262"/>
      <name val="Calibri"/>
      <family val="2"/>
      <scheme val="minor"/>
    </font>
    <font>
      <sz val="18"/>
      <color theme="4" tint="-0.499984740745262"/>
      <name val="Calibri"/>
      <family val="2"/>
      <scheme val="minor"/>
    </font>
    <font>
      <b/>
      <sz val="10"/>
      <name val="Calibri"/>
      <family val="2"/>
    </font>
    <font>
      <b/>
      <u/>
      <sz val="12"/>
      <name val="Calibri"/>
      <family val="2"/>
      <scheme val="minor"/>
    </font>
    <font>
      <b/>
      <sz val="12"/>
      <color theme="4" tint="-0.499984740745262"/>
      <name val="Calibri"/>
      <family val="2"/>
      <scheme val="minor"/>
    </font>
    <font>
      <b/>
      <sz val="12"/>
      <color theme="1"/>
      <name val="Calibri"/>
      <family val="2"/>
      <scheme val="minor"/>
    </font>
    <font>
      <u/>
      <sz val="12"/>
      <name val="Calibri"/>
      <family val="2"/>
      <scheme val="minor"/>
    </font>
    <font>
      <b/>
      <sz val="12"/>
      <color indexed="10"/>
      <name val="Calibri"/>
      <family val="2"/>
      <scheme val="minor"/>
    </font>
    <font>
      <i/>
      <u/>
      <sz val="16"/>
      <name val="Calibri"/>
      <family val="2"/>
      <scheme val="minor"/>
    </font>
    <font>
      <b/>
      <sz val="18"/>
      <color rgb="FF0070C0"/>
      <name val="Calibri"/>
      <family val="2"/>
      <scheme val="minor"/>
    </font>
    <font>
      <sz val="18"/>
      <color rgb="FF0070C0"/>
      <name val="Calibri"/>
      <family val="2"/>
      <scheme val="minor"/>
    </font>
    <font>
      <i/>
      <sz val="18"/>
      <name val="Calibri"/>
      <family val="2"/>
      <scheme val="minor"/>
    </font>
    <font>
      <b/>
      <sz val="16"/>
      <color theme="0"/>
      <name val="Calibri"/>
      <family val="2"/>
      <scheme val="minor"/>
    </font>
    <font>
      <b/>
      <sz val="16"/>
      <color rgb="FF800080"/>
      <name val="Calibri"/>
      <family val="2"/>
      <scheme val="minor"/>
    </font>
    <font>
      <sz val="16"/>
      <color theme="0"/>
      <name val="Calibri"/>
      <family val="2"/>
      <scheme val="minor"/>
    </font>
    <font>
      <b/>
      <sz val="10"/>
      <color theme="1"/>
      <name val="Calibri"/>
      <family val="2"/>
      <scheme val="minor"/>
    </font>
    <font>
      <b/>
      <sz val="10"/>
      <name val="Calibri"/>
      <family val="2"/>
      <scheme val="minor"/>
    </font>
    <font>
      <sz val="10"/>
      <name val="Calibri"/>
      <family val="2"/>
      <scheme val="minor"/>
    </font>
    <font>
      <b/>
      <sz val="10"/>
      <color rgb="FFFF0000"/>
      <name val="Calibri"/>
      <family val="2"/>
      <scheme val="minor"/>
    </font>
    <font>
      <b/>
      <u/>
      <sz val="12"/>
      <color indexed="10"/>
      <name val="Calibri"/>
      <family val="2"/>
      <scheme val="minor"/>
    </font>
  </fonts>
  <fills count="28">
    <fill>
      <patternFill patternType="none"/>
    </fill>
    <fill>
      <patternFill patternType="gray125"/>
    </fill>
    <fill>
      <patternFill patternType="solid">
        <fgColor rgb="FFC6EFCE"/>
      </patternFill>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indexed="55"/>
        <bgColor indexed="64"/>
      </patternFill>
    </fill>
    <fill>
      <patternFill patternType="solid">
        <fgColor rgb="FFF2F2F2"/>
        <bgColor rgb="FFF2F2F2"/>
      </patternFill>
    </fill>
    <fill>
      <patternFill patternType="solid">
        <fgColor theme="0"/>
        <bgColor theme="0"/>
      </patternFill>
    </fill>
    <fill>
      <patternFill patternType="solid">
        <fgColor rgb="FFA5A5A5"/>
        <bgColor rgb="FFA5A5A5"/>
      </patternFill>
    </fill>
    <fill>
      <patternFill patternType="solid">
        <fgColor rgb="FF969696"/>
        <bgColor rgb="FF969696"/>
      </patternFill>
    </fill>
    <fill>
      <patternFill patternType="solid">
        <fgColor theme="3" tint="0.79998168889431442"/>
        <bgColor indexed="64"/>
      </patternFill>
    </fill>
    <fill>
      <patternFill patternType="solid">
        <fgColor theme="0" tint="-0.499984740745262"/>
        <bgColor indexed="64"/>
      </patternFill>
    </fill>
    <fill>
      <patternFill patternType="solid">
        <fgColor theme="1"/>
        <bgColor theme="1"/>
      </patternFill>
    </fill>
    <fill>
      <patternFill patternType="solid">
        <fgColor theme="0" tint="-0.249977111117893"/>
        <bgColor indexed="64"/>
      </patternFill>
    </fill>
    <fill>
      <patternFill patternType="solid">
        <fgColor theme="9" tint="0.59999389629810485"/>
        <bgColor rgb="FFFFFF00"/>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bgColor indexed="64"/>
      </patternFill>
    </fill>
    <fill>
      <patternFill patternType="solid">
        <fgColor theme="0" tint="-0.34998626667073579"/>
        <bgColor rgb="FFD8D8D8"/>
      </patternFill>
    </fill>
    <fill>
      <patternFill patternType="solid">
        <fgColor theme="0" tint="-0.34998626667073579"/>
        <bgColor rgb="FFBFBFBF"/>
      </patternFill>
    </fill>
    <fill>
      <patternFill patternType="solid">
        <fgColor rgb="FFFF0000"/>
        <bgColor theme="0"/>
      </patternFill>
    </fill>
    <fill>
      <patternFill patternType="solid">
        <fgColor rgb="FFFFC000"/>
        <bgColor indexed="64"/>
      </patternFill>
    </fill>
    <fill>
      <patternFill patternType="solid">
        <fgColor rgb="FFFFFF00"/>
        <bgColor indexed="64"/>
      </patternFill>
    </fill>
    <fill>
      <patternFill patternType="solid">
        <fgColor rgb="FFFFFF00"/>
        <bgColor theme="0"/>
      </patternFill>
    </fill>
    <fill>
      <patternFill patternType="solid">
        <fgColor theme="4" tint="0.79998168889431442"/>
        <bgColor rgb="FFFFFF00"/>
      </patternFill>
    </fill>
    <fill>
      <patternFill patternType="solid">
        <fgColor theme="4" tint="0.79998168889431442"/>
        <bgColor theme="0"/>
      </patternFill>
    </fill>
    <fill>
      <patternFill patternType="solid">
        <fgColor theme="4" tint="0.79998168889431442"/>
        <bgColor rgb="FFA5A5A5"/>
      </patternFill>
    </fill>
  </fills>
  <borders count="1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style="thin">
        <color rgb="FF000000"/>
      </top>
      <bottom/>
      <diagonal/>
    </border>
    <border>
      <left style="medium">
        <color rgb="FF000000"/>
      </left>
      <right style="thin">
        <color rgb="FF000000"/>
      </right>
      <top/>
      <bottom/>
      <diagonal/>
    </border>
    <border>
      <left style="thin">
        <color rgb="FF000000"/>
      </left>
      <right style="thin">
        <color rgb="FF000000"/>
      </right>
      <top/>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bottom/>
      <diagonal/>
    </border>
    <border>
      <left style="thin">
        <color rgb="FF000000"/>
      </left>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style="thin">
        <color rgb="FF000000"/>
      </right>
      <top/>
      <bottom style="medium">
        <color rgb="FF000000"/>
      </bottom>
      <diagonal/>
    </border>
    <border>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medium">
        <color rgb="FF000000"/>
      </right>
      <top style="thin">
        <color rgb="FF000000"/>
      </top>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indexed="64"/>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rgb="FF000000"/>
      </right>
      <top/>
      <bottom/>
      <diagonal/>
    </border>
    <border>
      <left/>
      <right style="medium">
        <color rgb="FF000000"/>
      </right>
      <top style="medium">
        <color rgb="FF000000"/>
      </top>
      <bottom/>
      <diagonal/>
    </border>
    <border>
      <left style="thin">
        <color rgb="FF000000"/>
      </left>
      <right/>
      <top/>
      <bottom style="thin">
        <color rgb="FF000000"/>
      </bottom>
      <diagonal/>
    </border>
    <border>
      <left/>
      <right/>
      <top/>
      <bottom style="medium">
        <color rgb="FF000000"/>
      </bottom>
      <diagonal/>
    </border>
    <border>
      <left style="medium">
        <color rgb="FF000000"/>
      </left>
      <right style="medium">
        <color rgb="FF000000"/>
      </right>
      <top style="medium">
        <color indexed="64"/>
      </top>
      <bottom/>
      <diagonal/>
    </border>
    <border>
      <left style="medium">
        <color rgb="FF000000"/>
      </left>
      <right style="medium">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rgb="FF000000"/>
      </right>
      <top style="medium">
        <color indexed="64"/>
      </top>
      <bottom style="thin">
        <color rgb="FF000000"/>
      </bottom>
      <diagonal/>
    </border>
    <border>
      <left style="thin">
        <color rgb="FF000000"/>
      </left>
      <right style="thin">
        <color rgb="FF000000"/>
      </right>
      <top style="medium">
        <color indexed="64"/>
      </top>
      <bottom/>
      <diagonal/>
    </border>
    <border>
      <left style="thin">
        <color rgb="FF000000"/>
      </left>
      <right/>
      <top style="medium">
        <color indexed="64"/>
      </top>
      <bottom/>
      <diagonal/>
    </border>
    <border>
      <left style="medium">
        <color indexed="64"/>
      </left>
      <right style="medium">
        <color rgb="FF000000"/>
      </right>
      <top/>
      <bottom/>
      <diagonal/>
    </border>
    <border>
      <left style="medium">
        <color rgb="FF000000"/>
      </left>
      <right style="medium">
        <color rgb="FF000000"/>
      </right>
      <top/>
      <bottom style="medium">
        <color indexed="64"/>
      </bottom>
      <diagonal/>
    </border>
    <border>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medium">
        <color rgb="FF000000"/>
      </left>
      <right style="medium">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rgb="FF000000"/>
      </right>
      <top style="thin">
        <color rgb="FF000000"/>
      </top>
      <bottom style="medium">
        <color indexed="64"/>
      </bottom>
      <diagonal/>
    </border>
    <border>
      <left style="medium">
        <color indexed="64"/>
      </left>
      <right style="medium">
        <color rgb="FF000000"/>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style="medium">
        <color indexed="64"/>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top style="medium">
        <color indexed="64"/>
      </top>
      <bottom style="medium">
        <color indexed="64"/>
      </bottom>
      <diagonal/>
    </border>
    <border>
      <left style="medium">
        <color rgb="FF000000"/>
      </left>
      <right style="thin">
        <color rgb="FF000000"/>
      </right>
      <top style="medium">
        <color indexed="64"/>
      </top>
      <bottom/>
      <diagonal/>
    </border>
    <border>
      <left style="thin">
        <color rgb="FF000000"/>
      </left>
      <right style="medium">
        <color indexed="64"/>
      </right>
      <top style="medium">
        <color indexed="64"/>
      </top>
      <bottom style="medium">
        <color indexed="64"/>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medium">
        <color rgb="FF000000"/>
      </right>
      <top/>
      <bottom style="medium">
        <color indexed="64"/>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indexed="64"/>
      </left>
      <right style="medium">
        <color rgb="FF000000"/>
      </right>
      <top/>
      <bottom style="medium">
        <color rgb="FF000000"/>
      </bottom>
      <diagonal/>
    </border>
    <border>
      <left style="medium">
        <color indexed="64"/>
      </left>
      <right style="thin">
        <color rgb="FF000000"/>
      </right>
      <top style="thin">
        <color rgb="FF000000"/>
      </top>
      <bottom style="medium">
        <color indexed="64"/>
      </bottom>
      <diagonal/>
    </border>
    <border>
      <left style="medium">
        <color rgb="FF000000"/>
      </left>
      <right style="medium">
        <color indexed="64"/>
      </right>
      <top/>
      <bottom style="medium">
        <color indexed="64"/>
      </bottom>
      <diagonal/>
    </border>
    <border>
      <left style="medium">
        <color rgb="FF000000"/>
      </left>
      <right style="medium">
        <color indexed="64"/>
      </right>
      <top style="medium">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rgb="FF000000"/>
      </left>
      <right style="medium">
        <color indexed="64"/>
      </right>
      <top style="thin">
        <color rgb="FF000000"/>
      </top>
      <bottom style="medium">
        <color indexed="64"/>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indexed="64"/>
      </left>
      <right style="medium">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thin">
        <color rgb="FF000000"/>
      </top>
      <bottom/>
      <diagonal/>
    </border>
    <border>
      <left style="medium">
        <color rgb="FF000000"/>
      </left>
      <right style="thin">
        <color rgb="FF000000"/>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rgb="FF000000"/>
      </right>
      <top style="medium">
        <color indexed="64"/>
      </top>
      <bottom style="medium">
        <color rgb="FF000000"/>
      </bottom>
      <diagonal/>
    </border>
    <border>
      <left style="medium">
        <color indexed="64"/>
      </left>
      <right style="medium">
        <color indexed="64"/>
      </right>
      <top style="dashDotDot">
        <color indexed="64"/>
      </top>
      <bottom/>
      <diagonal/>
    </border>
    <border>
      <left/>
      <right style="thin">
        <color rgb="FF000000"/>
      </right>
      <top style="dashDotDot">
        <color indexed="64"/>
      </top>
      <bottom/>
      <diagonal/>
    </border>
    <border>
      <left style="thin">
        <color rgb="FF000000"/>
      </left>
      <right style="thin">
        <color rgb="FF000000"/>
      </right>
      <top style="dashDotDot">
        <color indexed="64"/>
      </top>
      <bottom/>
      <diagonal/>
    </border>
    <border>
      <left style="thin">
        <color rgb="FF000000"/>
      </left>
      <right/>
      <top style="dashDotDot">
        <color indexed="64"/>
      </top>
      <bottom/>
      <diagonal/>
    </border>
    <border>
      <left style="medium">
        <color rgb="FF000000"/>
      </left>
      <right style="medium">
        <color rgb="FF000000"/>
      </right>
      <top style="dashDotDot">
        <color indexed="64"/>
      </top>
      <bottom/>
      <diagonal/>
    </border>
    <border>
      <left style="medium">
        <color rgb="FF000000"/>
      </left>
      <right style="thin">
        <color rgb="FF000000"/>
      </right>
      <top style="dashDotDot">
        <color indexed="64"/>
      </top>
      <bottom/>
      <diagonal/>
    </border>
    <border>
      <left/>
      <right style="thin">
        <color indexed="64"/>
      </right>
      <top style="dashDotDot">
        <color indexed="64"/>
      </top>
      <bottom/>
      <diagonal/>
    </border>
    <border>
      <left style="thin">
        <color indexed="64"/>
      </left>
      <right style="medium">
        <color indexed="64"/>
      </right>
      <top style="dashDotDot">
        <color indexed="64"/>
      </top>
      <bottom/>
      <diagonal/>
    </border>
    <border>
      <left/>
      <right style="medium">
        <color rgb="FF000000"/>
      </right>
      <top style="dashDotDot">
        <color indexed="64"/>
      </top>
      <bottom style="medium">
        <color rgb="FF000000"/>
      </bottom>
      <diagonal/>
    </border>
    <border>
      <left style="medium">
        <color indexed="64"/>
      </left>
      <right style="medium">
        <color rgb="FF000000"/>
      </right>
      <top style="medium">
        <color rgb="FF000000"/>
      </top>
      <bottom style="thin">
        <color indexed="64"/>
      </bottom>
      <diagonal/>
    </border>
    <border>
      <left style="medium">
        <color indexed="64"/>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rgb="FF000000"/>
      </bottom>
      <diagonal/>
    </border>
  </borders>
  <cellStyleXfs count="5">
    <xf numFmtId="0" fontId="0" fillId="0" borderId="0"/>
    <xf numFmtId="43" fontId="1" fillId="0" borderId="0" applyFont="0" applyFill="0" applyBorder="0" applyAlignment="0" applyProtection="0"/>
    <xf numFmtId="0" fontId="2" fillId="2" borderId="0" applyNumberFormat="0" applyBorder="0" applyAlignment="0" applyProtection="0"/>
    <xf numFmtId="0" fontId="3" fillId="0" borderId="0"/>
    <xf numFmtId="0" fontId="3" fillId="0" borderId="0"/>
  </cellStyleXfs>
  <cellXfs count="1205">
    <xf numFmtId="0" fontId="0" fillId="0" borderId="0" xfId="0"/>
    <xf numFmtId="0" fontId="3" fillId="0" borderId="0" xfId="0" applyFon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xf>
    <xf numFmtId="0" fontId="8" fillId="0" borderId="0" xfId="0" applyFont="1" applyBorder="1" applyAlignment="1">
      <alignment horizontal="center" vertical="center" wrapText="1"/>
    </xf>
    <xf numFmtId="0" fontId="8" fillId="3" borderId="0"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2" fillId="3" borderId="0"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0" fillId="0" borderId="0" xfId="0" applyAlignment="1">
      <alignment horizontal="center"/>
    </xf>
    <xf numFmtId="4" fontId="9"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 fontId="4" fillId="0" borderId="0" xfId="0" applyNumberFormat="1" applyFont="1" applyFill="1" applyBorder="1" applyAlignment="1">
      <alignment horizontal="center" vertical="center" wrapText="1"/>
    </xf>
    <xf numFmtId="0" fontId="17" fillId="0" borderId="0" xfId="0" applyFont="1" applyAlignment="1">
      <alignment horizontal="center" vertical="center"/>
    </xf>
    <xf numFmtId="0" fontId="18" fillId="0" borderId="0" xfId="0" applyFont="1" applyFill="1" applyBorder="1" applyAlignment="1">
      <alignment horizontal="center" vertical="center" wrapText="1"/>
    </xf>
    <xf numFmtId="0" fontId="18" fillId="4" borderId="10" xfId="0" applyFont="1" applyFill="1" applyBorder="1" applyAlignment="1">
      <alignment horizontal="center" vertical="center" textRotation="90" wrapText="1"/>
    </xf>
    <xf numFmtId="0" fontId="18" fillId="4" borderId="11" xfId="0" applyFont="1" applyFill="1" applyBorder="1" applyAlignment="1">
      <alignment horizontal="center" vertical="center" textRotation="90" wrapText="1"/>
    </xf>
    <xf numFmtId="0" fontId="18" fillId="4" borderId="12" xfId="0" applyFont="1" applyFill="1" applyBorder="1" applyAlignment="1">
      <alignment horizontal="center" vertical="center" textRotation="90" wrapText="1"/>
    </xf>
    <xf numFmtId="0" fontId="17" fillId="0" borderId="0" xfId="0" applyFont="1" applyAlignment="1">
      <alignment horizontal="center" vertical="center" wrapText="1"/>
    </xf>
    <xf numFmtId="4" fontId="18" fillId="0" borderId="17" xfId="0" applyNumberFormat="1" applyFont="1" applyBorder="1" applyAlignment="1">
      <alignment horizontal="center" vertical="center" wrapText="1"/>
    </xf>
    <xf numFmtId="4" fontId="18" fillId="0" borderId="41" xfId="0" applyNumberFormat="1" applyFont="1" applyBorder="1" applyAlignment="1">
      <alignment horizontal="center" vertical="center" wrapText="1"/>
    </xf>
    <xf numFmtId="4" fontId="18" fillId="0" borderId="25" xfId="0" applyNumberFormat="1" applyFont="1" applyBorder="1" applyAlignment="1">
      <alignment horizontal="center" vertical="center" wrapText="1"/>
    </xf>
    <xf numFmtId="4" fontId="18" fillId="0" borderId="40" xfId="0" applyNumberFormat="1" applyFont="1" applyBorder="1" applyAlignment="1">
      <alignment horizontal="center" vertical="center" wrapText="1"/>
    </xf>
    <xf numFmtId="4" fontId="18" fillId="0" borderId="45" xfId="0" applyNumberFormat="1" applyFont="1" applyBorder="1" applyAlignment="1">
      <alignment horizontal="center" vertical="center" wrapText="1"/>
    </xf>
    <xf numFmtId="0" fontId="19" fillId="0" borderId="0" xfId="0" applyFont="1" applyAlignment="1">
      <alignment horizontal="center" vertical="center"/>
    </xf>
    <xf numFmtId="4" fontId="18" fillId="0" borderId="13" xfId="0" applyNumberFormat="1" applyFont="1" applyBorder="1" applyAlignment="1">
      <alignment horizontal="center" vertical="center" wrapText="1"/>
    </xf>
    <xf numFmtId="4" fontId="18" fillId="0" borderId="63" xfId="0" applyNumberFormat="1" applyFont="1" applyBorder="1" applyAlignment="1">
      <alignment horizontal="center" vertical="center" wrapText="1"/>
    </xf>
    <xf numFmtId="4" fontId="18" fillId="0" borderId="33" xfId="0" applyNumberFormat="1" applyFont="1" applyBorder="1" applyAlignment="1">
      <alignment horizontal="center" vertical="center" wrapText="1"/>
    </xf>
    <xf numFmtId="0" fontId="18" fillId="0" borderId="0" xfId="0" applyFont="1" applyAlignment="1">
      <alignment horizontal="center" vertical="center" textRotation="90"/>
    </xf>
    <xf numFmtId="2" fontId="18" fillId="0" borderId="0" xfId="0" applyNumberFormat="1" applyFont="1" applyAlignment="1">
      <alignment horizontal="center" vertical="center" textRotation="90"/>
    </xf>
    <xf numFmtId="2" fontId="18" fillId="0" borderId="0" xfId="0" applyNumberFormat="1" applyFont="1" applyAlignment="1">
      <alignment horizontal="center" vertical="center"/>
    </xf>
    <xf numFmtId="0" fontId="26" fillId="0" borderId="0" xfId="0" applyFont="1" applyFill="1" applyBorder="1" applyAlignment="1">
      <alignment horizontal="center" vertical="center" wrapText="1"/>
    </xf>
    <xf numFmtId="49" fontId="26" fillId="4" borderId="8" xfId="0" applyNumberFormat="1" applyFont="1" applyFill="1" applyBorder="1" applyAlignment="1">
      <alignment horizontal="center" vertical="center" wrapText="1"/>
    </xf>
    <xf numFmtId="2" fontId="26" fillId="0" borderId="0" xfId="0" applyNumberFormat="1" applyFont="1" applyAlignment="1">
      <alignment horizontal="center" vertical="center"/>
    </xf>
    <xf numFmtId="49" fontId="14" fillId="4" borderId="8" xfId="0" applyNumberFormat="1" applyFont="1" applyFill="1" applyBorder="1" applyAlignment="1">
      <alignment horizontal="center" vertical="center" wrapText="1" indent="1"/>
    </xf>
    <xf numFmtId="0" fontId="14" fillId="4" borderId="8" xfId="0" applyFont="1" applyFill="1" applyBorder="1" applyAlignment="1">
      <alignment horizontal="center" vertical="center" wrapText="1"/>
    </xf>
    <xf numFmtId="0" fontId="15" fillId="0" borderId="15" xfId="0" applyFont="1" applyBorder="1" applyAlignment="1">
      <alignment horizontal="center" vertical="center" wrapText="1"/>
    </xf>
    <xf numFmtId="0" fontId="15" fillId="0" borderId="39"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38" xfId="0" applyFont="1" applyBorder="1" applyAlignment="1">
      <alignment horizontal="center" vertical="center" wrapText="1"/>
    </xf>
    <xf numFmtId="0" fontId="15" fillId="0" borderId="55" xfId="0" applyFont="1" applyBorder="1" applyAlignment="1">
      <alignment horizontal="center" vertical="center" wrapText="1"/>
    </xf>
    <xf numFmtId="0" fontId="15" fillId="0" borderId="61"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56" xfId="0" applyFont="1" applyBorder="1" applyAlignment="1">
      <alignment horizontal="center" vertical="center" wrapText="1"/>
    </xf>
    <xf numFmtId="0" fontId="31" fillId="0" borderId="39" xfId="0" applyFont="1" applyBorder="1" applyAlignment="1">
      <alignment horizontal="center" vertical="center" wrapText="1"/>
    </xf>
    <xf numFmtId="0" fontId="15" fillId="0" borderId="2" xfId="0" applyFont="1" applyBorder="1" applyAlignment="1">
      <alignment horizontal="center" vertical="center" wrapText="1"/>
    </xf>
    <xf numFmtId="49" fontId="14" fillId="3" borderId="0" xfId="0" applyNumberFormat="1" applyFont="1" applyFill="1" applyAlignment="1">
      <alignment horizontal="center" vertical="center" textRotation="90"/>
    </xf>
    <xf numFmtId="49" fontId="14" fillId="0" borderId="0" xfId="0" applyNumberFormat="1" applyFont="1" applyAlignment="1">
      <alignment horizontal="center" vertical="center" textRotation="90"/>
    </xf>
    <xf numFmtId="0" fontId="15" fillId="0" borderId="0" xfId="0" applyFont="1" applyAlignment="1">
      <alignment horizontal="center" vertical="center" textRotation="90"/>
    </xf>
    <xf numFmtId="4" fontId="18" fillId="0" borderId="36" xfId="0" applyNumberFormat="1" applyFont="1" applyBorder="1" applyAlignment="1">
      <alignment horizontal="center" vertical="center" wrapText="1"/>
    </xf>
    <xf numFmtId="4" fontId="18" fillId="0" borderId="18" xfId="0" applyNumberFormat="1" applyFont="1" applyBorder="1" applyAlignment="1">
      <alignment horizontal="center" vertical="center" wrapText="1"/>
    </xf>
    <xf numFmtId="4" fontId="18" fillId="0" borderId="44" xfId="0" applyNumberFormat="1" applyFont="1" applyBorder="1" applyAlignment="1">
      <alignment horizontal="center" vertical="center" wrapText="1"/>
    </xf>
    <xf numFmtId="4" fontId="18" fillId="0" borderId="46" xfId="0" applyNumberFormat="1" applyFont="1" applyBorder="1" applyAlignment="1">
      <alignment horizontal="center" vertical="center" wrapText="1"/>
    </xf>
    <xf numFmtId="4" fontId="18" fillId="0" borderId="3"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4" fontId="18" fillId="0" borderId="16" xfId="0" applyNumberFormat="1" applyFont="1" applyBorder="1" applyAlignment="1">
      <alignment horizontal="center" vertical="center" wrapText="1"/>
    </xf>
    <xf numFmtId="4" fontId="18" fillId="0" borderId="5" xfId="0" applyNumberFormat="1" applyFont="1" applyBorder="1" applyAlignment="1">
      <alignment horizontal="center" vertical="center" wrapText="1"/>
    </xf>
    <xf numFmtId="4" fontId="18" fillId="0" borderId="24" xfId="0" applyNumberFormat="1" applyFont="1" applyBorder="1" applyAlignment="1">
      <alignment horizontal="center" vertical="center" wrapText="1"/>
    </xf>
    <xf numFmtId="4" fontId="18" fillId="0" borderId="26" xfId="0" applyNumberFormat="1" applyFont="1" applyBorder="1" applyAlignment="1">
      <alignment horizontal="center" vertical="center" wrapText="1"/>
    </xf>
    <xf numFmtId="4" fontId="18" fillId="0" borderId="51" xfId="0" applyNumberFormat="1" applyFont="1" applyBorder="1" applyAlignment="1">
      <alignment horizontal="center" vertical="center" wrapText="1"/>
    </xf>
    <xf numFmtId="4" fontId="18" fillId="0" borderId="42" xfId="0" applyNumberFormat="1" applyFont="1" applyBorder="1" applyAlignment="1">
      <alignment horizontal="center" vertical="center" wrapText="1"/>
    </xf>
    <xf numFmtId="4" fontId="18" fillId="0" borderId="6" xfId="0" applyNumberFormat="1" applyFont="1" applyBorder="1" applyAlignment="1">
      <alignment horizontal="center" vertical="center" wrapText="1"/>
    </xf>
    <xf numFmtId="4" fontId="18" fillId="0" borderId="48" xfId="0" applyNumberFormat="1" applyFont="1" applyBorder="1" applyAlignment="1">
      <alignment horizontal="center" vertical="center" wrapText="1"/>
    </xf>
    <xf numFmtId="4" fontId="18" fillId="0" borderId="57" xfId="0" applyNumberFormat="1" applyFont="1" applyBorder="1" applyAlignment="1">
      <alignment horizontal="center" vertical="center" wrapText="1"/>
    </xf>
    <xf numFmtId="4" fontId="18" fillId="0" borderId="53" xfId="0" applyNumberFormat="1" applyFont="1" applyBorder="1" applyAlignment="1">
      <alignment horizontal="center" vertical="center" wrapText="1"/>
    </xf>
    <xf numFmtId="4" fontId="18" fillId="0" borderId="60" xfId="0" applyNumberFormat="1" applyFont="1" applyBorder="1" applyAlignment="1">
      <alignment horizontal="center" vertical="center" wrapText="1"/>
    </xf>
    <xf numFmtId="4" fontId="18" fillId="0" borderId="19" xfId="0" applyNumberFormat="1" applyFont="1" applyBorder="1" applyAlignment="1">
      <alignment horizontal="center" vertical="center" wrapText="1"/>
    </xf>
    <xf numFmtId="4" fontId="18" fillId="0" borderId="11" xfId="0" applyNumberFormat="1" applyFont="1" applyBorder="1" applyAlignment="1">
      <alignment horizontal="center" vertical="center" wrapText="1"/>
    </xf>
    <xf numFmtId="4" fontId="18" fillId="3" borderId="40" xfId="0" applyNumberFormat="1" applyFont="1" applyFill="1" applyBorder="1" applyAlignment="1">
      <alignment horizontal="center" vertical="center" wrapText="1"/>
    </xf>
    <xf numFmtId="49" fontId="29" fillId="0" borderId="4" xfId="0" applyNumberFormat="1" applyFont="1" applyFill="1" applyBorder="1" applyAlignment="1">
      <alignment horizontal="center" vertical="center" wrapText="1"/>
    </xf>
    <xf numFmtId="49" fontId="29" fillId="0" borderId="47" xfId="0" applyNumberFormat="1" applyFont="1" applyFill="1" applyBorder="1" applyAlignment="1">
      <alignment horizontal="center" vertical="center" wrapText="1"/>
    </xf>
    <xf numFmtId="49" fontId="29" fillId="0" borderId="35" xfId="0" applyNumberFormat="1" applyFont="1" applyFill="1" applyBorder="1" applyAlignment="1">
      <alignment horizontal="center" vertical="center" wrapText="1"/>
    </xf>
    <xf numFmtId="49" fontId="29" fillId="0" borderId="0" xfId="0" applyNumberFormat="1" applyFont="1" applyFill="1" applyBorder="1" applyAlignment="1">
      <alignment horizontal="center" vertical="center" wrapText="1"/>
    </xf>
    <xf numFmtId="49" fontId="29" fillId="0" borderId="2" xfId="0" applyNumberFormat="1" applyFont="1" applyFill="1" applyBorder="1" applyAlignment="1">
      <alignment horizontal="center" vertical="center" wrapText="1"/>
    </xf>
    <xf numFmtId="0" fontId="29" fillId="0" borderId="73" xfId="0" applyFont="1" applyFill="1" applyBorder="1" applyAlignment="1">
      <alignment horizontal="center" vertical="center" wrapText="1"/>
    </xf>
    <xf numFmtId="0" fontId="29" fillId="0" borderId="56" xfId="0" applyFont="1" applyBorder="1" applyAlignment="1">
      <alignment horizontal="center" vertical="center" wrapText="1"/>
    </xf>
    <xf numFmtId="0" fontId="29" fillId="0" borderId="59" xfId="0" applyFont="1" applyFill="1" applyBorder="1" applyAlignment="1">
      <alignment horizontal="center" vertical="center" wrapText="1"/>
    </xf>
    <xf numFmtId="0" fontId="29" fillId="0" borderId="55" xfId="0" applyFont="1" applyBorder="1" applyAlignment="1">
      <alignment horizontal="center" vertical="center" wrapText="1"/>
    </xf>
    <xf numFmtId="49" fontId="26" fillId="0" borderId="0" xfId="0" applyNumberFormat="1" applyFont="1" applyAlignment="1">
      <alignment horizontal="center" vertical="center" textRotation="90"/>
    </xf>
    <xf numFmtId="49" fontId="14" fillId="4" borderId="7" xfId="0" applyNumberFormat="1" applyFont="1" applyFill="1" applyBorder="1" applyAlignment="1">
      <alignment horizontal="center" vertical="center" wrapText="1"/>
    </xf>
    <xf numFmtId="4" fontId="21" fillId="0" borderId="84" xfId="0" applyNumberFormat="1" applyFont="1" applyBorder="1" applyAlignment="1">
      <alignment horizontal="center" vertical="center" wrapText="1"/>
    </xf>
    <xf numFmtId="4" fontId="21" fillId="0" borderId="85" xfId="0" applyNumberFormat="1" applyFont="1" applyBorder="1" applyAlignment="1">
      <alignment horizontal="center" vertical="center" wrapText="1"/>
    </xf>
    <xf numFmtId="4" fontId="21" fillId="0" borderId="82" xfId="0" applyNumberFormat="1" applyFont="1" applyBorder="1" applyAlignment="1">
      <alignment horizontal="center" vertical="center" wrapText="1"/>
    </xf>
    <xf numFmtId="4" fontId="21" fillId="0" borderId="97" xfId="0" applyNumberFormat="1" applyFont="1" applyBorder="1" applyAlignment="1">
      <alignment horizontal="center" vertical="center" wrapText="1"/>
    </xf>
    <xf numFmtId="0" fontId="32" fillId="0" borderId="0" xfId="0" applyFont="1" applyAlignment="1"/>
    <xf numFmtId="0" fontId="32" fillId="0" borderId="0" xfId="0" applyFont="1" applyAlignment="1">
      <alignment horizontal="center"/>
    </xf>
    <xf numFmtId="0" fontId="21" fillId="0" borderId="0" xfId="0" applyFont="1" applyAlignment="1">
      <alignment horizontal="center"/>
    </xf>
    <xf numFmtId="0" fontId="33" fillId="0" borderId="0" xfId="0" applyFont="1" applyAlignment="1"/>
    <xf numFmtId="0" fontId="34" fillId="0" borderId="0" xfId="0" applyFont="1" applyAlignment="1"/>
    <xf numFmtId="0" fontId="26" fillId="0" borderId="0" xfId="0" applyFont="1" applyAlignment="1">
      <alignment horizontal="center" vertical="center" wrapText="1"/>
    </xf>
    <xf numFmtId="0" fontId="29" fillId="0" borderId="0" xfId="0" applyFont="1" applyAlignment="1">
      <alignment horizontal="center" vertical="center"/>
    </xf>
    <xf numFmtId="0" fontId="26" fillId="0" borderId="0" xfId="0" applyFont="1" applyAlignment="1"/>
    <xf numFmtId="4" fontId="18" fillId="16" borderId="33" xfId="0" applyNumberFormat="1" applyFont="1" applyFill="1" applyBorder="1" applyAlignment="1">
      <alignment horizontal="center" vertical="center" wrapText="1"/>
    </xf>
    <xf numFmtId="4" fontId="26" fillId="16" borderId="30" xfId="0" applyNumberFormat="1" applyFont="1" applyFill="1" applyBorder="1" applyAlignment="1">
      <alignment horizontal="center" vertical="center" wrapText="1"/>
    </xf>
    <xf numFmtId="4" fontId="26" fillId="10" borderId="94" xfId="0" applyNumberFormat="1" applyFont="1" applyFill="1" applyBorder="1" applyAlignment="1">
      <alignment horizontal="center" vertical="center" wrapText="1"/>
    </xf>
    <xf numFmtId="4" fontId="26" fillId="10" borderId="98" xfId="0" applyNumberFormat="1" applyFont="1" applyFill="1" applyBorder="1" applyAlignment="1">
      <alignment horizontal="center" vertical="center" wrapText="1"/>
    </xf>
    <xf numFmtId="4" fontId="21" fillId="0" borderId="109" xfId="0" applyNumberFormat="1" applyFont="1" applyBorder="1" applyAlignment="1">
      <alignment horizontal="center" vertical="center" wrapText="1"/>
    </xf>
    <xf numFmtId="4" fontId="21" fillId="0" borderId="110" xfId="0" applyNumberFormat="1" applyFont="1" applyBorder="1" applyAlignment="1">
      <alignment horizontal="center" vertical="center" wrapText="1"/>
    </xf>
    <xf numFmtId="4" fontId="21" fillId="0" borderId="119" xfId="0" applyNumberFormat="1" applyFont="1" applyBorder="1" applyAlignment="1">
      <alignment horizontal="center" vertical="center" wrapText="1"/>
    </xf>
    <xf numFmtId="4" fontId="21" fillId="0" borderId="120" xfId="0" applyNumberFormat="1" applyFont="1" applyBorder="1" applyAlignment="1">
      <alignment horizontal="center" vertical="center" wrapText="1"/>
    </xf>
    <xf numFmtId="4" fontId="39" fillId="9" borderId="79" xfId="0" applyNumberFormat="1" applyFont="1" applyFill="1" applyBorder="1" applyAlignment="1">
      <alignment horizontal="center" vertical="center" wrapText="1"/>
    </xf>
    <xf numFmtId="4" fontId="39" fillId="9" borderId="87" xfId="0" applyNumberFormat="1" applyFont="1" applyFill="1" applyBorder="1" applyAlignment="1">
      <alignment horizontal="center" vertical="center" wrapText="1"/>
    </xf>
    <xf numFmtId="4" fontId="39" fillId="9" borderId="86" xfId="0" applyNumberFormat="1" applyFont="1" applyFill="1" applyBorder="1" applyAlignment="1">
      <alignment horizontal="center" vertical="center" wrapText="1"/>
    </xf>
    <xf numFmtId="4" fontId="21" fillId="0" borderId="40" xfId="0" applyNumberFormat="1" applyFont="1" applyBorder="1" applyAlignment="1">
      <alignment horizontal="center" vertical="center" wrapText="1"/>
    </xf>
    <xf numFmtId="0" fontId="18" fillId="0" borderId="40" xfId="0" applyFont="1" applyBorder="1" applyAlignment="1">
      <alignment horizontal="center" vertical="center"/>
    </xf>
    <xf numFmtId="4" fontId="21" fillId="0" borderId="25" xfId="0" applyNumberFormat="1" applyFont="1" applyBorder="1" applyAlignment="1">
      <alignment horizontal="center" vertical="center" wrapText="1"/>
    </xf>
    <xf numFmtId="4" fontId="21" fillId="0" borderId="13" xfId="0" applyNumberFormat="1" applyFont="1" applyBorder="1" applyAlignment="1">
      <alignment horizontal="center" vertical="center" wrapText="1"/>
    </xf>
    <xf numFmtId="0" fontId="18" fillId="0" borderId="13" xfId="0" applyFont="1" applyBorder="1" applyAlignment="1">
      <alignment horizontal="center"/>
    </xf>
    <xf numFmtId="0" fontId="18" fillId="0" borderId="1" xfId="0" applyFont="1" applyBorder="1" applyAlignment="1">
      <alignment horizontal="center"/>
    </xf>
    <xf numFmtId="4" fontId="39" fillId="9" borderId="33" xfId="0" applyNumberFormat="1" applyFont="1" applyFill="1" applyBorder="1" applyAlignment="1">
      <alignment horizontal="center" vertical="center" wrapText="1"/>
    </xf>
    <xf numFmtId="4" fontId="39" fillId="9" borderId="30" xfId="0" applyNumberFormat="1" applyFont="1" applyFill="1" applyBorder="1" applyAlignment="1">
      <alignment horizontal="center" vertical="center" wrapText="1"/>
    </xf>
    <xf numFmtId="4" fontId="21" fillId="0" borderId="122" xfId="0" applyNumberFormat="1" applyFont="1" applyBorder="1" applyAlignment="1">
      <alignment horizontal="center" vertical="center" wrapText="1"/>
    </xf>
    <xf numFmtId="4" fontId="21" fillId="0" borderId="123" xfId="0" applyNumberFormat="1" applyFont="1" applyBorder="1" applyAlignment="1">
      <alignment horizontal="center" vertical="center" wrapText="1"/>
    </xf>
    <xf numFmtId="4" fontId="39" fillId="9" borderId="126" xfId="0" applyNumberFormat="1" applyFont="1" applyFill="1" applyBorder="1" applyAlignment="1">
      <alignment horizontal="center" vertical="center" wrapText="1"/>
    </xf>
    <xf numFmtId="4" fontId="39" fillId="9" borderId="125" xfId="0" applyNumberFormat="1" applyFont="1" applyFill="1" applyBorder="1" applyAlignment="1">
      <alignment horizontal="center" vertical="center" wrapText="1"/>
    </xf>
    <xf numFmtId="4" fontId="39" fillId="9" borderId="127" xfId="0" applyNumberFormat="1" applyFont="1" applyFill="1" applyBorder="1" applyAlignment="1">
      <alignment horizontal="center" vertical="center" wrapText="1"/>
    </xf>
    <xf numFmtId="4" fontId="39" fillId="5" borderId="32" xfId="0" applyNumberFormat="1" applyFont="1" applyFill="1" applyBorder="1" applyAlignment="1">
      <alignment horizontal="center" vertical="center" wrapText="1"/>
    </xf>
    <xf numFmtId="4" fontId="39" fillId="5" borderId="33" xfId="0" applyNumberFormat="1" applyFont="1" applyFill="1" applyBorder="1" applyAlignment="1">
      <alignment horizontal="center" vertical="center" wrapText="1"/>
    </xf>
    <xf numFmtId="4" fontId="39" fillId="5" borderId="34" xfId="0" applyNumberFormat="1" applyFont="1" applyFill="1" applyBorder="1" applyAlignment="1">
      <alignment horizontal="center" vertical="center" wrapText="1"/>
    </xf>
    <xf numFmtId="4" fontId="39" fillId="5" borderId="30" xfId="0" applyNumberFormat="1" applyFont="1" applyFill="1" applyBorder="1" applyAlignment="1">
      <alignment horizontal="center" vertical="center" wrapText="1"/>
    </xf>
    <xf numFmtId="0" fontId="40" fillId="0" borderId="0" xfId="0" applyFont="1" applyAlignment="1">
      <alignment horizontal="center" vertical="center"/>
    </xf>
    <xf numFmtId="4" fontId="39" fillId="5" borderId="75" xfId="0" applyNumberFormat="1" applyFont="1" applyFill="1" applyBorder="1" applyAlignment="1">
      <alignment horizontal="center" vertical="center" wrapText="1"/>
    </xf>
    <xf numFmtId="0" fontId="39" fillId="5" borderId="8" xfId="0" applyFont="1" applyFill="1" applyBorder="1" applyAlignment="1">
      <alignment horizontal="center" vertical="center" wrapText="1"/>
    </xf>
    <xf numFmtId="4" fontId="39" fillId="5" borderId="15" xfId="0" applyNumberFormat="1" applyFont="1" applyFill="1" applyBorder="1" applyAlignment="1">
      <alignment horizontal="center" vertical="center" wrapText="1"/>
    </xf>
    <xf numFmtId="0" fontId="39" fillId="0" borderId="0" xfId="0" applyFont="1" applyAlignment="1">
      <alignment horizontal="center" vertical="center" textRotation="90"/>
    </xf>
    <xf numFmtId="2" fontId="39" fillId="0" borderId="0" xfId="0" applyNumberFormat="1" applyFont="1" applyAlignment="1">
      <alignment horizontal="center" vertical="center" textRotation="90"/>
    </xf>
    <xf numFmtId="4" fontId="26" fillId="6" borderId="30" xfId="0" applyNumberFormat="1" applyFont="1" applyFill="1" applyBorder="1" applyAlignment="1">
      <alignment horizontal="center" vertical="center" wrapText="1"/>
    </xf>
    <xf numFmtId="4" fontId="26" fillId="6" borderId="8" xfId="0" applyNumberFormat="1" applyFont="1" applyFill="1" applyBorder="1" applyAlignment="1">
      <alignment horizontal="center" vertical="center" wrapText="1"/>
    </xf>
    <xf numFmtId="0" fontId="29" fillId="0" borderId="8" xfId="0" applyFont="1" applyBorder="1" applyAlignment="1">
      <alignment horizontal="center" vertical="center" wrapText="1"/>
    </xf>
    <xf numFmtId="2" fontId="18" fillId="4" borderId="44" xfId="0" applyNumberFormat="1" applyFont="1" applyFill="1" applyBorder="1" applyAlignment="1">
      <alignment horizontal="center" vertical="center" textRotation="90" wrapText="1"/>
    </xf>
    <xf numFmtId="2" fontId="18" fillId="4" borderId="45" xfId="0" applyNumberFormat="1" applyFont="1" applyFill="1" applyBorder="1" applyAlignment="1">
      <alignment horizontal="center" vertical="center" textRotation="90" wrapText="1"/>
    </xf>
    <xf numFmtId="2" fontId="18" fillId="4" borderId="46" xfId="0" applyNumberFormat="1" applyFont="1" applyFill="1" applyBorder="1" applyAlignment="1">
      <alignment horizontal="center" vertical="center" textRotation="90" wrapText="1"/>
    </xf>
    <xf numFmtId="0" fontId="39" fillId="5" borderId="38" xfId="0" applyFont="1" applyFill="1" applyBorder="1" applyAlignment="1">
      <alignment horizontal="center" vertical="center" wrapText="1" indent="1"/>
    </xf>
    <xf numFmtId="0" fontId="15" fillId="0" borderId="8" xfId="0" applyFont="1" applyBorder="1" applyAlignment="1">
      <alignment horizontal="center" vertical="center" wrapText="1"/>
    </xf>
    <xf numFmtId="4" fontId="18" fillId="0" borderId="10" xfId="0" applyNumberFormat="1" applyFont="1" applyBorder="1" applyAlignment="1">
      <alignment horizontal="center" vertical="center" wrapText="1"/>
    </xf>
    <xf numFmtId="4" fontId="18" fillId="0" borderId="12" xfId="0" applyNumberFormat="1" applyFont="1" applyBorder="1" applyAlignment="1">
      <alignment horizontal="center" vertical="center" wrapText="1"/>
    </xf>
    <xf numFmtId="0" fontId="29" fillId="0" borderId="56" xfId="0" applyFont="1" applyFill="1" applyBorder="1" applyAlignment="1">
      <alignment horizontal="center" vertical="center" wrapText="1"/>
    </xf>
    <xf numFmtId="49" fontId="26" fillId="7" borderId="31" xfId="0" applyNumberFormat="1" applyFont="1" applyFill="1" applyBorder="1" applyAlignment="1">
      <alignment horizontal="center" vertical="center" wrapText="1"/>
    </xf>
    <xf numFmtId="4" fontId="18" fillId="0" borderId="17"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25" xfId="0" applyNumberFormat="1" applyFont="1" applyFill="1" applyBorder="1" applyAlignment="1">
      <alignment horizontal="center" vertical="center" wrapText="1"/>
    </xf>
    <xf numFmtId="4" fontId="18" fillId="3" borderId="17" xfId="0" applyNumberFormat="1" applyFont="1" applyFill="1" applyBorder="1" applyAlignment="1">
      <alignment horizontal="center" vertical="center" wrapText="1"/>
    </xf>
    <xf numFmtId="4" fontId="18" fillId="3" borderId="13" xfId="0" applyNumberFormat="1" applyFont="1" applyFill="1" applyBorder="1" applyAlignment="1">
      <alignment horizontal="center" vertical="center" wrapText="1"/>
    </xf>
    <xf numFmtId="4" fontId="18" fillId="3" borderId="25" xfId="0" applyNumberFormat="1" applyFont="1" applyFill="1" applyBorder="1" applyAlignment="1">
      <alignment horizontal="center" vertical="center" wrapText="1"/>
    </xf>
    <xf numFmtId="4" fontId="18" fillId="3" borderId="33" xfId="0" applyNumberFormat="1" applyFont="1" applyFill="1" applyBorder="1" applyAlignment="1">
      <alignment horizontal="center" vertical="center" wrapText="1"/>
    </xf>
    <xf numFmtId="4" fontId="18" fillId="3" borderId="51" xfId="0" applyNumberFormat="1" applyFont="1" applyFill="1" applyBorder="1" applyAlignment="1">
      <alignment horizontal="center" vertical="center" wrapText="1"/>
    </xf>
    <xf numFmtId="4" fontId="18" fillId="3" borderId="41" xfId="0" applyNumberFormat="1" applyFont="1" applyFill="1" applyBorder="1" applyAlignment="1">
      <alignment horizontal="center" vertical="center" wrapText="1"/>
    </xf>
    <xf numFmtId="4" fontId="18" fillId="3" borderId="42" xfId="0" applyNumberFormat="1" applyFont="1" applyFill="1" applyBorder="1" applyAlignment="1">
      <alignment horizontal="center" vertical="center" wrapText="1"/>
    </xf>
    <xf numFmtId="4" fontId="18" fillId="3" borderId="6" xfId="0" applyNumberFormat="1" applyFont="1" applyFill="1" applyBorder="1" applyAlignment="1">
      <alignment horizontal="center" vertical="center" wrapText="1"/>
    </xf>
    <xf numFmtId="4" fontId="18" fillId="3" borderId="5" xfId="0" applyNumberFormat="1" applyFont="1" applyFill="1" applyBorder="1" applyAlignment="1">
      <alignment horizontal="center" vertical="center" wrapText="1"/>
    </xf>
    <xf numFmtId="4" fontId="18" fillId="3" borderId="3" xfId="0" applyNumberFormat="1" applyFont="1" applyFill="1" applyBorder="1" applyAlignment="1">
      <alignment horizontal="center" vertical="center" wrapText="1"/>
    </xf>
    <xf numFmtId="4" fontId="18" fillId="3" borderId="1" xfId="0" applyNumberFormat="1" applyFont="1" applyFill="1" applyBorder="1" applyAlignment="1">
      <alignment horizontal="center" vertical="center" wrapText="1"/>
    </xf>
    <xf numFmtId="4" fontId="18" fillId="3" borderId="33" xfId="0" applyNumberFormat="1" applyFont="1" applyFill="1" applyBorder="1" applyAlignment="1">
      <alignment vertical="center" wrapText="1"/>
    </xf>
    <xf numFmtId="4" fontId="16" fillId="3" borderId="45" xfId="0" applyNumberFormat="1" applyFont="1" applyFill="1" applyBorder="1" applyAlignment="1">
      <alignment horizontal="center" vertical="center" wrapText="1"/>
    </xf>
    <xf numFmtId="0" fontId="18" fillId="3" borderId="0" xfId="0" applyFont="1" applyFill="1" applyBorder="1" applyAlignment="1">
      <alignment horizontal="center" vertical="center" wrapText="1"/>
    </xf>
    <xf numFmtId="0" fontId="16" fillId="3" borderId="0" xfId="0" applyFont="1" applyFill="1" applyBorder="1" applyAlignment="1">
      <alignment horizontal="center" vertical="center" wrapText="1"/>
    </xf>
    <xf numFmtId="2" fontId="18" fillId="3" borderId="0" xfId="0" applyNumberFormat="1" applyFont="1" applyFill="1" applyBorder="1" applyAlignment="1">
      <alignment horizontal="center" vertical="center" wrapText="1"/>
    </xf>
    <xf numFmtId="2" fontId="16" fillId="3" borderId="0" xfId="0" applyNumberFormat="1" applyFont="1" applyFill="1" applyBorder="1" applyAlignment="1">
      <alignment horizontal="center" vertical="center" wrapText="1"/>
    </xf>
    <xf numFmtId="0" fontId="18" fillId="0" borderId="0" xfId="0" applyFont="1" applyBorder="1" applyAlignment="1">
      <alignment horizontal="center" vertical="center" wrapText="1"/>
    </xf>
    <xf numFmtId="0" fontId="16" fillId="0" borderId="0" xfId="0" applyFont="1" applyBorder="1" applyAlignment="1">
      <alignment horizontal="center" vertical="center" wrapText="1"/>
    </xf>
    <xf numFmtId="2" fontId="18" fillId="0" borderId="0" xfId="0" applyNumberFormat="1" applyFont="1" applyBorder="1" applyAlignment="1">
      <alignment horizontal="center" vertical="center" wrapText="1"/>
    </xf>
    <xf numFmtId="2" fontId="16" fillId="0" borderId="0" xfId="0" applyNumberFormat="1" applyFont="1" applyBorder="1" applyAlignment="1">
      <alignment horizontal="center" vertical="center" wrapText="1"/>
    </xf>
    <xf numFmtId="49" fontId="14" fillId="3" borderId="30" xfId="0" applyNumberFormat="1" applyFont="1" applyFill="1" applyBorder="1" applyAlignment="1">
      <alignment horizontal="center" vertical="center" wrapText="1"/>
    </xf>
    <xf numFmtId="0" fontId="15" fillId="0" borderId="23" xfId="0"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3" borderId="0" xfId="0" applyNumberFormat="1" applyFont="1" applyFill="1" applyBorder="1" applyAlignment="1">
      <alignment horizontal="center" vertical="center" wrapText="1"/>
    </xf>
    <xf numFmtId="49" fontId="14" fillId="0" borderId="0" xfId="0" applyNumberFormat="1" applyFont="1" applyBorder="1" applyAlignment="1">
      <alignment horizontal="center" vertical="center" wrapText="1"/>
    </xf>
    <xf numFmtId="0" fontId="29" fillId="3" borderId="15" xfId="0" applyFont="1" applyFill="1" applyBorder="1" applyAlignment="1">
      <alignment horizontal="center" vertical="center" wrapText="1"/>
    </xf>
    <xf numFmtId="0" fontId="29" fillId="3" borderId="39" xfId="0" applyFont="1" applyFill="1" applyBorder="1" applyAlignment="1">
      <alignment horizontal="center" vertical="center" wrapText="1"/>
    </xf>
    <xf numFmtId="0" fontId="29" fillId="3" borderId="23" xfId="0" applyFont="1" applyFill="1" applyBorder="1" applyAlignment="1">
      <alignment horizontal="center" vertical="center" wrapText="1"/>
    </xf>
    <xf numFmtId="0" fontId="29" fillId="3" borderId="55" xfId="0" applyFont="1" applyFill="1" applyBorder="1" applyAlignment="1">
      <alignment horizontal="center" vertical="center" wrapText="1"/>
    </xf>
    <xf numFmtId="0" fontId="29" fillId="3" borderId="38" xfId="0" applyFont="1" applyFill="1" applyBorder="1" applyAlignment="1">
      <alignment horizontal="center" vertical="center" wrapText="1"/>
    </xf>
    <xf numFmtId="49" fontId="29" fillId="3" borderId="30" xfId="0" applyNumberFormat="1" applyFont="1" applyFill="1" applyBorder="1" applyAlignment="1">
      <alignment horizontal="center" vertical="center" wrapText="1"/>
    </xf>
    <xf numFmtId="0" fontId="29" fillId="3" borderId="30" xfId="0" applyFont="1" applyFill="1" applyBorder="1" applyAlignment="1">
      <alignment horizontal="center" vertical="center" wrapText="1"/>
    </xf>
    <xf numFmtId="0" fontId="29" fillId="3" borderId="8"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29" fillId="3" borderId="0" xfId="0" applyFont="1" applyFill="1" applyBorder="1" applyAlignment="1">
      <alignment horizontal="center" vertical="center" wrapText="1"/>
    </xf>
    <xf numFmtId="0" fontId="29" fillId="0" borderId="0" xfId="0" applyFont="1" applyBorder="1" applyAlignment="1">
      <alignment horizontal="center" vertical="center" wrapText="1"/>
    </xf>
    <xf numFmtId="49" fontId="14" fillId="4" borderId="33" xfId="0" applyNumberFormat="1" applyFont="1" applyFill="1" applyBorder="1" applyAlignment="1">
      <alignment horizontal="center" vertical="center" wrapText="1"/>
    </xf>
    <xf numFmtId="0" fontId="18" fillId="4" borderId="76" xfId="0" applyFont="1" applyFill="1" applyBorder="1" applyAlignment="1">
      <alignment horizontal="center" vertical="center" textRotation="90" wrapText="1"/>
    </xf>
    <xf numFmtId="0" fontId="29" fillId="3" borderId="43" xfId="0" applyFont="1" applyFill="1" applyBorder="1" applyAlignment="1">
      <alignment horizontal="center" vertical="center" wrapText="1"/>
    </xf>
    <xf numFmtId="4" fontId="18" fillId="3" borderId="45" xfId="0" applyNumberFormat="1" applyFont="1" applyFill="1" applyBorder="1" applyAlignment="1">
      <alignment horizontal="center" vertical="center" wrapText="1"/>
    </xf>
    <xf numFmtId="4" fontId="18" fillId="3" borderId="45" xfId="0" applyNumberFormat="1" applyFont="1" applyFill="1" applyBorder="1" applyAlignment="1">
      <alignment vertical="center" wrapText="1"/>
    </xf>
    <xf numFmtId="4" fontId="18" fillId="16" borderId="32" xfId="0" applyNumberFormat="1" applyFont="1" applyFill="1" applyBorder="1" applyAlignment="1">
      <alignment horizontal="center" vertical="center" wrapText="1"/>
    </xf>
    <xf numFmtId="49" fontId="23" fillId="4" borderId="50" xfId="0" applyNumberFormat="1" applyFont="1" applyFill="1" applyBorder="1" applyAlignment="1">
      <alignment horizontal="center" vertical="center" wrapText="1"/>
    </xf>
    <xf numFmtId="4" fontId="43" fillId="9" borderId="129" xfId="0" applyNumberFormat="1" applyFont="1" applyFill="1" applyBorder="1" applyAlignment="1">
      <alignment horizontal="center" vertical="center" wrapText="1"/>
    </xf>
    <xf numFmtId="2" fontId="23" fillId="3" borderId="0" xfId="0" applyNumberFormat="1" applyFont="1" applyFill="1" applyBorder="1" applyAlignment="1">
      <alignment horizontal="center" vertical="center" wrapText="1"/>
    </xf>
    <xf numFmtId="2" fontId="23" fillId="0" borderId="0" xfId="0" applyNumberFormat="1" applyFont="1" applyBorder="1" applyAlignment="1">
      <alignment horizontal="center" vertical="center" wrapText="1"/>
    </xf>
    <xf numFmtId="0" fontId="22" fillId="0" borderId="0" xfId="0" applyFont="1" applyAlignment="1"/>
    <xf numFmtId="4" fontId="18" fillId="0" borderId="18" xfId="0" applyNumberFormat="1" applyFont="1" applyFill="1" applyBorder="1" applyAlignment="1">
      <alignment horizontal="center" vertical="center" wrapText="1"/>
    </xf>
    <xf numFmtId="4" fontId="18" fillId="0" borderId="5" xfId="0" applyNumberFormat="1" applyFont="1" applyFill="1" applyBorder="1" applyAlignment="1">
      <alignment horizontal="center" vertical="center" wrapText="1"/>
    </xf>
    <xf numFmtId="4" fontId="18" fillId="0" borderId="26" xfId="0" applyNumberFormat="1" applyFont="1" applyFill="1" applyBorder="1" applyAlignment="1">
      <alignment horizontal="center" vertical="center" wrapText="1"/>
    </xf>
    <xf numFmtId="4" fontId="18" fillId="3" borderId="46" xfId="0" applyNumberFormat="1" applyFont="1" applyFill="1" applyBorder="1" applyAlignment="1">
      <alignment horizontal="center" vertical="center" wrapText="1"/>
    </xf>
    <xf numFmtId="4" fontId="18" fillId="3" borderId="18" xfId="0" applyNumberFormat="1" applyFont="1" applyFill="1" applyBorder="1" applyAlignment="1">
      <alignment horizontal="center" vertical="center" wrapText="1"/>
    </xf>
    <xf numFmtId="4" fontId="18" fillId="3" borderId="26" xfId="0" applyNumberFormat="1" applyFont="1" applyFill="1" applyBorder="1" applyAlignment="1">
      <alignment horizontal="center" vertical="center" wrapText="1"/>
    </xf>
    <xf numFmtId="4" fontId="18" fillId="3" borderId="34" xfId="0" applyNumberFormat="1" applyFont="1" applyFill="1" applyBorder="1" applyAlignment="1">
      <alignment horizontal="center" vertical="center" wrapText="1"/>
    </xf>
    <xf numFmtId="4" fontId="16" fillId="3" borderId="46" xfId="0" applyNumberFormat="1" applyFont="1" applyFill="1" applyBorder="1" applyAlignment="1">
      <alignment horizontal="center" vertical="center" wrapText="1"/>
    </xf>
    <xf numFmtId="4" fontId="18" fillId="16" borderId="75" xfId="0" applyNumberFormat="1" applyFont="1" applyFill="1" applyBorder="1" applyAlignment="1">
      <alignment horizontal="center" vertical="center" wrapText="1"/>
    </xf>
    <xf numFmtId="4" fontId="18" fillId="3" borderId="32" xfId="0" applyNumberFormat="1" applyFont="1" applyFill="1" applyBorder="1" applyAlignment="1">
      <alignment horizontal="center" vertical="center" wrapText="1"/>
    </xf>
    <xf numFmtId="4" fontId="18" fillId="3" borderId="44" xfId="0" applyNumberFormat="1" applyFont="1" applyFill="1" applyBorder="1" applyAlignment="1">
      <alignment vertical="center" wrapText="1"/>
    </xf>
    <xf numFmtId="4" fontId="18" fillId="3" borderId="32" xfId="0" applyNumberFormat="1" applyFont="1" applyFill="1" applyBorder="1" applyAlignment="1">
      <alignment vertical="center" wrapText="1"/>
    </xf>
    <xf numFmtId="4" fontId="16" fillId="3" borderId="44" xfId="0" applyNumberFormat="1" applyFont="1" applyFill="1" applyBorder="1" applyAlignment="1">
      <alignment horizontal="center" vertical="center" wrapText="1"/>
    </xf>
    <xf numFmtId="4" fontId="18" fillId="3" borderId="46" xfId="0" applyNumberFormat="1" applyFont="1" applyFill="1" applyBorder="1" applyAlignment="1">
      <alignment vertical="center" wrapText="1"/>
    </xf>
    <xf numFmtId="4" fontId="18" fillId="3" borderId="34" xfId="0" applyNumberFormat="1" applyFont="1" applyFill="1" applyBorder="1" applyAlignment="1">
      <alignment vertical="center" wrapText="1"/>
    </xf>
    <xf numFmtId="4" fontId="18" fillId="0" borderId="52" xfId="0" applyNumberFormat="1" applyFont="1" applyBorder="1" applyAlignment="1">
      <alignment horizontal="center" vertical="center" wrapText="1"/>
    </xf>
    <xf numFmtId="4" fontId="18" fillId="0" borderId="70" xfId="0" applyNumberFormat="1" applyFont="1" applyBorder="1" applyAlignment="1">
      <alignment horizontal="center" vertical="center" wrapText="1"/>
    </xf>
    <xf numFmtId="4" fontId="18" fillId="0" borderId="68" xfId="0" applyNumberFormat="1" applyFont="1" applyBorder="1" applyAlignment="1">
      <alignment horizontal="center" vertical="center" wrapText="1"/>
    </xf>
    <xf numFmtId="4" fontId="18" fillId="0" borderId="54" xfId="0" applyNumberFormat="1" applyFont="1" applyBorder="1" applyAlignment="1">
      <alignment horizontal="center" vertical="center" wrapText="1"/>
    </xf>
    <xf numFmtId="4" fontId="16" fillId="0" borderId="76" xfId="0" applyNumberFormat="1" applyFont="1" applyFill="1" applyBorder="1" applyAlignment="1">
      <alignment horizontal="center" vertical="center" wrapText="1"/>
    </xf>
    <xf numFmtId="4" fontId="16" fillId="0" borderId="33" xfId="0" applyNumberFormat="1" applyFont="1" applyFill="1" applyBorder="1" applyAlignment="1">
      <alignment horizontal="center" vertical="center" wrapText="1"/>
    </xf>
    <xf numFmtId="4" fontId="16" fillId="0" borderId="34" xfId="0" applyNumberFormat="1" applyFont="1" applyFill="1" applyBorder="1" applyAlignment="1">
      <alignment horizontal="center" vertical="center" wrapText="1"/>
    </xf>
    <xf numFmtId="4" fontId="18" fillId="0" borderId="32" xfId="0" applyNumberFormat="1" applyFont="1" applyFill="1" applyBorder="1" applyAlignment="1">
      <alignment horizontal="center" vertical="center" wrapText="1"/>
    </xf>
    <xf numFmtId="4" fontId="18" fillId="0" borderId="33" xfId="0" applyNumberFormat="1" applyFont="1" applyFill="1" applyBorder="1" applyAlignment="1">
      <alignment horizontal="center" vertical="center" wrapText="1"/>
    </xf>
    <xf numFmtId="4" fontId="16" fillId="0" borderId="50" xfId="0" applyNumberFormat="1" applyFont="1" applyFill="1" applyBorder="1" applyAlignment="1">
      <alignment horizontal="center" vertical="center" wrapText="1"/>
    </xf>
    <xf numFmtId="4" fontId="16" fillId="0" borderId="57" xfId="0" applyNumberFormat="1" applyFont="1" applyFill="1" applyBorder="1" applyAlignment="1">
      <alignment horizontal="center" vertical="center" wrapText="1"/>
    </xf>
    <xf numFmtId="4" fontId="16" fillId="0" borderId="41" xfId="0" applyNumberFormat="1" applyFont="1" applyFill="1" applyBorder="1" applyAlignment="1">
      <alignment horizontal="center" vertical="center" wrapText="1"/>
    </xf>
    <xf numFmtId="4" fontId="16" fillId="0" borderId="42" xfId="0" applyNumberFormat="1" applyFont="1" applyFill="1" applyBorder="1" applyAlignment="1">
      <alignment horizontal="center" vertical="center" wrapText="1"/>
    </xf>
    <xf numFmtId="4" fontId="16" fillId="0" borderId="51" xfId="0" applyNumberFormat="1" applyFont="1" applyFill="1" applyBorder="1" applyAlignment="1">
      <alignment horizontal="center" vertical="center" wrapText="1"/>
    </xf>
    <xf numFmtId="4" fontId="16" fillId="0" borderId="100" xfId="0" applyNumberFormat="1" applyFont="1" applyFill="1" applyBorder="1" applyAlignment="1">
      <alignment horizontal="center" vertical="center" wrapText="1"/>
    </xf>
    <xf numFmtId="4" fontId="16" fillId="0" borderId="60" xfId="0" applyNumberFormat="1" applyFont="1" applyFill="1" applyBorder="1" applyAlignment="1">
      <alignment horizontal="center" vertical="center" wrapText="1"/>
    </xf>
    <xf numFmtId="4" fontId="16" fillId="0" borderId="13"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wrapText="1"/>
    </xf>
    <xf numFmtId="4" fontId="16" fillId="0" borderId="3" xfId="0" applyNumberFormat="1" applyFont="1" applyFill="1" applyBorder="1" applyAlignment="1">
      <alignment horizontal="center" vertical="center" wrapText="1"/>
    </xf>
    <xf numFmtId="4" fontId="16" fillId="0" borderId="74" xfId="0" applyNumberFormat="1" applyFont="1" applyFill="1" applyBorder="1" applyAlignment="1">
      <alignment horizontal="center" vertical="center" wrapText="1"/>
    </xf>
    <xf numFmtId="4" fontId="16" fillId="0" borderId="70" xfId="0" applyNumberFormat="1" applyFont="1" applyFill="1" applyBorder="1" applyAlignment="1">
      <alignment horizontal="center" vertical="center" wrapText="1"/>
    </xf>
    <xf numFmtId="4" fontId="16" fillId="0" borderId="10" xfId="0" applyNumberFormat="1" applyFont="1" applyFill="1" applyBorder="1" applyAlignment="1">
      <alignment horizontal="center" vertical="center" wrapText="1"/>
    </xf>
    <xf numFmtId="4" fontId="16" fillId="0" borderId="11" xfId="0" applyNumberFormat="1" applyFont="1" applyFill="1" applyBorder="1" applyAlignment="1">
      <alignment horizontal="center" vertical="center" wrapText="1"/>
    </xf>
    <xf numFmtId="4" fontId="16" fillId="0" borderId="12" xfId="0" applyNumberFormat="1" applyFont="1" applyFill="1" applyBorder="1" applyAlignment="1">
      <alignment horizontal="center" vertical="center" wrapText="1"/>
    </xf>
    <xf numFmtId="4" fontId="16" fillId="0" borderId="19" xfId="0" applyNumberFormat="1" applyFont="1" applyFill="1" applyBorder="1" applyAlignment="1">
      <alignment horizontal="center" vertical="center" wrapText="1"/>
    </xf>
    <xf numFmtId="4" fontId="16" fillId="0" borderId="52" xfId="0" applyNumberFormat="1" applyFont="1" applyFill="1" applyBorder="1" applyAlignment="1">
      <alignment horizontal="center" vertical="center" wrapText="1"/>
    </xf>
    <xf numFmtId="4" fontId="16" fillId="0" borderId="24" xfId="0" applyNumberFormat="1" applyFont="1" applyFill="1" applyBorder="1" applyAlignment="1">
      <alignment horizontal="center" vertical="center" wrapText="1"/>
    </xf>
    <xf numFmtId="4" fontId="16" fillId="0" borderId="25" xfId="0" applyNumberFormat="1" applyFont="1" applyFill="1" applyBorder="1" applyAlignment="1">
      <alignment horizontal="center" vertical="center" wrapText="1"/>
    </xf>
    <xf numFmtId="4" fontId="16" fillId="0" borderId="26" xfId="0" applyNumberFormat="1" applyFont="1" applyFill="1" applyBorder="1" applyAlignment="1">
      <alignment horizontal="center" vertical="center" wrapText="1"/>
    </xf>
    <xf numFmtId="4" fontId="16" fillId="0" borderId="48" xfId="0" applyNumberFormat="1" applyFont="1" applyFill="1" applyBorder="1" applyAlignment="1">
      <alignment horizontal="center" vertical="center" wrapText="1"/>
    </xf>
    <xf numFmtId="4" fontId="18" fillId="0" borderId="27" xfId="0" applyNumberFormat="1" applyFont="1" applyBorder="1" applyAlignment="1">
      <alignment horizontal="center" vertical="center" wrapText="1"/>
    </xf>
    <xf numFmtId="4" fontId="18" fillId="0" borderId="28" xfId="0" applyNumberFormat="1" applyFont="1" applyBorder="1" applyAlignment="1">
      <alignment horizontal="center" vertical="center" wrapText="1"/>
    </xf>
    <xf numFmtId="4" fontId="18" fillId="0" borderId="65" xfId="0" applyNumberFormat="1" applyFont="1" applyBorder="1" applyAlignment="1">
      <alignment horizontal="center" vertical="center" wrapText="1"/>
    </xf>
    <xf numFmtId="4" fontId="18" fillId="16" borderId="30" xfId="0" applyNumberFormat="1" applyFont="1" applyFill="1" applyBorder="1" applyAlignment="1">
      <alignment horizontal="center" vertical="center"/>
    </xf>
    <xf numFmtId="0" fontId="32" fillId="0" borderId="0" xfId="0" applyFont="1"/>
    <xf numFmtId="0" fontId="14" fillId="0" borderId="0" xfId="0" applyFont="1" applyFill="1" applyBorder="1" applyAlignment="1">
      <alignment horizontal="center" vertical="center" wrapText="1"/>
    </xf>
    <xf numFmtId="49" fontId="14" fillId="4" borderId="8" xfId="0" applyNumberFormat="1" applyFont="1" applyFill="1" applyBorder="1" applyAlignment="1">
      <alignment horizontal="center" vertical="center" wrapText="1"/>
    </xf>
    <xf numFmtId="4" fontId="13" fillId="5" borderId="30" xfId="0" applyNumberFormat="1" applyFont="1" applyFill="1" applyBorder="1" applyAlignment="1">
      <alignment horizontal="center" vertical="center" wrapText="1"/>
    </xf>
    <xf numFmtId="4" fontId="13" fillId="5" borderId="50" xfId="0" applyNumberFormat="1" applyFont="1" applyFill="1" applyBorder="1" applyAlignment="1">
      <alignment horizontal="center" vertical="center" wrapText="1"/>
    </xf>
    <xf numFmtId="4" fontId="13" fillId="0" borderId="30" xfId="0" applyNumberFormat="1" applyFont="1" applyFill="1" applyBorder="1" applyAlignment="1">
      <alignment horizontal="center" vertical="center" wrapText="1"/>
    </xf>
    <xf numFmtId="4" fontId="13" fillId="0" borderId="38" xfId="0" applyNumberFormat="1" applyFont="1" applyFill="1" applyBorder="1" applyAlignment="1">
      <alignment horizontal="center" vertical="center" wrapText="1"/>
    </xf>
    <xf numFmtId="4" fontId="14" fillId="0" borderId="21" xfId="0" applyNumberFormat="1" applyFont="1" applyBorder="1" applyAlignment="1">
      <alignment horizontal="center" vertical="center" wrapText="1"/>
    </xf>
    <xf numFmtId="4" fontId="13" fillId="16" borderId="30" xfId="0" applyNumberFormat="1" applyFont="1" applyFill="1" applyBorder="1" applyAlignment="1">
      <alignment horizontal="center" vertical="center" wrapText="1"/>
    </xf>
    <xf numFmtId="0" fontId="33" fillId="0" borderId="0" xfId="0" applyFont="1"/>
    <xf numFmtId="49" fontId="14" fillId="4" borderId="30" xfId="0" applyNumberFormat="1" applyFont="1" applyFill="1" applyBorder="1" applyAlignment="1">
      <alignment horizontal="center" vertical="center" wrapText="1"/>
    </xf>
    <xf numFmtId="49" fontId="15" fillId="3" borderId="23" xfId="0" applyNumberFormat="1" applyFont="1" applyFill="1" applyBorder="1" applyAlignment="1">
      <alignment horizontal="center" vertical="center" wrapText="1"/>
    </xf>
    <xf numFmtId="0" fontId="15" fillId="0" borderId="31" xfId="0" applyFont="1" applyBorder="1" applyAlignment="1">
      <alignment horizontal="center" vertical="center" wrapText="1"/>
    </xf>
    <xf numFmtId="0" fontId="15" fillId="0" borderId="59"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22" xfId="0" applyFont="1" applyBorder="1" applyAlignment="1">
      <alignment horizontal="center" vertical="center" wrapText="1"/>
    </xf>
    <xf numFmtId="49" fontId="15" fillId="3" borderId="38" xfId="0" applyNumberFormat="1" applyFont="1" applyFill="1" applyBorder="1" applyAlignment="1">
      <alignment horizontal="center" vertical="center" wrapText="1"/>
    </xf>
    <xf numFmtId="0" fontId="29" fillId="0" borderId="30"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23" xfId="0" applyFont="1" applyBorder="1" applyAlignment="1">
      <alignment horizontal="center" vertical="center" wrapText="1"/>
    </xf>
    <xf numFmtId="0" fontId="34" fillId="0" borderId="0" xfId="0" applyFont="1"/>
    <xf numFmtId="4" fontId="18" fillId="16" borderId="24" xfId="0" applyNumberFormat="1" applyFont="1" applyFill="1" applyBorder="1" applyAlignment="1">
      <alignment horizontal="center" vertical="center" wrapText="1"/>
    </xf>
    <xf numFmtId="4" fontId="13" fillId="6" borderId="30" xfId="0" applyNumberFormat="1"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3" fillId="0" borderId="43"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58" xfId="0" applyFont="1" applyBorder="1" applyAlignment="1">
      <alignment horizontal="center" vertical="center" wrapText="1"/>
    </xf>
    <xf numFmtId="4" fontId="14" fillId="16" borderId="24" xfId="0" applyNumberFormat="1" applyFont="1" applyFill="1" applyBorder="1" applyAlignment="1">
      <alignment horizontal="center" vertical="center" wrapText="1"/>
    </xf>
    <xf numFmtId="0" fontId="33" fillId="0" borderId="0" xfId="0" applyFont="1" applyAlignment="1">
      <alignment horizontal="center"/>
    </xf>
    <xf numFmtId="0" fontId="29" fillId="0" borderId="14" xfId="0" applyFont="1" applyBorder="1" applyAlignment="1">
      <alignment horizontal="center" vertical="center" wrapText="1"/>
    </xf>
    <xf numFmtId="0" fontId="29" fillId="0" borderId="58" xfId="0" applyFont="1" applyBorder="1" applyAlignment="1">
      <alignment horizontal="center" vertical="center" wrapText="1"/>
    </xf>
    <xf numFmtId="0" fontId="30" fillId="0" borderId="22"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72" xfId="0" applyFont="1" applyBorder="1" applyAlignment="1">
      <alignment horizontal="center" vertical="center" wrapText="1"/>
    </xf>
    <xf numFmtId="0" fontId="29" fillId="0" borderId="62" xfId="0" applyFont="1" applyBorder="1" applyAlignment="1">
      <alignment horizontal="center" vertical="center" wrapText="1"/>
    </xf>
    <xf numFmtId="0" fontId="29" fillId="0" borderId="102" xfId="0" applyFont="1" applyBorder="1" applyAlignment="1">
      <alignment horizontal="center" vertical="center" wrapText="1"/>
    </xf>
    <xf numFmtId="0" fontId="34" fillId="0" borderId="0" xfId="0" applyFont="1" applyAlignment="1">
      <alignment horizontal="center"/>
    </xf>
    <xf numFmtId="49" fontId="14" fillId="4" borderId="10" xfId="0" applyNumberFormat="1" applyFont="1" applyFill="1" applyBorder="1" applyAlignment="1">
      <alignment horizontal="center" vertical="center" wrapText="1"/>
    </xf>
    <xf numFmtId="49" fontId="14" fillId="4" borderId="52" xfId="0" applyNumberFormat="1" applyFont="1" applyFill="1" applyBorder="1" applyAlignment="1">
      <alignment horizontal="center" vertical="center" wrapText="1"/>
    </xf>
    <xf numFmtId="49" fontId="15" fillId="0" borderId="15" xfId="0" applyNumberFormat="1" applyFont="1" applyFill="1" applyBorder="1" applyAlignment="1">
      <alignment horizontal="center" vertical="center" wrapText="1"/>
    </xf>
    <xf numFmtId="49" fontId="15" fillId="0" borderId="38" xfId="0" applyNumberFormat="1"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38" xfId="0"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49" fontId="15" fillId="3" borderId="8" xfId="0" applyNumberFormat="1" applyFont="1" applyFill="1" applyBorder="1" applyAlignment="1">
      <alignment horizontal="center" vertical="center" wrapText="1"/>
    </xf>
    <xf numFmtId="49" fontId="15" fillId="0" borderId="39" xfId="0" applyNumberFormat="1" applyFont="1" applyFill="1" applyBorder="1" applyAlignment="1">
      <alignment horizontal="center" vertical="center" wrapText="1"/>
    </xf>
    <xf numFmtId="49" fontId="15" fillId="0" borderId="37" xfId="0" applyNumberFormat="1" applyFont="1" applyFill="1" applyBorder="1" applyAlignment="1">
      <alignment horizontal="center" vertical="center" wrapText="1"/>
    </xf>
    <xf numFmtId="0" fontId="18" fillId="0" borderId="0" xfId="0" applyFont="1" applyAlignment="1">
      <alignment horizontal="center" vertical="center"/>
    </xf>
    <xf numFmtId="2" fontId="18" fillId="0" borderId="0" xfId="0" applyNumberFormat="1" applyFont="1" applyFill="1" applyAlignment="1">
      <alignment horizontal="center" vertical="center"/>
    </xf>
    <xf numFmtId="4" fontId="18" fillId="0" borderId="5" xfId="0" applyNumberFormat="1" applyFont="1" applyBorder="1" applyAlignment="1">
      <alignment horizontal="center" vertical="center" textRotation="90" wrapText="1"/>
    </xf>
    <xf numFmtId="0" fontId="16" fillId="0" borderId="0" xfId="0" applyFont="1" applyAlignment="1">
      <alignment horizontal="center" vertical="center"/>
    </xf>
    <xf numFmtId="49" fontId="18" fillId="0" borderId="30" xfId="0" applyNumberFormat="1" applyFont="1" applyFill="1" applyBorder="1" applyAlignment="1">
      <alignment horizontal="center" vertical="center" wrapText="1"/>
    </xf>
    <xf numFmtId="4" fontId="18" fillId="0" borderId="39" xfId="0" applyNumberFormat="1" applyFont="1" applyFill="1" applyBorder="1" applyAlignment="1">
      <alignment horizontal="center" vertical="center" wrapText="1"/>
    </xf>
    <xf numFmtId="4" fontId="20" fillId="0" borderId="39" xfId="0" applyNumberFormat="1" applyFont="1" applyFill="1" applyBorder="1" applyAlignment="1">
      <alignment horizontal="center" vertical="center" wrapText="1"/>
    </xf>
    <xf numFmtId="4" fontId="18" fillId="0" borderId="55"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0" fontId="29" fillId="0" borderId="73" xfId="0" applyFont="1" applyBorder="1" applyAlignment="1">
      <alignment horizontal="center" vertical="center" wrapText="1"/>
    </xf>
    <xf numFmtId="0" fontId="30" fillId="0" borderId="73" xfId="0" applyFont="1" applyBorder="1" applyAlignment="1">
      <alignment horizontal="center" vertical="center" wrapText="1"/>
    </xf>
    <xf numFmtId="0" fontId="30" fillId="0" borderId="59" xfId="0" applyFont="1" applyBorder="1" applyAlignment="1">
      <alignment horizontal="center" vertical="center" wrapText="1"/>
    </xf>
    <xf numFmtId="0" fontId="14" fillId="0" borderId="38" xfId="0" applyFont="1" applyFill="1" applyBorder="1" applyAlignment="1">
      <alignment horizontal="center" vertical="center" wrapText="1"/>
    </xf>
    <xf numFmtId="49" fontId="14" fillId="3" borderId="0" xfId="0" applyNumberFormat="1" applyFont="1" applyFill="1" applyBorder="1" applyAlignment="1">
      <alignment horizontal="center" vertical="center"/>
    </xf>
    <xf numFmtId="49" fontId="15" fillId="0" borderId="0" xfId="0" applyNumberFormat="1" applyFont="1" applyBorder="1" applyAlignment="1">
      <alignment horizontal="center" vertical="center"/>
    </xf>
    <xf numFmtId="49" fontId="14" fillId="0" borderId="37" xfId="0" applyNumberFormat="1" applyFont="1" applyBorder="1" applyAlignment="1">
      <alignment horizontal="center" vertical="center"/>
    </xf>
    <xf numFmtId="49" fontId="18" fillId="17" borderId="32" xfId="0" applyNumberFormat="1" applyFont="1" applyFill="1" applyBorder="1" applyAlignment="1">
      <alignment horizontal="center" vertical="center" wrapText="1"/>
    </xf>
    <xf numFmtId="49" fontId="18" fillId="17" borderId="34" xfId="0" applyNumberFormat="1" applyFont="1" applyFill="1" applyBorder="1" applyAlignment="1">
      <alignment horizontal="center" vertical="center" wrapText="1"/>
    </xf>
    <xf numFmtId="4" fontId="18" fillId="0" borderId="44" xfId="0" applyNumberFormat="1" applyFont="1" applyFill="1" applyBorder="1" applyAlignment="1">
      <alignment horizontal="center" vertical="center" wrapText="1"/>
    </xf>
    <xf numFmtId="4" fontId="18" fillId="0" borderId="45" xfId="0" applyNumberFormat="1" applyFont="1" applyFill="1" applyBorder="1" applyAlignment="1">
      <alignment horizontal="center" vertical="center" wrapText="1"/>
    </xf>
    <xf numFmtId="4" fontId="18" fillId="0" borderId="46" xfId="0" applyNumberFormat="1" applyFont="1" applyFill="1" applyBorder="1" applyAlignment="1">
      <alignment horizontal="center" vertical="center" wrapText="1"/>
    </xf>
    <xf numFmtId="0" fontId="39" fillId="5" borderId="30" xfId="0" applyFont="1" applyFill="1" applyBorder="1" applyAlignment="1">
      <alignment horizontal="center" vertical="center" wrapText="1"/>
    </xf>
    <xf numFmtId="4" fontId="18" fillId="0" borderId="23" xfId="0" applyNumberFormat="1" applyFont="1" applyFill="1" applyBorder="1" applyAlignment="1">
      <alignment horizontal="center" vertical="center" wrapText="1"/>
    </xf>
    <xf numFmtId="4" fontId="39" fillId="5" borderId="19" xfId="0" applyNumberFormat="1" applyFont="1" applyFill="1" applyBorder="1" applyAlignment="1">
      <alignment horizontal="center" vertical="center" wrapText="1"/>
    </xf>
    <xf numFmtId="0" fontId="17" fillId="0" borderId="5" xfId="0" applyFont="1" applyBorder="1" applyAlignment="1">
      <alignment horizontal="center" vertical="center" wrapText="1"/>
    </xf>
    <xf numFmtId="4" fontId="18" fillId="0" borderId="44" xfId="0" applyNumberFormat="1" applyFont="1" applyBorder="1" applyAlignment="1">
      <alignment horizontal="center" vertical="center" wrapText="1"/>
    </xf>
    <xf numFmtId="4" fontId="18" fillId="0" borderId="27" xfId="0" applyNumberFormat="1" applyFont="1" applyBorder="1" applyAlignment="1">
      <alignment horizontal="center" vertical="center" wrapText="1"/>
    </xf>
    <xf numFmtId="4" fontId="18" fillId="0" borderId="45" xfId="0" applyNumberFormat="1" applyFont="1" applyBorder="1" applyAlignment="1">
      <alignment horizontal="center" vertical="center" wrapText="1"/>
    </xf>
    <xf numFmtId="4" fontId="18" fillId="0" borderId="19" xfId="0" applyNumberFormat="1" applyFont="1" applyBorder="1" applyAlignment="1">
      <alignment horizontal="center" vertical="center" wrapText="1"/>
    </xf>
    <xf numFmtId="4" fontId="18" fillId="0" borderId="13" xfId="0" applyNumberFormat="1" applyFont="1" applyBorder="1" applyAlignment="1">
      <alignment horizontal="center" vertical="center" wrapText="1"/>
    </xf>
    <xf numFmtId="4" fontId="18" fillId="0" borderId="3" xfId="0" applyNumberFormat="1" applyFont="1" applyBorder="1" applyAlignment="1">
      <alignment horizontal="center" vertical="center" wrapText="1"/>
    </xf>
    <xf numFmtId="4" fontId="18" fillId="0" borderId="40"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4" fontId="18" fillId="3" borderId="13" xfId="0" applyNumberFormat="1" applyFont="1" applyFill="1" applyBorder="1" applyAlignment="1">
      <alignment horizontal="center" vertical="center" wrapText="1"/>
    </xf>
    <xf numFmtId="4" fontId="16" fillId="0" borderId="40" xfId="0" applyNumberFormat="1" applyFont="1" applyBorder="1" applyAlignment="1">
      <alignment horizontal="center" vertical="center" wrapText="1"/>
    </xf>
    <xf numFmtId="4" fontId="39" fillId="5" borderId="50" xfId="0" applyNumberFormat="1" applyFont="1" applyFill="1" applyBorder="1" applyAlignment="1">
      <alignment horizontal="center" vertical="center" wrapText="1"/>
    </xf>
    <xf numFmtId="0" fontId="14" fillId="0" borderId="15" xfId="0" applyFont="1" applyBorder="1" applyAlignment="1">
      <alignment horizontal="center" vertical="center" wrapText="1"/>
    </xf>
    <xf numFmtId="0" fontId="14" fillId="0" borderId="39" xfId="0" applyFont="1" applyBorder="1" applyAlignment="1">
      <alignment horizontal="center" vertical="center" wrapText="1"/>
    </xf>
    <xf numFmtId="4" fontId="18" fillId="0" borderId="6" xfId="0" applyNumberFormat="1" applyFont="1" applyBorder="1" applyAlignment="1">
      <alignment horizontal="center" vertical="center" textRotation="90" wrapText="1"/>
    </xf>
    <xf numFmtId="0" fontId="26" fillId="0" borderId="15" xfId="0" applyFont="1" applyBorder="1" applyAlignment="1">
      <alignment horizontal="center" vertical="center" wrapText="1"/>
    </xf>
    <xf numFmtId="0" fontId="26" fillId="0" borderId="39" xfId="0" applyFont="1" applyBorder="1" applyAlignment="1">
      <alignment horizontal="center" vertical="center" wrapText="1"/>
    </xf>
    <xf numFmtId="0" fontId="0" fillId="0" borderId="0" xfId="0" applyFont="1" applyAlignment="1"/>
    <xf numFmtId="4" fontId="16" fillId="0" borderId="17" xfId="0" applyNumberFormat="1" applyFont="1" applyBorder="1" applyAlignment="1">
      <alignment horizontal="center" vertical="center" wrapText="1"/>
    </xf>
    <xf numFmtId="0" fontId="18" fillId="0" borderId="40" xfId="0" applyFont="1" applyBorder="1" applyAlignment="1">
      <alignment horizontal="center"/>
    </xf>
    <xf numFmtId="4" fontId="21" fillId="0" borderId="17" xfId="0" applyNumberFormat="1" applyFont="1" applyBorder="1" applyAlignment="1">
      <alignment horizontal="center" vertical="center" wrapText="1"/>
    </xf>
    <xf numFmtId="0" fontId="18" fillId="0" borderId="5" xfId="0" applyFont="1" applyBorder="1" applyAlignment="1">
      <alignment horizontal="center"/>
    </xf>
    <xf numFmtId="4" fontId="18" fillId="0" borderId="3" xfId="0" applyNumberFormat="1" applyFont="1" applyBorder="1" applyAlignment="1">
      <alignment horizontal="center" vertical="center" wrapText="1"/>
    </xf>
    <xf numFmtId="4" fontId="18" fillId="0" borderId="13" xfId="0" applyNumberFormat="1" applyFont="1" applyBorder="1" applyAlignment="1">
      <alignment horizontal="center" vertical="center" wrapText="1"/>
    </xf>
    <xf numFmtId="49" fontId="14" fillId="3" borderId="38" xfId="0" applyNumberFormat="1" applyFont="1" applyFill="1" applyBorder="1" applyAlignment="1">
      <alignment horizontal="center" vertical="center" wrapText="1"/>
    </xf>
    <xf numFmtId="49" fontId="14" fillId="3" borderId="21"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6" xfId="0" applyNumberFormat="1"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4" fontId="39" fillId="9" borderId="15" xfId="0" applyNumberFormat="1" applyFont="1" applyFill="1" applyBorder="1" applyAlignment="1">
      <alignment horizontal="center" vertical="center" wrapText="1"/>
    </xf>
    <xf numFmtId="4" fontId="16" fillId="0" borderId="18" xfId="0" applyNumberFormat="1" applyFont="1" applyBorder="1" applyAlignment="1">
      <alignment horizontal="center" vertical="center" wrapText="1"/>
    </xf>
    <xf numFmtId="49" fontId="14" fillId="3" borderId="15" xfId="0" applyNumberFormat="1" applyFont="1" applyFill="1" applyBorder="1" applyAlignment="1">
      <alignment horizontal="center" vertical="center" wrapText="1"/>
    </xf>
    <xf numFmtId="0" fontId="29" fillId="3" borderId="38" xfId="0" applyFont="1" applyFill="1" applyBorder="1" applyAlignment="1">
      <alignment horizontal="center" vertical="center" wrapText="1"/>
    </xf>
    <xf numFmtId="4" fontId="18" fillId="3" borderId="44" xfId="0" applyNumberFormat="1" applyFont="1" applyFill="1" applyBorder="1" applyAlignment="1">
      <alignment horizontal="center" vertical="center" wrapText="1"/>
    </xf>
    <xf numFmtId="4" fontId="18" fillId="3" borderId="51" xfId="0" applyNumberFormat="1" applyFont="1" applyFill="1" applyBorder="1" applyAlignment="1">
      <alignment horizontal="center" vertical="center" wrapText="1"/>
    </xf>
    <xf numFmtId="4" fontId="18" fillId="3" borderId="36" xfId="0" applyNumberFormat="1" applyFont="1" applyFill="1" applyBorder="1" applyAlignment="1">
      <alignment horizontal="center" vertical="center" wrapText="1"/>
    </xf>
    <xf numFmtId="4" fontId="18" fillId="0" borderId="40" xfId="0" applyNumberFormat="1" applyFont="1" applyBorder="1" applyAlignment="1">
      <alignment horizontal="center" vertical="center" wrapText="1"/>
    </xf>
    <xf numFmtId="0" fontId="51" fillId="18" borderId="49" xfId="0" applyFont="1" applyFill="1" applyBorder="1" applyAlignment="1">
      <alignment vertical="center"/>
    </xf>
    <xf numFmtId="0" fontId="51" fillId="18" borderId="31" xfId="0" applyFont="1" applyFill="1" applyBorder="1" applyAlignment="1">
      <alignment horizontal="center" vertical="center"/>
    </xf>
    <xf numFmtId="0" fontId="33" fillId="0" borderId="0" xfId="0" applyFont="1" applyAlignment="1">
      <alignment vertical="center"/>
    </xf>
    <xf numFmtId="0" fontId="14" fillId="5" borderId="30" xfId="0" applyFont="1" applyFill="1" applyBorder="1" applyAlignment="1">
      <alignment horizontal="center" vertical="center" wrapText="1"/>
    </xf>
    <xf numFmtId="0" fontId="33" fillId="8" borderId="88" xfId="0" applyFont="1" applyFill="1" applyBorder="1" applyAlignment="1">
      <alignment vertical="center" wrapText="1"/>
    </xf>
    <xf numFmtId="0" fontId="33" fillId="8" borderId="96" xfId="0" applyFont="1" applyFill="1" applyBorder="1" applyAlignment="1">
      <alignment vertical="center" wrapText="1"/>
    </xf>
    <xf numFmtId="0" fontId="33" fillId="8" borderId="81" xfId="0" applyFont="1" applyFill="1" applyBorder="1" applyAlignment="1">
      <alignment vertical="center" wrapText="1"/>
    </xf>
    <xf numFmtId="0" fontId="33" fillId="8" borderId="93" xfId="0" applyFont="1" applyFill="1" applyBorder="1" applyAlignment="1">
      <alignment horizontal="left" vertical="center" wrapText="1"/>
    </xf>
    <xf numFmtId="0" fontId="33" fillId="19" borderId="99" xfId="0" applyFont="1" applyFill="1" applyBorder="1" applyAlignment="1">
      <alignment horizontal="center" vertical="center"/>
    </xf>
    <xf numFmtId="0" fontId="33" fillId="19" borderId="96" xfId="0" applyFont="1" applyFill="1" applyBorder="1" applyAlignment="1">
      <alignment horizontal="center" vertical="center"/>
    </xf>
    <xf numFmtId="0" fontId="33" fillId="19" borderId="88" xfId="0" applyFont="1" applyFill="1" applyBorder="1" applyAlignment="1">
      <alignment horizontal="center" vertical="center"/>
    </xf>
    <xf numFmtId="0" fontId="33" fillId="19" borderId="81" xfId="0" applyFont="1" applyFill="1" applyBorder="1" applyAlignment="1">
      <alignment horizontal="center" vertical="center"/>
    </xf>
    <xf numFmtId="0" fontId="33" fillId="19" borderId="80" xfId="0" applyFont="1" applyFill="1" applyBorder="1" applyAlignment="1">
      <alignment horizontal="center" vertical="center"/>
    </xf>
    <xf numFmtId="0" fontId="33" fillId="19" borderId="105" xfId="0" applyFont="1" applyFill="1" applyBorder="1" applyAlignment="1">
      <alignment horizontal="center" vertical="center" wrapText="1"/>
    </xf>
    <xf numFmtId="0" fontId="33" fillId="8" borderId="108" xfId="0" applyFont="1" applyFill="1" applyBorder="1" applyAlignment="1">
      <alignment vertical="center" wrapText="1"/>
    </xf>
    <xf numFmtId="0" fontId="33" fillId="8" borderId="83" xfId="0" applyFont="1" applyFill="1" applyBorder="1" applyAlignment="1">
      <alignment vertical="center" wrapText="1"/>
    </xf>
    <xf numFmtId="0" fontId="33" fillId="8" borderId="130" xfId="0" applyFont="1" applyFill="1" applyBorder="1" applyAlignment="1">
      <alignment vertical="center" wrapText="1"/>
    </xf>
    <xf numFmtId="0" fontId="33" fillId="8" borderId="90" xfId="0" applyFont="1" applyFill="1" applyBorder="1" applyAlignment="1">
      <alignment horizontal="left" vertical="center" wrapText="1"/>
    </xf>
    <xf numFmtId="0" fontId="38" fillId="0" borderId="0" xfId="0" applyFont="1" applyAlignment="1">
      <alignment horizontal="center" vertical="center"/>
    </xf>
    <xf numFmtId="0" fontId="33" fillId="8" borderId="108" xfId="0" applyFont="1" applyFill="1" applyBorder="1" applyAlignment="1">
      <alignment vertical="center"/>
    </xf>
    <xf numFmtId="0" fontId="33" fillId="8" borderId="83" xfId="0" applyFont="1" applyFill="1" applyBorder="1" applyAlignment="1">
      <alignment vertical="center"/>
    </xf>
    <xf numFmtId="0" fontId="33" fillId="8" borderId="96" xfId="0" applyFont="1" applyFill="1" applyBorder="1" applyAlignment="1">
      <alignment vertical="center"/>
    </xf>
    <xf numFmtId="0" fontId="33" fillId="8" borderId="131" xfId="0" applyFont="1" applyFill="1" applyBorder="1" applyAlignment="1">
      <alignment vertical="center"/>
    </xf>
    <xf numFmtId="0" fontId="33" fillId="8" borderId="118" xfId="0" applyFont="1" applyFill="1" applyBorder="1" applyAlignment="1">
      <alignment vertical="center"/>
    </xf>
    <xf numFmtId="0" fontId="33" fillId="8" borderId="83" xfId="0" applyFont="1" applyFill="1" applyBorder="1" applyAlignment="1">
      <alignment horizontal="left" vertical="center" wrapText="1"/>
    </xf>
    <xf numFmtId="0" fontId="33" fillId="8" borderId="131" xfId="0" applyFont="1" applyFill="1" applyBorder="1" applyAlignment="1">
      <alignment vertical="center" wrapText="1"/>
    </xf>
    <xf numFmtId="0" fontId="33" fillId="8" borderId="118" xfId="0" applyFont="1" applyFill="1" applyBorder="1" applyAlignment="1">
      <alignment vertical="center" wrapText="1"/>
    </xf>
    <xf numFmtId="0" fontId="33" fillId="8" borderId="130" xfId="0" applyFont="1" applyFill="1" applyBorder="1" applyAlignment="1">
      <alignment horizontal="left" vertical="center" wrapText="1"/>
    </xf>
    <xf numFmtId="0" fontId="33" fillId="8" borderId="131" xfId="0" applyFont="1" applyFill="1" applyBorder="1" applyAlignment="1">
      <alignment horizontal="left" vertical="center" wrapText="1"/>
    </xf>
    <xf numFmtId="0" fontId="33" fillId="20" borderId="133" xfId="0" applyFont="1" applyFill="1" applyBorder="1" applyAlignment="1">
      <alignment horizontal="center" vertical="center" wrapText="1"/>
    </xf>
    <xf numFmtId="0" fontId="33" fillId="8" borderId="134" xfId="0" applyFont="1" applyFill="1" applyBorder="1" applyAlignment="1">
      <alignment horizontal="left" vertical="center" wrapText="1"/>
    </xf>
    <xf numFmtId="0" fontId="33" fillId="19" borderId="137" xfId="0" applyFont="1" applyFill="1" applyBorder="1" applyAlignment="1">
      <alignment horizontal="center" vertical="center"/>
    </xf>
    <xf numFmtId="0" fontId="33" fillId="8" borderId="138" xfId="0" applyFont="1" applyFill="1" applyBorder="1" applyAlignment="1">
      <alignment horizontal="left" vertical="center" wrapText="1"/>
    </xf>
    <xf numFmtId="0" fontId="33" fillId="8" borderId="139" xfId="0" applyFont="1" applyFill="1" applyBorder="1" applyAlignment="1">
      <alignment horizontal="left" vertical="center" wrapText="1"/>
    </xf>
    <xf numFmtId="0" fontId="33" fillId="8" borderId="141" xfId="0" applyFont="1" applyFill="1" applyBorder="1" applyAlignment="1">
      <alignment horizontal="left" vertical="center" wrapText="1"/>
    </xf>
    <xf numFmtId="0" fontId="33" fillId="8" borderId="90" xfId="0" applyFont="1" applyFill="1" applyBorder="1" applyAlignment="1">
      <alignment vertical="center"/>
    </xf>
    <xf numFmtId="0" fontId="53" fillId="21" borderId="118" xfId="0" applyFont="1" applyFill="1" applyBorder="1" applyAlignment="1">
      <alignment vertical="center" wrapText="1"/>
    </xf>
    <xf numFmtId="0" fontId="53" fillId="21" borderId="140" xfId="0" applyFont="1" applyFill="1" applyBorder="1" applyAlignment="1">
      <alignment horizontal="left" vertical="center" wrapText="1"/>
    </xf>
    <xf numFmtId="0" fontId="14" fillId="0" borderId="101" xfId="0" applyFont="1" applyBorder="1" applyAlignment="1">
      <alignment horizontal="center" vertical="center" textRotation="90" wrapText="1"/>
    </xf>
    <xf numFmtId="0" fontId="14" fillId="3" borderId="101" xfId="0" applyFont="1" applyFill="1" applyBorder="1" applyAlignment="1">
      <alignment horizontal="center" vertical="center" textRotation="90" wrapText="1"/>
    </xf>
    <xf numFmtId="0" fontId="26" fillId="0" borderId="101" xfId="0" applyFont="1" applyBorder="1" applyAlignment="1">
      <alignment horizontal="center" vertical="center" textRotation="90" wrapText="1"/>
    </xf>
    <xf numFmtId="0" fontId="15" fillId="0" borderId="71" xfId="0" applyFont="1" applyBorder="1" applyAlignment="1">
      <alignment horizontal="center" vertical="center" textRotation="90" wrapText="1"/>
    </xf>
    <xf numFmtId="49" fontId="14" fillId="23" borderId="38" xfId="0" applyNumberFormat="1" applyFont="1" applyFill="1" applyBorder="1" applyAlignment="1">
      <alignment horizontal="center" vertical="center" wrapText="1"/>
    </xf>
    <xf numFmtId="4" fontId="39" fillId="5" borderId="15" xfId="0" applyNumberFormat="1" applyFont="1" applyFill="1" applyBorder="1" applyAlignment="1">
      <alignment horizontal="right" vertical="center" wrapText="1"/>
    </xf>
    <xf numFmtId="4" fontId="39" fillId="5" borderId="38" xfId="0" applyNumberFormat="1" applyFont="1" applyFill="1" applyBorder="1" applyAlignment="1">
      <alignment horizontal="right" vertical="center" wrapText="1"/>
    </xf>
    <xf numFmtId="4" fontId="39" fillId="5" borderId="23" xfId="0" applyNumberFormat="1" applyFont="1" applyFill="1" applyBorder="1" applyAlignment="1">
      <alignment horizontal="right" vertical="center" wrapText="1"/>
    </xf>
    <xf numFmtId="4" fontId="39" fillId="5" borderId="39" xfId="0" applyNumberFormat="1" applyFont="1" applyFill="1" applyBorder="1" applyAlignment="1">
      <alignment horizontal="right" vertical="center" wrapText="1"/>
    </xf>
    <xf numFmtId="4" fontId="39" fillId="5" borderId="30" xfId="0" applyNumberFormat="1" applyFont="1" applyFill="1" applyBorder="1" applyAlignment="1">
      <alignment horizontal="right" vertical="center" wrapText="1"/>
    </xf>
    <xf numFmtId="4" fontId="39" fillId="5" borderId="43" xfId="0" applyNumberFormat="1" applyFont="1" applyFill="1" applyBorder="1" applyAlignment="1">
      <alignment horizontal="right" vertical="center" wrapText="1"/>
    </xf>
    <xf numFmtId="4" fontId="39" fillId="5" borderId="55" xfId="0" applyNumberFormat="1" applyFont="1" applyFill="1" applyBorder="1" applyAlignment="1">
      <alignment horizontal="right" vertical="center" wrapText="1"/>
    </xf>
    <xf numFmtId="4" fontId="18" fillId="16" borderId="33" xfId="0" applyNumberFormat="1" applyFont="1" applyFill="1" applyBorder="1" applyAlignment="1">
      <alignment horizontal="right" vertical="center" wrapText="1"/>
    </xf>
    <xf numFmtId="4" fontId="16" fillId="0" borderId="5" xfId="0" applyNumberFormat="1" applyFont="1" applyBorder="1" applyAlignment="1">
      <alignment horizontal="center" vertical="center" wrapText="1"/>
    </xf>
    <xf numFmtId="4" fontId="16" fillId="0" borderId="13" xfId="0" applyNumberFormat="1" applyFont="1" applyBorder="1" applyAlignment="1">
      <alignment horizontal="center" vertical="center" wrapText="1"/>
    </xf>
    <xf numFmtId="4" fontId="16" fillId="0" borderId="1" xfId="0" applyNumberFormat="1" applyFont="1" applyBorder="1" applyAlignment="1">
      <alignment horizontal="center" vertical="center" wrapText="1"/>
    </xf>
    <xf numFmtId="4" fontId="39" fillId="5" borderId="76" xfId="0" applyNumberFormat="1" applyFont="1" applyFill="1" applyBorder="1" applyAlignment="1">
      <alignment horizontal="center" vertical="center" wrapText="1"/>
    </xf>
    <xf numFmtId="4" fontId="18" fillId="16" borderId="34" xfId="0" applyNumberFormat="1" applyFont="1" applyFill="1" applyBorder="1" applyAlignment="1">
      <alignment horizontal="center" vertical="center" wrapText="1"/>
    </xf>
    <xf numFmtId="4" fontId="18" fillId="16" borderId="30" xfId="0" applyNumberFormat="1" applyFont="1" applyFill="1" applyBorder="1" applyAlignment="1">
      <alignment horizontal="right" vertical="center" wrapText="1"/>
    </xf>
    <xf numFmtId="4" fontId="18" fillId="16" borderId="32" xfId="0" applyNumberFormat="1" applyFont="1" applyFill="1" applyBorder="1" applyAlignment="1">
      <alignment horizontal="right" vertical="center" wrapText="1"/>
    </xf>
    <xf numFmtId="4" fontId="26" fillId="0" borderId="39" xfId="0" applyNumberFormat="1" applyFont="1" applyBorder="1" applyAlignment="1">
      <alignment vertical="center" wrapText="1"/>
    </xf>
    <xf numFmtId="4" fontId="18" fillId="0" borderId="11" xfId="0" applyNumberFormat="1" applyFont="1" applyBorder="1" applyAlignment="1">
      <alignment horizontal="center" vertical="center" wrapText="1"/>
    </xf>
    <xf numFmtId="4" fontId="18" fillId="0" borderId="28" xfId="0" applyNumberFormat="1" applyFont="1" applyBorder="1" applyAlignment="1">
      <alignment horizontal="center" vertical="center" wrapText="1"/>
    </xf>
    <xf numFmtId="4" fontId="18" fillId="0" borderId="19" xfId="0" applyNumberFormat="1" applyFont="1" applyBorder="1" applyAlignment="1">
      <alignment horizontal="center" vertical="center" wrapText="1"/>
    </xf>
    <xf numFmtId="4" fontId="18" fillId="0" borderId="3" xfId="0" applyNumberFormat="1" applyFont="1" applyBorder="1" applyAlignment="1">
      <alignment horizontal="center" vertical="center" wrapText="1"/>
    </xf>
    <xf numFmtId="4" fontId="18" fillId="0" borderId="13" xfId="0" applyNumberFormat="1" applyFont="1" applyBorder="1" applyAlignment="1">
      <alignment horizontal="center" vertical="center" wrapText="1"/>
    </xf>
    <xf numFmtId="4" fontId="18" fillId="0" borderId="1" xfId="0" applyNumberFormat="1" applyFont="1" applyBorder="1" applyAlignment="1">
      <alignment horizontal="center" vertical="center" wrapText="1"/>
    </xf>
    <xf numFmtId="4" fontId="18" fillId="0" borderId="40" xfId="0" applyNumberFormat="1" applyFont="1" applyBorder="1" applyAlignment="1">
      <alignment horizontal="center" vertical="center" wrapText="1"/>
    </xf>
    <xf numFmtId="4" fontId="18" fillId="0" borderId="41"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0" borderId="40" xfId="0" applyFont="1" applyBorder="1" applyAlignment="1">
      <alignment horizontal="center" vertical="center" wrapText="1"/>
    </xf>
    <xf numFmtId="0" fontId="39" fillId="5" borderId="38" xfId="4" applyFont="1" applyFill="1" applyBorder="1" applyAlignment="1">
      <alignment horizontal="center" vertical="center" wrapText="1" indent="1"/>
    </xf>
    <xf numFmtId="49" fontId="38" fillId="7" borderId="30" xfId="0" applyNumberFormat="1" applyFont="1" applyFill="1" applyBorder="1" applyAlignment="1">
      <alignment horizontal="center" vertical="center" wrapText="1"/>
    </xf>
    <xf numFmtId="0" fontId="21" fillId="7" borderId="99" xfId="0" applyFont="1" applyFill="1" applyBorder="1" applyAlignment="1">
      <alignment horizontal="center" vertical="center" textRotation="90" wrapText="1"/>
    </xf>
    <xf numFmtId="0" fontId="21" fillId="7" borderId="142" xfId="0" applyFont="1" applyFill="1" applyBorder="1" applyAlignment="1">
      <alignment horizontal="center" vertical="center" textRotation="90" wrapText="1"/>
    </xf>
    <xf numFmtId="0" fontId="21" fillId="7" borderId="143" xfId="0" applyFont="1" applyFill="1" applyBorder="1" applyAlignment="1">
      <alignment horizontal="center" vertical="center" textRotation="90" wrapText="1"/>
    </xf>
    <xf numFmtId="0" fontId="39" fillId="5" borderId="144" xfId="4" applyFont="1" applyFill="1" applyBorder="1" applyAlignment="1">
      <alignment horizontal="center" vertical="center" wrapText="1" indent="1"/>
    </xf>
    <xf numFmtId="2" fontId="21" fillId="7" borderId="99" xfId="0" applyNumberFormat="1" applyFont="1" applyFill="1" applyBorder="1" applyAlignment="1">
      <alignment horizontal="center" vertical="center" textRotation="90" wrapText="1"/>
    </xf>
    <xf numFmtId="2" fontId="21" fillId="7" borderId="142" xfId="0" applyNumberFormat="1" applyFont="1" applyFill="1" applyBorder="1" applyAlignment="1">
      <alignment horizontal="center" vertical="center" textRotation="90" wrapText="1"/>
    </xf>
    <xf numFmtId="2" fontId="21" fillId="7" borderId="145" xfId="0" applyNumberFormat="1" applyFont="1" applyFill="1" applyBorder="1" applyAlignment="1">
      <alignment horizontal="center" vertical="center" textRotation="90" wrapText="1"/>
    </xf>
    <xf numFmtId="4" fontId="21" fillId="0" borderId="146" xfId="0" applyNumberFormat="1" applyFont="1" applyBorder="1" applyAlignment="1">
      <alignment horizontal="center" vertical="center" wrapText="1"/>
    </xf>
    <xf numFmtId="4" fontId="21" fillId="0" borderId="147" xfId="0" applyNumberFormat="1" applyFont="1" applyBorder="1" applyAlignment="1">
      <alignment horizontal="center" vertical="center" wrapText="1"/>
    </xf>
    <xf numFmtId="4" fontId="21" fillId="0" borderId="148" xfId="0" applyNumberFormat="1" applyFont="1" applyBorder="1" applyAlignment="1">
      <alignment horizontal="center" vertical="center" wrapText="1"/>
    </xf>
    <xf numFmtId="4" fontId="16" fillId="0" borderId="36" xfId="0" applyNumberFormat="1" applyFont="1" applyBorder="1" applyAlignment="1">
      <alignment horizontal="center" vertical="center" wrapText="1"/>
    </xf>
    <xf numFmtId="4" fontId="21" fillId="0" borderId="6" xfId="0" applyNumberFormat="1" applyFont="1" applyBorder="1" applyAlignment="1">
      <alignment horizontal="center" vertical="center" wrapText="1"/>
    </xf>
    <xf numFmtId="4" fontId="21" fillId="0" borderId="3" xfId="0" applyNumberFormat="1" applyFont="1" applyBorder="1" applyAlignment="1">
      <alignment horizontal="center" vertical="center" wrapText="1"/>
    </xf>
    <xf numFmtId="4" fontId="39" fillId="9" borderId="32" xfId="0" applyNumberFormat="1" applyFont="1" applyFill="1" applyBorder="1" applyAlignment="1">
      <alignment horizontal="center" vertical="center" wrapText="1"/>
    </xf>
    <xf numFmtId="4" fontId="21" fillId="0" borderId="36" xfId="0" applyNumberFormat="1" applyFont="1" applyBorder="1" applyAlignment="1">
      <alignment horizontal="center" vertical="center" wrapText="1"/>
    </xf>
    <xf numFmtId="4" fontId="21" fillId="0" borderId="48" xfId="0" applyNumberFormat="1" applyFont="1" applyBorder="1" applyAlignment="1">
      <alignment horizontal="center" vertical="center" wrapText="1"/>
    </xf>
    <xf numFmtId="4" fontId="21" fillId="0" borderId="77" xfId="0" applyNumberFormat="1" applyFont="1" applyBorder="1" applyAlignment="1">
      <alignment horizontal="center" vertical="center" wrapText="1"/>
    </xf>
    <xf numFmtId="4" fontId="21" fillId="0" borderId="149" xfId="0" applyNumberFormat="1" applyFont="1" applyBorder="1" applyAlignment="1">
      <alignment horizontal="center" vertical="center" wrapText="1"/>
    </xf>
    <xf numFmtId="49" fontId="33" fillId="0" borderId="150" xfId="0" applyNumberFormat="1" applyFont="1" applyBorder="1" applyAlignment="1">
      <alignment horizontal="center" vertical="center" wrapText="1"/>
    </xf>
    <xf numFmtId="0" fontId="34" fillId="0" borderId="150" xfId="0" applyFont="1" applyBorder="1" applyAlignment="1">
      <alignment horizontal="center" vertical="center" wrapText="1"/>
    </xf>
    <xf numFmtId="0" fontId="33" fillId="0" borderId="151" xfId="0" applyFont="1" applyBorder="1" applyAlignment="1">
      <alignment horizontal="center" vertical="center" wrapText="1"/>
    </xf>
    <xf numFmtId="0" fontId="34" fillId="0" borderId="151" xfId="0" applyFont="1" applyBorder="1" applyAlignment="1">
      <alignment horizontal="center" vertical="center" wrapText="1"/>
    </xf>
    <xf numFmtId="0" fontId="33" fillId="0" borderId="152" xfId="0" applyFont="1" applyBorder="1" applyAlignment="1">
      <alignment horizontal="center" vertical="center" wrapText="1"/>
    </xf>
    <xf numFmtId="0" fontId="34" fillId="0" borderId="152" xfId="0" applyFont="1" applyBorder="1" applyAlignment="1">
      <alignment horizontal="center" vertical="center" wrapText="1"/>
    </xf>
    <xf numFmtId="0" fontId="33" fillId="0" borderId="15" xfId="0" applyFont="1" applyBorder="1" applyAlignment="1">
      <alignment horizontal="center" vertical="center" wrapText="1"/>
    </xf>
    <xf numFmtId="0" fontId="34" fillId="0" borderId="15" xfId="0" applyFont="1" applyBorder="1" applyAlignment="1">
      <alignment horizontal="center" vertical="center" wrapText="1"/>
    </xf>
    <xf numFmtId="0" fontId="33" fillId="0" borderId="39" xfId="0" applyFont="1" applyBorder="1" applyAlignment="1">
      <alignment horizontal="center" vertical="center" wrapText="1"/>
    </xf>
    <xf numFmtId="0" fontId="34" fillId="0" borderId="39" xfId="0" applyFont="1" applyBorder="1" applyAlignment="1">
      <alignment horizontal="center" vertical="center" wrapText="1"/>
    </xf>
    <xf numFmtId="0" fontId="33" fillId="0" borderId="55" xfId="0" applyFont="1" applyBorder="1" applyAlignment="1">
      <alignment horizontal="center" vertical="center" wrapText="1"/>
    </xf>
    <xf numFmtId="0" fontId="34" fillId="0" borderId="55" xfId="0" applyFont="1" applyBorder="1" applyAlignment="1">
      <alignment horizontal="center" vertical="center" wrapText="1"/>
    </xf>
    <xf numFmtId="49" fontId="33" fillId="0" borderId="15" xfId="0" applyNumberFormat="1" applyFont="1" applyBorder="1" applyAlignment="1">
      <alignment horizontal="center" vertical="center" wrapText="1"/>
    </xf>
    <xf numFmtId="164" fontId="33" fillId="0" borderId="23" xfId="0" applyNumberFormat="1" applyFont="1" applyBorder="1" applyAlignment="1">
      <alignment horizontal="center" vertical="center" wrapText="1"/>
    </xf>
    <xf numFmtId="0" fontId="34" fillId="0" borderId="23" xfId="0" applyFont="1" applyBorder="1" applyAlignment="1">
      <alignment horizontal="center" vertical="center" wrapText="1"/>
    </xf>
    <xf numFmtId="49" fontId="33" fillId="0" borderId="153" xfId="0" applyNumberFormat="1" applyFont="1" applyBorder="1" applyAlignment="1">
      <alignment horizontal="center" vertical="center" wrapText="1"/>
    </xf>
    <xf numFmtId="0" fontId="34" fillId="0" borderId="153" xfId="0" applyFont="1" applyBorder="1" applyAlignment="1">
      <alignment horizontal="center" vertical="center" wrapText="1"/>
    </xf>
    <xf numFmtId="49" fontId="33" fillId="0" borderId="154" xfId="0" applyNumberFormat="1" applyFont="1" applyBorder="1" applyAlignment="1">
      <alignment horizontal="center" vertical="center" wrapText="1"/>
    </xf>
    <xf numFmtId="0" fontId="34" fillId="0" borderId="154" xfId="0" applyFont="1" applyBorder="1" applyAlignment="1">
      <alignment horizontal="center" vertical="center" wrapText="1"/>
    </xf>
    <xf numFmtId="0" fontId="33" fillId="0" borderId="154" xfId="0" applyFont="1" applyBorder="1" applyAlignment="1">
      <alignment horizontal="center" vertical="center" wrapText="1"/>
    </xf>
    <xf numFmtId="4" fontId="39" fillId="9" borderId="89" xfId="0" applyNumberFormat="1" applyFont="1" applyFill="1" applyBorder="1" applyAlignment="1">
      <alignment horizontal="right" vertical="center" wrapText="1"/>
    </xf>
    <xf numFmtId="4" fontId="39" fillId="9" borderId="83" xfId="0" applyNumberFormat="1" applyFont="1" applyFill="1" applyBorder="1" applyAlignment="1">
      <alignment horizontal="right" vertical="center" wrapText="1"/>
    </xf>
    <xf numFmtId="4" fontId="39" fillId="9" borderId="118" xfId="0" applyNumberFormat="1" applyFont="1" applyFill="1" applyBorder="1" applyAlignment="1">
      <alignment horizontal="right" vertical="center" wrapText="1"/>
    </xf>
    <xf numFmtId="4" fontId="39" fillId="9" borderId="80" xfId="0" applyNumberFormat="1" applyFont="1" applyFill="1" applyBorder="1" applyAlignment="1">
      <alignment horizontal="right" vertical="center" wrapText="1"/>
    </xf>
    <xf numFmtId="4" fontId="39" fillId="9" borderId="17" xfId="0" applyNumberFormat="1" applyFont="1" applyFill="1" applyBorder="1" applyAlignment="1">
      <alignment horizontal="right" vertical="center" wrapText="1"/>
    </xf>
    <xf numFmtId="4" fontId="39" fillId="9" borderId="40" xfId="0" applyNumberFormat="1" applyFont="1" applyFill="1" applyBorder="1" applyAlignment="1">
      <alignment horizontal="right" vertical="center" wrapText="1"/>
    </xf>
    <xf numFmtId="4" fontId="39" fillId="9" borderId="33" xfId="0" applyNumberFormat="1" applyFont="1" applyFill="1" applyBorder="1" applyAlignment="1">
      <alignment horizontal="right" vertical="center" wrapText="1"/>
    </xf>
    <xf numFmtId="4" fontId="39" fillId="9" borderId="25" xfId="0" applyNumberFormat="1" applyFont="1" applyFill="1" applyBorder="1" applyAlignment="1">
      <alignment horizontal="right" vertical="center" wrapText="1"/>
    </xf>
    <xf numFmtId="4" fontId="39" fillId="9" borderId="124" xfId="0" applyNumberFormat="1" applyFont="1" applyFill="1" applyBorder="1" applyAlignment="1">
      <alignment horizontal="right" vertical="center" wrapText="1"/>
    </xf>
    <xf numFmtId="4" fontId="39" fillId="9" borderId="90" xfId="0" applyNumberFormat="1" applyFont="1" applyFill="1" applyBorder="1" applyAlignment="1">
      <alignment horizontal="right" vertical="center" wrapText="1"/>
    </xf>
    <xf numFmtId="4" fontId="39" fillId="9" borderId="126" xfId="0" applyNumberFormat="1" applyFont="1" applyFill="1" applyBorder="1" applyAlignment="1">
      <alignment horizontal="right" vertical="center" wrapText="1"/>
    </xf>
    <xf numFmtId="4" fontId="39" fillId="9" borderId="108" xfId="0" applyNumberFormat="1" applyFont="1" applyFill="1" applyBorder="1" applyAlignment="1">
      <alignment horizontal="right" vertical="center" wrapText="1"/>
    </xf>
    <xf numFmtId="4" fontId="39" fillId="9" borderId="38" xfId="0" applyNumberFormat="1" applyFont="1" applyFill="1" applyBorder="1" applyAlignment="1">
      <alignment horizontal="right" vertical="center" wrapText="1"/>
    </xf>
    <xf numFmtId="2" fontId="39" fillId="9" borderId="39" xfId="0" applyNumberFormat="1" applyFont="1" applyFill="1" applyBorder="1" applyAlignment="1">
      <alignment horizontal="right" vertical="center" wrapText="1"/>
    </xf>
    <xf numFmtId="2" fontId="39" fillId="9" borderId="55" xfId="0" applyNumberFormat="1" applyFont="1" applyFill="1" applyBorder="1" applyAlignment="1">
      <alignment horizontal="right" vertical="center" wrapText="1"/>
    </xf>
    <xf numFmtId="4" fontId="39" fillId="9" borderId="30" xfId="0" applyNumberFormat="1" applyFont="1" applyFill="1" applyBorder="1" applyAlignment="1">
      <alignment horizontal="right" vertical="center" wrapText="1"/>
    </xf>
    <xf numFmtId="4" fontId="39" fillId="5" borderId="32" xfId="0" applyNumberFormat="1" applyFont="1" applyFill="1" applyBorder="1" applyAlignment="1">
      <alignment horizontal="right" vertical="center" wrapText="1"/>
    </xf>
    <xf numFmtId="4" fontId="18" fillId="15" borderId="155" xfId="0" applyNumberFormat="1" applyFont="1" applyFill="1" applyBorder="1" applyAlignment="1">
      <alignment horizontal="center" vertical="center" wrapText="1"/>
    </xf>
    <xf numFmtId="4" fontId="18" fillId="15" borderId="156" xfId="0" applyNumberFormat="1" applyFont="1" applyFill="1" applyBorder="1" applyAlignment="1">
      <alignment horizontal="center" vertical="center" wrapText="1"/>
    </xf>
    <xf numFmtId="4" fontId="18" fillId="15" borderId="157" xfId="0" applyNumberFormat="1" applyFont="1" applyFill="1" applyBorder="1" applyAlignment="1">
      <alignment horizontal="center" vertical="center" wrapText="1"/>
    </xf>
    <xf numFmtId="4" fontId="26" fillId="15" borderId="96" xfId="0" applyNumberFormat="1" applyFont="1" applyFill="1" applyBorder="1" applyAlignment="1">
      <alignment horizontal="center" vertical="center" wrapText="1"/>
    </xf>
    <xf numFmtId="4" fontId="18" fillId="15" borderId="155" xfId="0" applyNumberFormat="1" applyFont="1" applyFill="1" applyBorder="1" applyAlignment="1">
      <alignment horizontal="right" vertical="center" wrapText="1"/>
    </xf>
    <xf numFmtId="49" fontId="38" fillId="24" borderId="158" xfId="0" applyNumberFormat="1" applyFont="1" applyFill="1" applyBorder="1" applyAlignment="1">
      <alignment horizontal="center" vertical="center" wrapText="1"/>
    </xf>
    <xf numFmtId="0" fontId="33" fillId="0" borderId="158" xfId="0" applyFont="1" applyBorder="1" applyAlignment="1">
      <alignment horizontal="center" vertical="center" wrapText="1"/>
    </xf>
    <xf numFmtId="0" fontId="34" fillId="0" borderId="158" xfId="0" applyFont="1" applyBorder="1" applyAlignment="1">
      <alignment horizontal="center" vertical="center" wrapText="1"/>
    </xf>
    <xf numFmtId="4" fontId="21" fillId="0" borderId="159" xfId="0" applyNumberFormat="1" applyFont="1" applyBorder="1" applyAlignment="1">
      <alignment horizontal="center" vertical="center" wrapText="1"/>
    </xf>
    <xf numFmtId="4" fontId="21" fillId="0" borderId="160" xfId="0" applyNumberFormat="1" applyFont="1" applyBorder="1" applyAlignment="1">
      <alignment horizontal="center" vertical="center" wrapText="1"/>
    </xf>
    <xf numFmtId="4" fontId="21" fillId="0" borderId="161" xfId="0" applyNumberFormat="1" applyFont="1" applyBorder="1" applyAlignment="1">
      <alignment horizontal="center" vertical="center" wrapText="1"/>
    </xf>
    <xf numFmtId="4" fontId="39" fillId="9" borderId="162" xfId="0" applyNumberFormat="1" applyFont="1" applyFill="1" applyBorder="1" applyAlignment="1">
      <alignment horizontal="right" vertical="center" wrapText="1"/>
    </xf>
    <xf numFmtId="0" fontId="21" fillId="0" borderId="163" xfId="0" applyFont="1" applyBorder="1" applyAlignment="1">
      <alignment horizontal="center" vertical="center" wrapText="1"/>
    </xf>
    <xf numFmtId="0" fontId="21" fillId="0" borderId="160" xfId="0" applyFont="1" applyBorder="1" applyAlignment="1">
      <alignment horizontal="center" vertical="center" wrapText="1"/>
    </xf>
    <xf numFmtId="0" fontId="21" fillId="0" borderId="161" xfId="0" applyFont="1" applyBorder="1" applyAlignment="1">
      <alignment horizontal="center" vertical="center" wrapText="1"/>
    </xf>
    <xf numFmtId="0" fontId="39" fillId="9" borderId="158" xfId="0" applyFont="1" applyFill="1" applyBorder="1" applyAlignment="1">
      <alignment horizontal="right" vertical="center" wrapText="1"/>
    </xf>
    <xf numFmtId="0" fontId="37" fillId="0" borderId="166" xfId="0" applyFont="1" applyBorder="1" applyAlignment="1">
      <alignment horizontal="center" vertical="center" wrapText="1"/>
    </xf>
    <xf numFmtId="4" fontId="21" fillId="0" borderId="5"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0" fontId="18" fillId="0" borderId="6" xfId="0" applyFont="1" applyBorder="1" applyAlignment="1">
      <alignment horizontal="center"/>
    </xf>
    <xf numFmtId="0" fontId="18" fillId="0" borderId="6" xfId="0" applyFont="1" applyBorder="1" applyAlignment="1">
      <alignment horizontal="center" vertical="center"/>
    </xf>
    <xf numFmtId="0" fontId="18" fillId="0" borderId="3" xfId="0" applyFont="1" applyBorder="1" applyAlignment="1">
      <alignment horizontal="center"/>
    </xf>
    <xf numFmtId="4" fontId="39" fillId="9" borderId="15" xfId="0" applyNumberFormat="1" applyFont="1" applyFill="1" applyBorder="1" applyAlignment="1">
      <alignment horizontal="right" vertical="center" wrapText="1"/>
    </xf>
    <xf numFmtId="4" fontId="39" fillId="9" borderId="39" xfId="0" applyNumberFormat="1" applyFont="1" applyFill="1" applyBorder="1" applyAlignment="1">
      <alignment horizontal="right" vertical="center" wrapText="1"/>
    </xf>
    <xf numFmtId="4" fontId="39" fillId="9" borderId="23" xfId="0" applyNumberFormat="1" applyFont="1" applyFill="1" applyBorder="1" applyAlignment="1">
      <alignment horizontal="right" vertical="center" wrapText="1"/>
    </xf>
    <xf numFmtId="0" fontId="26" fillId="0" borderId="168" xfId="0" applyFont="1" applyBorder="1"/>
    <xf numFmtId="0" fontId="26" fillId="0" borderId="169" xfId="0" applyFont="1" applyBorder="1"/>
    <xf numFmtId="0" fontId="23" fillId="0" borderId="20" xfId="0" applyFont="1" applyFill="1" applyBorder="1" applyAlignment="1">
      <alignment horizontal="center" vertical="center" wrapText="1"/>
    </xf>
    <xf numFmtId="49" fontId="18" fillId="17" borderId="44" xfId="0" applyNumberFormat="1" applyFont="1" applyFill="1" applyBorder="1" applyAlignment="1">
      <alignment horizontal="center" vertical="center" wrapText="1" indent="1"/>
    </xf>
    <xf numFmtId="49" fontId="18" fillId="17" borderId="46" xfId="0" applyNumberFormat="1" applyFont="1" applyFill="1" applyBorder="1" applyAlignment="1">
      <alignment horizontal="center" vertical="center" wrapText="1" indent="1"/>
    </xf>
    <xf numFmtId="4" fontId="39" fillId="17" borderId="76" xfId="0" applyNumberFormat="1" applyFont="1" applyFill="1" applyBorder="1" applyAlignment="1">
      <alignment horizontal="right" vertical="center" wrapText="1"/>
    </xf>
    <xf numFmtId="4" fontId="39" fillId="17" borderId="50" xfId="0" applyNumberFormat="1" applyFont="1" applyFill="1" applyBorder="1" applyAlignment="1">
      <alignment horizontal="right" vertical="center" wrapText="1"/>
    </xf>
    <xf numFmtId="4" fontId="39" fillId="17" borderId="19" xfId="0" applyNumberFormat="1" applyFont="1" applyFill="1" applyBorder="1" applyAlignment="1">
      <alignment horizontal="right" vertical="center" wrapText="1"/>
    </xf>
    <xf numFmtId="4" fontId="39" fillId="17" borderId="12" xfId="0" applyNumberFormat="1" applyFont="1" applyFill="1" applyBorder="1" applyAlignment="1">
      <alignment horizontal="right" vertical="center" wrapText="1"/>
    </xf>
    <xf numFmtId="4" fontId="39" fillId="17" borderId="32" xfId="0" applyNumberFormat="1" applyFont="1" applyFill="1" applyBorder="1" applyAlignment="1">
      <alignment horizontal="right" vertical="center" wrapText="1"/>
    </xf>
    <xf numFmtId="4" fontId="39" fillId="17" borderId="33" xfId="0" applyNumberFormat="1" applyFont="1" applyFill="1" applyBorder="1" applyAlignment="1">
      <alignment horizontal="right" vertical="center" wrapText="1"/>
    </xf>
    <xf numFmtId="4" fontId="16" fillId="17" borderId="51" xfId="0" applyNumberFormat="1" applyFont="1" applyFill="1" applyBorder="1" applyAlignment="1">
      <alignment horizontal="right" vertical="center" wrapText="1"/>
    </xf>
    <xf numFmtId="4" fontId="16" fillId="17" borderId="42" xfId="0" applyNumberFormat="1" applyFont="1" applyFill="1" applyBorder="1" applyAlignment="1">
      <alignment horizontal="right" vertical="center" wrapText="1"/>
    </xf>
    <xf numFmtId="4" fontId="16" fillId="17" borderId="6" xfId="0" applyNumberFormat="1" applyFont="1" applyFill="1" applyBorder="1" applyAlignment="1">
      <alignment horizontal="right" vertical="center" wrapText="1"/>
    </xf>
    <xf numFmtId="4" fontId="16" fillId="17" borderId="5" xfId="0" applyNumberFormat="1" applyFont="1" applyFill="1" applyBorder="1" applyAlignment="1">
      <alignment horizontal="right" vertical="center" wrapText="1"/>
    </xf>
    <xf numFmtId="4" fontId="18" fillId="17" borderId="6" xfId="0" applyNumberFormat="1" applyFont="1" applyFill="1" applyBorder="1" applyAlignment="1">
      <alignment horizontal="right" vertical="center" wrapText="1"/>
    </xf>
    <xf numFmtId="4" fontId="18" fillId="17" borderId="3" xfId="0" applyNumberFormat="1" applyFont="1" applyFill="1" applyBorder="1" applyAlignment="1">
      <alignment horizontal="right" vertical="center" wrapText="1"/>
    </xf>
    <xf numFmtId="4" fontId="16" fillId="17" borderId="1" xfId="0" applyNumberFormat="1" applyFont="1" applyFill="1" applyBorder="1" applyAlignment="1">
      <alignment horizontal="right" vertical="center" wrapText="1"/>
    </xf>
    <xf numFmtId="49" fontId="21" fillId="25" borderId="27" xfId="0" applyNumberFormat="1" applyFont="1" applyFill="1" applyBorder="1" applyAlignment="1">
      <alignment horizontal="center" vertical="center" wrapText="1"/>
    </xf>
    <xf numFmtId="49" fontId="21" fillId="25" borderId="28" xfId="0" applyNumberFormat="1" applyFont="1" applyFill="1" applyBorder="1" applyAlignment="1">
      <alignment horizontal="center" vertical="center" wrapText="1"/>
    </xf>
    <xf numFmtId="4" fontId="39" fillId="27" borderId="44" xfId="0" applyNumberFormat="1" applyFont="1" applyFill="1" applyBorder="1" applyAlignment="1">
      <alignment horizontal="right" vertical="center" wrapText="1"/>
    </xf>
    <xf numFmtId="4" fontId="39" fillId="27" borderId="54" xfId="0" applyNumberFormat="1" applyFont="1" applyFill="1" applyBorder="1" applyAlignment="1">
      <alignment horizontal="right" vertical="center" wrapText="1"/>
    </xf>
    <xf numFmtId="0" fontId="17" fillId="17" borderId="6" xfId="0" applyFont="1" applyFill="1" applyBorder="1" applyAlignment="1">
      <alignment horizontal="right"/>
    </xf>
    <xf numFmtId="0" fontId="17" fillId="17" borderId="69" xfId="0" applyFont="1" applyFill="1" applyBorder="1" applyAlignment="1">
      <alignment horizontal="right"/>
    </xf>
    <xf numFmtId="0" fontId="17" fillId="17" borderId="3" xfId="0" applyFont="1" applyFill="1" applyBorder="1" applyAlignment="1">
      <alignment horizontal="right"/>
    </xf>
    <xf numFmtId="0" fontId="17" fillId="17" borderId="74" xfId="0" applyFont="1" applyFill="1" applyBorder="1" applyAlignment="1">
      <alignment horizontal="right"/>
    </xf>
    <xf numFmtId="4" fontId="39" fillId="27" borderId="32" xfId="0" applyNumberFormat="1" applyFont="1" applyFill="1" applyBorder="1" applyAlignment="1">
      <alignment horizontal="right" vertical="center" wrapText="1"/>
    </xf>
    <xf numFmtId="4" fontId="39" fillId="27" borderId="50" xfId="0" applyNumberFormat="1" applyFont="1" applyFill="1" applyBorder="1" applyAlignment="1">
      <alignment horizontal="right" vertical="center" wrapText="1"/>
    </xf>
    <xf numFmtId="0" fontId="32" fillId="26" borderId="164" xfId="0" applyFont="1" applyFill="1" applyBorder="1" applyAlignment="1">
      <alignment horizontal="right" vertical="center" wrapText="1"/>
    </xf>
    <xf numFmtId="0" fontId="32" fillId="26" borderId="165" xfId="0" applyFont="1" applyFill="1" applyBorder="1" applyAlignment="1">
      <alignment horizontal="right" vertical="center" wrapText="1"/>
    </xf>
    <xf numFmtId="49" fontId="14" fillId="4" borderId="76" xfId="0" applyNumberFormat="1" applyFont="1" applyFill="1" applyBorder="1" applyAlignment="1">
      <alignment horizontal="center" vertical="center" wrapText="1"/>
    </xf>
    <xf numFmtId="49" fontId="14" fillId="22" borderId="30" xfId="2" applyNumberFormat="1" applyFont="1" applyFill="1" applyBorder="1" applyAlignment="1">
      <alignment horizontal="center" vertical="center" wrapText="1"/>
    </xf>
    <xf numFmtId="49" fontId="14" fillId="22" borderId="38" xfId="2" applyNumberFormat="1" applyFont="1" applyFill="1" applyBorder="1" applyAlignment="1">
      <alignment horizontal="center" vertical="center" wrapText="1"/>
    </xf>
    <xf numFmtId="4" fontId="18" fillId="3" borderId="48" xfId="0" applyNumberFormat="1" applyFont="1" applyFill="1" applyBorder="1" applyAlignment="1">
      <alignment horizontal="center" vertical="center" wrapText="1"/>
    </xf>
    <xf numFmtId="49" fontId="14" fillId="22" borderId="21" xfId="0" applyNumberFormat="1" applyFont="1" applyFill="1" applyBorder="1" applyAlignment="1">
      <alignment horizontal="center" vertical="center" wrapText="1"/>
    </xf>
    <xf numFmtId="49" fontId="13" fillId="3" borderId="21" xfId="0" applyNumberFormat="1" applyFont="1" applyFill="1" applyBorder="1" applyAlignment="1">
      <alignment horizontal="center" vertical="center" wrapText="1"/>
    </xf>
    <xf numFmtId="49" fontId="29" fillId="3" borderId="21" xfId="0" applyNumberFormat="1" applyFont="1" applyFill="1" applyBorder="1" applyAlignment="1">
      <alignment horizontal="center" vertical="center" wrapText="1"/>
    </xf>
    <xf numFmtId="49" fontId="14" fillId="23" borderId="30" xfId="0" applyNumberFormat="1" applyFont="1" applyFill="1" applyBorder="1" applyAlignment="1">
      <alignment horizontal="center" vertical="center" wrapText="1"/>
    </xf>
    <xf numFmtId="4" fontId="43" fillId="9" borderId="129" xfId="0" applyNumberFormat="1" applyFont="1" applyFill="1" applyBorder="1" applyAlignment="1">
      <alignment horizontal="left" vertical="center" wrapText="1"/>
    </xf>
    <xf numFmtId="4" fontId="43" fillId="9" borderId="79" xfId="0" applyNumberFormat="1" applyFont="1" applyFill="1" applyBorder="1" applyAlignment="1">
      <alignment horizontal="left" vertical="center" wrapText="1"/>
    </xf>
    <xf numFmtId="4" fontId="23" fillId="3" borderId="30" xfId="0" applyNumberFormat="1" applyFont="1" applyFill="1" applyBorder="1" applyAlignment="1">
      <alignment horizontal="left" vertical="center" wrapText="1"/>
    </xf>
    <xf numFmtId="4" fontId="23" fillId="3" borderId="45" xfId="0" applyNumberFormat="1" applyFont="1" applyFill="1" applyBorder="1" applyAlignment="1">
      <alignment horizontal="left" vertical="center" wrapText="1"/>
    </xf>
    <xf numFmtId="0" fontId="18" fillId="4" borderId="66" xfId="0" applyFont="1" applyFill="1" applyBorder="1" applyAlignment="1">
      <alignment horizontal="center" vertical="center" textRotation="90" wrapText="1"/>
    </xf>
    <xf numFmtId="0" fontId="18" fillId="4" borderId="20" xfId="0" applyFont="1" applyFill="1" applyBorder="1" applyAlignment="1">
      <alignment horizontal="center" vertical="center" textRotation="90" wrapText="1"/>
    </xf>
    <xf numFmtId="0" fontId="18" fillId="4" borderId="27" xfId="0" applyFont="1" applyFill="1" applyBorder="1" applyAlignment="1">
      <alignment horizontal="center" vertical="center" textRotation="90" wrapText="1"/>
    </xf>
    <xf numFmtId="49" fontId="18" fillId="17" borderId="27" xfId="0" applyNumberFormat="1" applyFont="1" applyFill="1" applyBorder="1" applyAlignment="1">
      <alignment horizontal="center" vertical="center" wrapText="1"/>
    </xf>
    <xf numFmtId="49" fontId="18" fillId="17" borderId="28" xfId="0" applyNumberFormat="1" applyFont="1" applyFill="1" applyBorder="1" applyAlignment="1">
      <alignment horizontal="center" vertical="center" wrapText="1"/>
    </xf>
    <xf numFmtId="4" fontId="39" fillId="9" borderId="39" xfId="0" applyNumberFormat="1" applyFont="1" applyFill="1" applyBorder="1" applyAlignment="1">
      <alignment horizontal="center" vertical="center" wrapText="1"/>
    </xf>
    <xf numFmtId="4" fontId="39" fillId="9" borderId="23" xfId="0" applyNumberFormat="1" applyFont="1" applyFill="1" applyBorder="1" applyAlignment="1">
      <alignment horizontal="center" vertical="center" wrapText="1"/>
    </xf>
    <xf numFmtId="4" fontId="39" fillId="27" borderId="125" xfId="0" applyNumberFormat="1" applyFont="1" applyFill="1" applyBorder="1" applyAlignment="1">
      <alignment horizontal="right" vertical="center" wrapText="1"/>
    </xf>
    <xf numFmtId="4" fontId="39" fillId="27" borderId="126" xfId="0" applyNumberFormat="1" applyFont="1" applyFill="1" applyBorder="1" applyAlignment="1">
      <alignment horizontal="right" vertical="center" wrapText="1"/>
    </xf>
    <xf numFmtId="4" fontId="18" fillId="17" borderId="32" xfId="0" applyNumberFormat="1" applyFont="1" applyFill="1" applyBorder="1" applyAlignment="1">
      <alignment horizontal="right" vertical="center" wrapText="1"/>
    </xf>
    <xf numFmtId="4" fontId="18" fillId="17" borderId="50" xfId="0" applyNumberFormat="1" applyFont="1" applyFill="1" applyBorder="1" applyAlignment="1">
      <alignment horizontal="right" vertical="center" wrapText="1"/>
    </xf>
    <xf numFmtId="4" fontId="18" fillId="17" borderId="44" xfId="0" applyNumberFormat="1" applyFont="1" applyFill="1" applyBorder="1" applyAlignment="1">
      <alignment horizontal="right" vertical="center" wrapText="1"/>
    </xf>
    <xf numFmtId="4" fontId="18" fillId="17" borderId="54" xfId="0" applyNumberFormat="1" applyFont="1" applyFill="1" applyBorder="1" applyAlignment="1">
      <alignment horizontal="right" vertical="center" wrapText="1"/>
    </xf>
    <xf numFmtId="0" fontId="17" fillId="17" borderId="19" xfId="0" applyFont="1" applyFill="1" applyBorder="1" applyAlignment="1">
      <alignment horizontal="right" vertical="center" wrapText="1"/>
    </xf>
    <xf numFmtId="0" fontId="17" fillId="17" borderId="44" xfId="0" applyFont="1" applyFill="1" applyBorder="1" applyAlignment="1">
      <alignment horizontal="right" vertical="center" wrapText="1"/>
    </xf>
    <xf numFmtId="4" fontId="39" fillId="27" borderId="86" xfId="0" applyNumberFormat="1" applyFont="1" applyFill="1" applyBorder="1" applyAlignment="1">
      <alignment horizontal="right" vertical="center" wrapText="1"/>
    </xf>
    <xf numFmtId="4" fontId="39" fillId="27" borderId="79" xfId="0" applyNumberFormat="1" applyFont="1" applyFill="1" applyBorder="1" applyAlignment="1">
      <alignment horizontal="right" vertical="center" wrapText="1"/>
    </xf>
    <xf numFmtId="4" fontId="16" fillId="17" borderId="44" xfId="0" applyNumberFormat="1" applyFont="1" applyFill="1" applyBorder="1" applyAlignment="1">
      <alignment horizontal="right" vertical="center" wrapText="1"/>
    </xf>
    <xf numFmtId="4" fontId="16" fillId="17" borderId="45" xfId="0" applyNumberFormat="1" applyFont="1" applyFill="1" applyBorder="1" applyAlignment="1">
      <alignment horizontal="right" vertical="center" wrapText="1"/>
    </xf>
    <xf numFmtId="4" fontId="39" fillId="9" borderId="125" xfId="0" applyNumberFormat="1" applyFont="1" applyFill="1" applyBorder="1" applyAlignment="1">
      <alignment horizontal="right" vertical="center" wrapText="1"/>
    </xf>
    <xf numFmtId="4" fontId="24" fillId="16" borderId="31" xfId="0" applyNumberFormat="1" applyFont="1" applyFill="1" applyBorder="1" applyAlignment="1">
      <alignment horizontal="center" vertical="center" wrapText="1"/>
    </xf>
    <xf numFmtId="4" fontId="18" fillId="16" borderId="76" xfId="0" applyNumberFormat="1" applyFont="1" applyFill="1" applyBorder="1" applyAlignment="1">
      <alignment horizontal="right" vertical="center" wrapText="1"/>
    </xf>
    <xf numFmtId="4" fontId="18" fillId="16" borderId="50" xfId="0" applyNumberFormat="1" applyFont="1" applyFill="1" applyBorder="1" applyAlignment="1">
      <alignment horizontal="right" vertical="center" wrapText="1"/>
    </xf>
    <xf numFmtId="0" fontId="14" fillId="0" borderId="101" xfId="0" applyFont="1" applyBorder="1" applyAlignment="1">
      <alignment horizontal="center" vertical="center" wrapText="1"/>
    </xf>
    <xf numFmtId="0" fontId="14" fillId="3" borderId="101" xfId="0" applyFont="1" applyFill="1" applyBorder="1" applyAlignment="1">
      <alignment horizontal="center" vertical="center" wrapText="1"/>
    </xf>
    <xf numFmtId="0" fontId="15" fillId="0" borderId="101" xfId="0" applyFont="1" applyBorder="1" applyAlignment="1">
      <alignment horizontal="center" vertical="center" wrapText="1"/>
    </xf>
    <xf numFmtId="0" fontId="26" fillId="0" borderId="101" xfId="0" applyFont="1" applyBorder="1" applyAlignment="1">
      <alignment horizontal="center" vertical="center" wrapText="1"/>
    </xf>
    <xf numFmtId="0" fontId="18" fillId="4" borderId="53" xfId="0" applyFont="1" applyFill="1" applyBorder="1" applyAlignment="1">
      <alignment horizontal="center" vertical="center" textRotation="90" wrapText="1"/>
    </xf>
    <xf numFmtId="0" fontId="18" fillId="4" borderId="45" xfId="0" applyFont="1" applyFill="1" applyBorder="1" applyAlignment="1">
      <alignment horizontal="center" vertical="center" textRotation="90" wrapText="1"/>
    </xf>
    <xf numFmtId="0" fontId="18" fillId="4" borderId="54" xfId="0" applyFont="1" applyFill="1" applyBorder="1" applyAlignment="1">
      <alignment horizontal="center" vertical="center" textRotation="90" wrapText="1"/>
    </xf>
    <xf numFmtId="49" fontId="14" fillId="4" borderId="9" xfId="0" applyNumberFormat="1" applyFont="1" applyFill="1" applyBorder="1" applyAlignment="1">
      <alignment horizontal="center" vertical="center" wrapText="1"/>
    </xf>
    <xf numFmtId="0" fontId="38" fillId="7" borderId="121" xfId="0" applyFont="1" applyFill="1" applyBorder="1" applyAlignment="1">
      <alignment horizontal="center" vertical="center" wrapText="1"/>
    </xf>
    <xf numFmtId="0" fontId="14" fillId="4" borderId="33" xfId="0" applyFont="1" applyFill="1" applyBorder="1" applyAlignment="1">
      <alignment horizontal="center" vertical="center" wrapText="1"/>
    </xf>
    <xf numFmtId="49" fontId="18" fillId="17" borderId="44" xfId="0" applyNumberFormat="1" applyFont="1" applyFill="1" applyBorder="1" applyAlignment="1">
      <alignment horizontal="center" vertical="center" wrapText="1"/>
    </xf>
    <xf numFmtId="49" fontId="18" fillId="17" borderId="46" xfId="0" applyNumberFormat="1" applyFont="1" applyFill="1" applyBorder="1" applyAlignment="1">
      <alignment horizontal="center" vertical="center" wrapText="1"/>
    </xf>
    <xf numFmtId="49" fontId="14" fillId="23" borderId="37" xfId="0" applyNumberFormat="1" applyFont="1" applyFill="1" applyBorder="1" applyAlignment="1">
      <alignment horizontal="center" vertical="center" wrapText="1"/>
    </xf>
    <xf numFmtId="0" fontId="29" fillId="0" borderId="15" xfId="0" applyFont="1" applyBorder="1" applyAlignment="1">
      <alignment horizontal="center" vertical="center" wrapText="1"/>
    </xf>
    <xf numFmtId="4" fontId="18" fillId="0" borderId="17" xfId="0" applyNumberFormat="1" applyFont="1" applyBorder="1" applyAlignment="1">
      <alignment horizontal="center" vertical="center" wrapText="1"/>
    </xf>
    <xf numFmtId="49" fontId="15" fillId="3" borderId="39" xfId="0" applyNumberFormat="1" applyFont="1" applyFill="1" applyBorder="1" applyAlignment="1">
      <alignment horizontal="center" vertical="center" wrapText="1"/>
    </xf>
    <xf numFmtId="4" fontId="18" fillId="0" borderId="69" xfId="0" applyNumberFormat="1" applyFont="1" applyBorder="1" applyAlignment="1">
      <alignment horizontal="center" vertical="center" wrapText="1"/>
    </xf>
    <xf numFmtId="0" fontId="17" fillId="0" borderId="40" xfId="0" applyFont="1" applyBorder="1" applyAlignment="1">
      <alignment horizontal="center" vertical="center" wrapText="1"/>
    </xf>
    <xf numFmtId="0" fontId="29" fillId="0" borderId="39" xfId="0" applyFont="1" applyBorder="1" applyAlignment="1">
      <alignment horizontal="center" vertical="center" wrapText="1"/>
    </xf>
    <xf numFmtId="4" fontId="18" fillId="0" borderId="25" xfId="0" applyNumberFormat="1" applyFont="1" applyBorder="1" applyAlignment="1">
      <alignment horizontal="center" vertical="center" wrapText="1"/>
    </xf>
    <xf numFmtId="0" fontId="17" fillId="0" borderId="25" xfId="0" applyFont="1" applyBorder="1" applyAlignment="1">
      <alignment horizontal="center" vertical="center" wrapText="1"/>
    </xf>
    <xf numFmtId="2" fontId="18" fillId="0" borderId="16" xfId="0" applyNumberFormat="1" applyFont="1" applyBorder="1" applyAlignment="1">
      <alignment horizontal="center" vertical="center" wrapText="1"/>
    </xf>
    <xf numFmtId="4" fontId="14" fillId="0" borderId="15" xfId="0" applyNumberFormat="1" applyFont="1" applyBorder="1" applyAlignment="1">
      <alignment horizontal="center" vertical="center" wrapText="1"/>
    </xf>
    <xf numFmtId="2" fontId="18" fillId="0" borderId="48" xfId="0" applyNumberFormat="1" applyFont="1" applyBorder="1" applyAlignment="1">
      <alignment horizontal="center" vertical="center" wrapText="1"/>
    </xf>
    <xf numFmtId="4" fontId="14" fillId="0" borderId="23" xfId="0" applyNumberFormat="1" applyFont="1" applyBorder="1" applyAlignment="1">
      <alignment horizontal="center" vertical="center" wrapText="1"/>
    </xf>
    <xf numFmtId="4" fontId="39" fillId="9" borderId="76" xfId="0" applyNumberFormat="1" applyFont="1" applyFill="1" applyBorder="1" applyAlignment="1">
      <alignment horizontal="center" vertical="center" wrapText="1"/>
    </xf>
    <xf numFmtId="4" fontId="39" fillId="9" borderId="50" xfId="0" applyNumberFormat="1" applyFont="1" applyFill="1" applyBorder="1" applyAlignment="1">
      <alignment horizontal="center" vertical="center" wrapText="1"/>
    </xf>
    <xf numFmtId="4" fontId="18" fillId="16" borderId="76" xfId="0" applyNumberFormat="1" applyFont="1" applyFill="1" applyBorder="1" applyAlignment="1">
      <alignment horizontal="center" vertical="center"/>
    </xf>
    <xf numFmtId="4" fontId="18" fillId="16" borderId="33" xfId="0" applyNumberFormat="1" applyFont="1" applyFill="1" applyBorder="1" applyAlignment="1">
      <alignment horizontal="center" vertical="center"/>
    </xf>
    <xf numFmtId="4" fontId="18" fillId="16" borderId="50" xfId="0" applyNumberFormat="1" applyFont="1" applyFill="1" applyBorder="1" applyAlignment="1">
      <alignment horizontal="center" vertical="center"/>
    </xf>
    <xf numFmtId="4" fontId="18" fillId="16" borderId="30" xfId="0" applyNumberFormat="1" applyFont="1" applyFill="1" applyBorder="1" applyAlignment="1">
      <alignment horizontal="right" vertical="center"/>
    </xf>
    <xf numFmtId="4" fontId="18" fillId="17" borderId="76" xfId="0" applyNumberFormat="1" applyFont="1" applyFill="1" applyBorder="1" applyAlignment="1">
      <alignment horizontal="right" vertical="center" wrapText="1"/>
    </xf>
    <xf numFmtId="4" fontId="16" fillId="17" borderId="50" xfId="0" applyNumberFormat="1" applyFont="1" applyFill="1" applyBorder="1" applyAlignment="1">
      <alignment horizontal="right" vertical="center" wrapText="1"/>
    </xf>
    <xf numFmtId="4" fontId="16" fillId="17" borderId="54" xfId="0" applyNumberFormat="1" applyFont="1" applyFill="1" applyBorder="1" applyAlignment="1">
      <alignment horizontal="right" vertical="center" wrapText="1"/>
    </xf>
    <xf numFmtId="4" fontId="16" fillId="17" borderId="70" xfId="0" applyNumberFormat="1" applyFont="1" applyFill="1" applyBorder="1" applyAlignment="1">
      <alignment horizontal="right" vertical="center" wrapText="1"/>
    </xf>
    <xf numFmtId="4" fontId="16" fillId="17" borderId="68" xfId="0" applyNumberFormat="1" applyFont="1" applyFill="1" applyBorder="1" applyAlignment="1">
      <alignment horizontal="right" vertical="center" wrapText="1"/>
    </xf>
    <xf numFmtId="4" fontId="18" fillId="17" borderId="66" xfId="0" applyNumberFormat="1" applyFont="1" applyFill="1" applyBorder="1" applyAlignment="1">
      <alignment horizontal="right" vertical="center" wrapText="1"/>
    </xf>
    <xf numFmtId="4" fontId="18" fillId="17" borderId="65" xfId="0" applyNumberFormat="1" applyFont="1" applyFill="1" applyBorder="1" applyAlignment="1">
      <alignment horizontal="right" vertical="center" wrapText="1"/>
    </xf>
    <xf numFmtId="4" fontId="18" fillId="17" borderId="16" xfId="0" applyNumberFormat="1" applyFont="1" applyFill="1" applyBorder="1" applyAlignment="1">
      <alignment horizontal="right" vertical="center" wrapText="1"/>
    </xf>
    <xf numFmtId="4" fontId="18" fillId="17" borderId="68" xfId="0" applyNumberFormat="1" applyFont="1" applyFill="1" applyBorder="1" applyAlignment="1">
      <alignment horizontal="right" vertical="center" wrapText="1"/>
    </xf>
    <xf numFmtId="4" fontId="18" fillId="17" borderId="48" xfId="0" applyNumberFormat="1" applyFont="1" applyFill="1" applyBorder="1" applyAlignment="1">
      <alignment horizontal="right" vertical="center" wrapText="1"/>
    </xf>
    <xf numFmtId="4" fontId="18" fillId="17" borderId="70" xfId="0" applyNumberFormat="1" applyFont="1" applyFill="1" applyBorder="1" applyAlignment="1">
      <alignment horizontal="right" vertical="center" wrapText="1"/>
    </xf>
    <xf numFmtId="4" fontId="39" fillId="9" borderId="76" xfId="0" applyNumberFormat="1" applyFont="1" applyFill="1" applyBorder="1" applyAlignment="1">
      <alignment horizontal="right" vertical="center" wrapText="1"/>
    </xf>
    <xf numFmtId="4" fontId="39" fillId="9" borderId="50" xfId="0" applyNumberFormat="1" applyFont="1" applyFill="1" applyBorder="1" applyAlignment="1">
      <alignment horizontal="right" vertical="center" wrapText="1"/>
    </xf>
    <xf numFmtId="4" fontId="18" fillId="16" borderId="76" xfId="0" applyNumberFormat="1" applyFont="1" applyFill="1" applyBorder="1" applyAlignment="1">
      <alignment horizontal="right" vertical="center"/>
    </xf>
    <xf numFmtId="4" fontId="18" fillId="16" borderId="50" xfId="0" applyNumberFormat="1" applyFont="1" applyFill="1" applyBorder="1" applyAlignment="1">
      <alignment horizontal="right" vertical="center"/>
    </xf>
    <xf numFmtId="4" fontId="39" fillId="27" borderId="76" xfId="0" applyNumberFormat="1" applyFont="1" applyFill="1" applyBorder="1" applyAlignment="1">
      <alignment horizontal="right" vertical="center" wrapText="1"/>
    </xf>
    <xf numFmtId="4" fontId="39" fillId="9" borderId="43" xfId="0" applyNumberFormat="1" applyFont="1" applyFill="1" applyBorder="1" applyAlignment="1">
      <alignment horizontal="right" vertical="center" wrapText="1"/>
    </xf>
    <xf numFmtId="4" fontId="39" fillId="9" borderId="21" xfId="0" applyNumberFormat="1" applyFont="1" applyFill="1" applyBorder="1" applyAlignment="1">
      <alignment horizontal="right" vertical="center" wrapText="1"/>
    </xf>
    <xf numFmtId="49" fontId="14" fillId="4" borderId="11" xfId="0" applyNumberFormat="1" applyFont="1" applyFill="1" applyBorder="1" applyAlignment="1">
      <alignment horizontal="center" vertical="center" wrapText="1"/>
    </xf>
    <xf numFmtId="2" fontId="18" fillId="17" borderId="44" xfId="0" applyNumberFormat="1" applyFont="1" applyFill="1" applyBorder="1" applyAlignment="1">
      <alignment horizontal="center" vertical="center" wrapText="1"/>
    </xf>
    <xf numFmtId="2" fontId="18" fillId="17" borderId="46" xfId="0" applyNumberFormat="1" applyFont="1" applyFill="1" applyBorder="1" applyAlignment="1">
      <alignment horizontal="center" vertical="center" wrapText="1"/>
    </xf>
    <xf numFmtId="2" fontId="18" fillId="17" borderId="6" xfId="0" applyNumberFormat="1" applyFont="1" applyFill="1" applyBorder="1" applyAlignment="1">
      <alignment horizontal="center" vertical="center" wrapText="1"/>
    </xf>
    <xf numFmtId="2" fontId="18" fillId="17" borderId="5" xfId="0" applyNumberFormat="1" applyFont="1" applyFill="1" applyBorder="1" applyAlignment="1">
      <alignment horizontal="center" vertical="center" wrapText="1"/>
    </xf>
    <xf numFmtId="2" fontId="18" fillId="17" borderId="74" xfId="0" applyNumberFormat="1" applyFont="1" applyFill="1" applyBorder="1" applyAlignment="1">
      <alignment horizontal="center" vertical="center" wrapText="1"/>
    </xf>
    <xf numFmtId="4" fontId="39" fillId="27" borderId="76" xfId="0" applyNumberFormat="1" applyFont="1" applyFill="1" applyBorder="1" applyAlignment="1">
      <alignment horizontal="center" vertical="center" wrapText="1"/>
    </xf>
    <xf numFmtId="4" fontId="39" fillId="27" borderId="50" xfId="0" applyNumberFormat="1" applyFont="1" applyFill="1" applyBorder="1" applyAlignment="1">
      <alignment horizontal="center" vertical="center" wrapText="1"/>
    </xf>
    <xf numFmtId="4" fontId="18" fillId="16" borderId="76" xfId="0" applyNumberFormat="1" applyFont="1" applyFill="1" applyBorder="1" applyAlignment="1">
      <alignment horizontal="center" vertical="center" wrapText="1"/>
    </xf>
    <xf numFmtId="4" fontId="18" fillId="16" borderId="50" xfId="0" applyNumberFormat="1" applyFont="1" applyFill="1" applyBorder="1" applyAlignment="1">
      <alignment horizontal="center" vertical="center" wrapText="1"/>
    </xf>
    <xf numFmtId="0" fontId="56" fillId="0" borderId="0" xfId="0" applyFont="1" applyAlignment="1">
      <alignment horizontal="center" vertical="center"/>
    </xf>
    <xf numFmtId="49" fontId="18" fillId="4" borderId="8" xfId="0" applyNumberFormat="1" applyFont="1" applyFill="1" applyBorder="1" applyAlignment="1">
      <alignment horizontal="center" vertical="center" wrapText="1"/>
    </xf>
    <xf numFmtId="0" fontId="56" fillId="0" borderId="0" xfId="0" applyFont="1" applyAlignment="1">
      <alignment horizontal="center" vertical="center" wrapText="1"/>
    </xf>
    <xf numFmtId="4" fontId="18" fillId="0" borderId="16" xfId="0" applyNumberFormat="1" applyFont="1" applyBorder="1" applyAlignment="1">
      <alignment horizontal="center" vertical="center" wrapText="1" indent="1"/>
    </xf>
    <xf numFmtId="4" fontId="18" fillId="0" borderId="17" xfId="0" applyNumberFormat="1" applyFont="1" applyBorder="1" applyAlignment="1">
      <alignment horizontal="center" vertical="center" wrapText="1" indent="1"/>
    </xf>
    <xf numFmtId="4" fontId="18" fillId="0" borderId="17" xfId="0" applyNumberFormat="1" applyFont="1" applyBorder="1" applyAlignment="1">
      <alignment horizontal="left" vertical="center" wrapText="1" indent="1"/>
    </xf>
    <xf numFmtId="4" fontId="18" fillId="0" borderId="68" xfId="0" applyNumberFormat="1" applyFont="1" applyBorder="1" applyAlignment="1">
      <alignment horizontal="center" vertical="center" wrapText="1" indent="1"/>
    </xf>
    <xf numFmtId="0" fontId="15" fillId="0" borderId="62" xfId="0" applyFont="1" applyFill="1" applyBorder="1" applyAlignment="1">
      <alignment horizontal="center" vertical="center" wrapText="1" indent="1"/>
    </xf>
    <xf numFmtId="0" fontId="29" fillId="0" borderId="39" xfId="0" applyFont="1" applyBorder="1" applyAlignment="1">
      <alignment horizontal="center" vertical="center" wrapText="1" indent="1"/>
    </xf>
    <xf numFmtId="4" fontId="18" fillId="0" borderId="63" xfId="0" applyNumberFormat="1" applyFont="1" applyBorder="1" applyAlignment="1">
      <alignment horizontal="center" vertical="center" wrapText="1" indent="1"/>
    </xf>
    <xf numFmtId="4" fontId="18" fillId="0" borderId="40" xfId="0" applyNumberFormat="1" applyFont="1" applyBorder="1" applyAlignment="1">
      <alignment horizontal="center" vertical="center" wrapText="1" indent="1"/>
    </xf>
    <xf numFmtId="4" fontId="18" fillId="0" borderId="40" xfId="0" applyNumberFormat="1" applyFont="1" applyBorder="1" applyAlignment="1">
      <alignment horizontal="left" vertical="center" wrapText="1" indent="1"/>
    </xf>
    <xf numFmtId="4" fontId="18" fillId="0" borderId="69" xfId="0" applyNumberFormat="1" applyFont="1" applyBorder="1" applyAlignment="1">
      <alignment horizontal="center" vertical="center" wrapText="1" indent="1"/>
    </xf>
    <xf numFmtId="0" fontId="15" fillId="0" borderId="64" xfId="0" applyFont="1" applyFill="1" applyBorder="1" applyAlignment="1">
      <alignment horizontal="center" vertical="center" wrapText="1" indent="1"/>
    </xf>
    <xf numFmtId="0" fontId="29" fillId="0" borderId="23" xfId="0" applyFont="1" applyBorder="1" applyAlignment="1">
      <alignment horizontal="center" vertical="center" wrapText="1" indent="1"/>
    </xf>
    <xf numFmtId="4" fontId="18" fillId="0" borderId="24" xfId="0" applyNumberFormat="1" applyFont="1" applyBorder="1" applyAlignment="1">
      <alignment horizontal="center" vertical="center" wrapText="1" indent="1"/>
    </xf>
    <xf numFmtId="4" fontId="18" fillId="0" borderId="25" xfId="0" applyNumberFormat="1" applyFont="1" applyBorder="1" applyAlignment="1">
      <alignment horizontal="center" vertical="center" wrapText="1" indent="1"/>
    </xf>
    <xf numFmtId="4" fontId="18" fillId="0" borderId="25" xfId="0" applyNumberFormat="1" applyFont="1" applyBorder="1" applyAlignment="1">
      <alignment horizontal="left" vertical="center" wrapText="1" indent="1"/>
    </xf>
    <xf numFmtId="4" fontId="18" fillId="0" borderId="70" xfId="0" applyNumberFormat="1" applyFont="1" applyBorder="1" applyAlignment="1">
      <alignment horizontal="center" vertical="center" wrapText="1" indent="1"/>
    </xf>
    <xf numFmtId="0" fontId="15" fillId="0" borderId="20" xfId="0" applyFont="1" applyFill="1" applyBorder="1" applyAlignment="1">
      <alignment horizontal="center" vertical="center" wrapText="1" indent="1"/>
    </xf>
    <xf numFmtId="0" fontId="29" fillId="0" borderId="21" xfId="0" applyFont="1" applyBorder="1" applyAlignment="1">
      <alignment horizontal="center" vertical="center" wrapText="1" indent="1"/>
    </xf>
    <xf numFmtId="4" fontId="18" fillId="0" borderId="27" xfId="0" applyNumberFormat="1" applyFont="1" applyBorder="1" applyAlignment="1">
      <alignment horizontal="center" vertical="center" wrapText="1" indent="1"/>
    </xf>
    <xf numFmtId="4" fontId="18" fillId="0" borderId="28" xfId="0" applyNumberFormat="1" applyFont="1" applyBorder="1" applyAlignment="1">
      <alignment horizontal="center" vertical="center" wrapText="1" indent="1"/>
    </xf>
    <xf numFmtId="4" fontId="18" fillId="0" borderId="29" xfId="0" applyNumberFormat="1" applyFont="1" applyBorder="1" applyAlignment="1">
      <alignment horizontal="center" vertical="center" wrapText="1" indent="1"/>
    </xf>
    <xf numFmtId="0" fontId="17" fillId="0" borderId="66" xfId="0" applyFont="1" applyBorder="1" applyAlignment="1">
      <alignment horizontal="center" vertical="center" textRotation="90" wrapText="1"/>
    </xf>
    <xf numFmtId="0" fontId="17" fillId="0" borderId="28" xfId="0" applyFont="1" applyBorder="1" applyAlignment="1">
      <alignment horizontal="center" vertical="center" textRotation="90" wrapText="1"/>
    </xf>
    <xf numFmtId="4" fontId="18" fillId="0" borderId="28" xfId="0" applyNumberFormat="1" applyFont="1" applyBorder="1" applyAlignment="1">
      <alignment horizontal="center" vertical="center" textRotation="90" wrapText="1"/>
    </xf>
    <xf numFmtId="0" fontId="17" fillId="0" borderId="29" xfId="0" applyFont="1" applyBorder="1" applyAlignment="1">
      <alignment horizontal="center" vertical="center" textRotation="90" wrapText="1"/>
    </xf>
    <xf numFmtId="0" fontId="20" fillId="0" borderId="21" xfId="0" applyFont="1" applyBorder="1" applyAlignment="1">
      <alignment horizontal="center" vertical="center" wrapText="1"/>
    </xf>
    <xf numFmtId="4" fontId="16" fillId="6" borderId="31" xfId="0" applyNumberFormat="1" applyFont="1" applyFill="1" applyBorder="1" applyAlignment="1">
      <alignment horizontal="center" vertical="center" wrapText="1"/>
    </xf>
    <xf numFmtId="0" fontId="57" fillId="0" borderId="0" xfId="0" applyFont="1" applyAlignment="1">
      <alignment horizontal="center" vertical="center" wrapText="1"/>
    </xf>
    <xf numFmtId="49" fontId="14" fillId="0" borderId="0" xfId="0" applyNumberFormat="1" applyFont="1" applyAlignment="1">
      <alignment horizontal="left" vertical="center" indent="1"/>
    </xf>
    <xf numFmtId="49" fontId="15" fillId="0" borderId="0" xfId="0" applyNumberFormat="1" applyFont="1" applyAlignment="1">
      <alignment horizontal="center" vertical="center" textRotation="90"/>
    </xf>
    <xf numFmtId="0" fontId="29" fillId="0" borderId="0" xfId="0" applyFont="1" applyAlignment="1">
      <alignment horizontal="center" vertical="center" textRotation="90"/>
    </xf>
    <xf numFmtId="0" fontId="55" fillId="0" borderId="0" xfId="0" applyFont="1" applyAlignment="1">
      <alignment horizontal="center" vertical="center" textRotation="90"/>
    </xf>
    <xf numFmtId="2" fontId="55" fillId="0" borderId="0" xfId="0" applyNumberFormat="1" applyFont="1" applyAlignment="1">
      <alignment horizontal="center" vertical="center" textRotation="90"/>
    </xf>
    <xf numFmtId="2" fontId="55" fillId="0" borderId="0" xfId="0" applyNumberFormat="1" applyFont="1" applyAlignment="1">
      <alignment horizontal="center" vertical="center"/>
    </xf>
    <xf numFmtId="0" fontId="26" fillId="0" borderId="101" xfId="0" applyFont="1" applyBorder="1" applyAlignment="1">
      <alignment horizontal="left" vertical="center" wrapText="1" indent="1"/>
    </xf>
    <xf numFmtId="0" fontId="26" fillId="3" borderId="101" xfId="0" applyFont="1" applyFill="1" applyBorder="1" applyAlignment="1">
      <alignment horizontal="center" vertical="center" textRotation="90" wrapText="1"/>
    </xf>
    <xf numFmtId="0" fontId="26" fillId="0" borderId="71" xfId="0" applyFont="1" applyBorder="1" applyAlignment="1">
      <alignment horizontal="center" vertical="center" textRotation="90" wrapText="1"/>
    </xf>
    <xf numFmtId="49" fontId="15" fillId="0" borderId="72" xfId="0" applyNumberFormat="1" applyFont="1" applyFill="1" applyBorder="1" applyAlignment="1">
      <alignment horizontal="center" vertical="center" wrapText="1" indent="1"/>
    </xf>
    <xf numFmtId="0" fontId="29" fillId="0" borderId="43" xfId="0" applyFont="1" applyBorder="1" applyAlignment="1">
      <alignment horizontal="center" vertical="center" wrapText="1" indent="1"/>
    </xf>
    <xf numFmtId="49" fontId="14" fillId="23" borderId="37" xfId="0" applyNumberFormat="1" applyFont="1" applyFill="1" applyBorder="1" applyAlignment="1">
      <alignment horizontal="center" vertical="center" wrapText="1" indent="1"/>
    </xf>
    <xf numFmtId="4" fontId="18" fillId="17" borderId="46" xfId="0" applyNumberFormat="1" applyFont="1" applyFill="1" applyBorder="1" applyAlignment="1">
      <alignment horizontal="right" vertical="center" wrapText="1"/>
    </xf>
    <xf numFmtId="49" fontId="14" fillId="4" borderId="49" xfId="0" applyNumberFormat="1" applyFont="1" applyFill="1" applyBorder="1" applyAlignment="1">
      <alignment horizontal="center" vertical="center" wrapText="1"/>
    </xf>
    <xf numFmtId="49" fontId="14" fillId="4" borderId="31" xfId="0" applyNumberFormat="1"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31" xfId="0" applyFont="1" applyFill="1" applyBorder="1" applyAlignment="1">
      <alignment horizontal="center" vertical="center" wrapText="1"/>
    </xf>
    <xf numFmtId="0" fontId="18" fillId="4" borderId="33" xfId="0" applyFont="1" applyFill="1" applyBorder="1" applyAlignment="1">
      <alignment horizontal="center" vertical="center" textRotation="90" wrapText="1"/>
    </xf>
    <xf numFmtId="0" fontId="18" fillId="4" borderId="50" xfId="0" applyFont="1" applyFill="1" applyBorder="1" applyAlignment="1">
      <alignment horizontal="center" vertical="center" textRotation="90" wrapText="1"/>
    </xf>
    <xf numFmtId="49" fontId="14" fillId="22" borderId="43" xfId="0" applyNumberFormat="1" applyFont="1" applyFill="1" applyBorder="1" applyAlignment="1">
      <alignment horizontal="center" vertical="center" wrapText="1"/>
    </xf>
    <xf numFmtId="49" fontId="14" fillId="22" borderId="38" xfId="0" applyNumberFormat="1" applyFont="1" applyFill="1" applyBorder="1" applyAlignment="1">
      <alignment horizontal="center" vertical="center" wrapText="1"/>
    </xf>
    <xf numFmtId="4" fontId="18" fillId="3" borderId="40" xfId="0" applyNumberFormat="1" applyFont="1" applyFill="1" applyBorder="1" applyAlignment="1">
      <alignment horizontal="center" vertical="center" wrapText="1"/>
    </xf>
    <xf numFmtId="4" fontId="18" fillId="3" borderId="25" xfId="0" applyNumberFormat="1" applyFont="1" applyFill="1" applyBorder="1" applyAlignment="1">
      <alignment horizontal="center" vertical="center" wrapText="1"/>
    </xf>
    <xf numFmtId="4" fontId="39" fillId="9" borderId="39" xfId="0" applyNumberFormat="1" applyFont="1" applyFill="1" applyBorder="1" applyAlignment="1">
      <alignment horizontal="right" vertical="center" wrapText="1"/>
    </xf>
    <xf numFmtId="0" fontId="14" fillId="23" borderId="43" xfId="0" applyFont="1" applyFill="1" applyBorder="1" applyAlignment="1">
      <alignment horizontal="center" vertical="center" wrapText="1"/>
    </xf>
    <xf numFmtId="4" fontId="39" fillId="5" borderId="33" xfId="0" applyNumberFormat="1" applyFont="1" applyFill="1" applyBorder="1" applyAlignment="1">
      <alignment horizontal="right" vertical="center" wrapText="1"/>
    </xf>
    <xf numFmtId="4" fontId="39" fillId="5" borderId="21" xfId="0" applyNumberFormat="1" applyFont="1" applyFill="1" applyBorder="1" applyAlignment="1">
      <alignment horizontal="right" vertical="center" wrapText="1"/>
    </xf>
    <xf numFmtId="4" fontId="18" fillId="17" borderId="40" xfId="0" applyNumberFormat="1" applyFont="1" applyFill="1" applyBorder="1" applyAlignment="1">
      <alignment horizontal="right" vertical="center" wrapText="1"/>
    </xf>
    <xf numFmtId="4" fontId="18" fillId="17" borderId="5" xfId="0" applyNumberFormat="1" applyFont="1" applyFill="1" applyBorder="1" applyAlignment="1">
      <alignment horizontal="right" vertical="center" wrapText="1"/>
    </xf>
    <xf numFmtId="4" fontId="18" fillId="17" borderId="1" xfId="0" applyNumberFormat="1" applyFont="1" applyFill="1" applyBorder="1" applyAlignment="1">
      <alignment horizontal="right" vertical="center" wrapText="1"/>
    </xf>
    <xf numFmtId="0" fontId="30" fillId="0" borderId="23" xfId="0" applyFont="1" applyBorder="1" applyAlignment="1">
      <alignment horizontal="center" vertical="center" wrapText="1"/>
    </xf>
    <xf numFmtId="4" fontId="39" fillId="5" borderId="30" xfId="0" applyNumberFormat="1" applyFont="1" applyFill="1" applyBorder="1" applyAlignment="1">
      <alignment horizontal="right" vertical="center" wrapText="1" indent="1"/>
    </xf>
    <xf numFmtId="2" fontId="16" fillId="0" borderId="0" xfId="0" applyNumberFormat="1" applyFont="1" applyAlignment="1">
      <alignment horizontal="right" vertical="center"/>
    </xf>
    <xf numFmtId="0" fontId="14" fillId="0" borderId="43" xfId="0" applyFont="1" applyBorder="1" applyAlignment="1">
      <alignment horizontal="center" vertical="center" wrapText="1"/>
    </xf>
    <xf numFmtId="4" fontId="18" fillId="0" borderId="51" xfId="0" applyNumberFormat="1" applyFont="1" applyBorder="1" applyAlignment="1">
      <alignment horizontal="center" vertical="center" textRotation="90" wrapText="1"/>
    </xf>
    <xf numFmtId="0" fontId="17" fillId="0" borderId="42" xfId="0" applyFont="1" applyBorder="1" applyAlignment="1">
      <alignment horizontal="center" vertical="center" wrapText="1"/>
    </xf>
    <xf numFmtId="4" fontId="18" fillId="0" borderId="36" xfId="0" applyNumberFormat="1" applyFont="1" applyBorder="1" applyAlignment="1">
      <alignment horizontal="center" vertical="center" textRotation="90" wrapText="1"/>
    </xf>
    <xf numFmtId="4" fontId="18" fillId="0" borderId="18" xfId="0" applyNumberFormat="1" applyFont="1" applyBorder="1" applyAlignment="1">
      <alignment horizontal="center" vertical="center" textRotation="90" wrapText="1"/>
    </xf>
    <xf numFmtId="0" fontId="14" fillId="0" borderId="23" xfId="0" applyFont="1" applyBorder="1" applyAlignment="1">
      <alignment horizontal="center" vertical="center" wrapText="1"/>
    </xf>
    <xf numFmtId="0" fontId="26" fillId="0" borderId="23" xfId="0" applyFont="1" applyBorder="1" applyAlignment="1">
      <alignment horizontal="center" vertical="center" wrapText="1"/>
    </xf>
    <xf numFmtId="4" fontId="18" fillId="0" borderId="48" xfId="0" applyNumberFormat="1" applyFont="1" applyBorder="1" applyAlignment="1">
      <alignment horizontal="center" vertical="center" textRotation="90" wrapText="1"/>
    </xf>
    <xf numFmtId="4" fontId="18" fillId="0" borderId="26" xfId="0" applyNumberFormat="1" applyFont="1" applyBorder="1" applyAlignment="1">
      <alignment horizontal="center" vertical="center" textRotation="90" wrapText="1"/>
    </xf>
    <xf numFmtId="0" fontId="17" fillId="0" borderId="2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8" fillId="0" borderId="48" xfId="0" applyFont="1" applyBorder="1" applyAlignment="1">
      <alignment horizontal="center" vertical="center" wrapText="1"/>
    </xf>
    <xf numFmtId="0" fontId="18" fillId="0" borderId="25" xfId="0" applyFont="1" applyBorder="1" applyAlignment="1">
      <alignment horizontal="center" vertical="center" wrapText="1"/>
    </xf>
    <xf numFmtId="4" fontId="18" fillId="0" borderId="41" xfId="0" applyNumberFormat="1" applyFont="1" applyBorder="1" applyAlignment="1">
      <alignment horizontal="center" vertical="center" textRotation="90" wrapText="1"/>
    </xf>
    <xf numFmtId="0" fontId="14" fillId="23" borderId="30" xfId="0" applyFont="1" applyFill="1" applyBorder="1" applyAlignment="1">
      <alignment horizontal="center" vertical="center" wrapText="1"/>
    </xf>
    <xf numFmtId="0" fontId="14" fillId="0" borderId="30" xfId="0" applyFont="1" applyBorder="1" applyAlignment="1">
      <alignment horizontal="center" vertical="center" wrapText="1"/>
    </xf>
    <xf numFmtId="4" fontId="18" fillId="0" borderId="32" xfId="0" applyNumberFormat="1" applyFont="1" applyBorder="1" applyAlignment="1">
      <alignment horizontal="center" vertical="center" textRotation="90" wrapText="1"/>
    </xf>
    <xf numFmtId="4" fontId="18" fillId="0" borderId="34" xfId="0" applyNumberFormat="1" applyFont="1" applyBorder="1" applyAlignment="1">
      <alignment horizontal="center" vertical="center" textRotation="90" wrapText="1"/>
    </xf>
    <xf numFmtId="4" fontId="18" fillId="0" borderId="34" xfId="0" applyNumberFormat="1" applyFont="1" applyBorder="1" applyAlignment="1">
      <alignment horizontal="center" vertical="center" wrapText="1"/>
    </xf>
    <xf numFmtId="0" fontId="18" fillId="0" borderId="33"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15" xfId="0" applyFont="1" applyFill="1" applyBorder="1" applyAlignment="1">
      <alignment horizontal="center" vertical="center" wrapText="1"/>
    </xf>
    <xf numFmtId="0" fontId="17" fillId="0" borderId="39" xfId="0" applyFont="1" applyFill="1" applyBorder="1" applyAlignment="1">
      <alignment horizontal="center" vertical="center" wrapText="1"/>
    </xf>
    <xf numFmtId="0" fontId="17" fillId="0" borderId="55" xfId="0" applyFont="1" applyFill="1" applyBorder="1" applyAlignment="1">
      <alignment horizontal="center" vertical="center" wrapText="1"/>
    </xf>
    <xf numFmtId="4" fontId="18" fillId="3" borderId="69" xfId="0" applyNumberFormat="1" applyFont="1" applyFill="1" applyBorder="1" applyAlignment="1">
      <alignment horizontal="center" vertical="center" wrapText="1"/>
    </xf>
    <xf numFmtId="4" fontId="18" fillId="3" borderId="70" xfId="0" applyNumberFormat="1" applyFont="1" applyFill="1" applyBorder="1" applyAlignment="1">
      <alignment horizontal="center" vertical="center" wrapText="1"/>
    </xf>
    <xf numFmtId="2" fontId="23" fillId="3" borderId="38" xfId="0" applyNumberFormat="1" applyFont="1" applyFill="1" applyBorder="1" applyAlignment="1">
      <alignment horizontal="left" vertical="center" wrapText="1"/>
    </xf>
    <xf numFmtId="4" fontId="42" fillId="0" borderId="30" xfId="0" applyNumberFormat="1" applyFont="1" applyFill="1" applyBorder="1" applyAlignment="1">
      <alignment horizontal="left" vertical="center" wrapText="1"/>
    </xf>
    <xf numFmtId="0" fontId="14" fillId="0" borderId="0" xfId="0" applyFont="1" applyAlignment="1">
      <alignment horizontal="center"/>
    </xf>
    <xf numFmtId="4" fontId="18" fillId="17" borderId="52" xfId="0" applyNumberFormat="1" applyFont="1" applyFill="1" applyBorder="1" applyAlignment="1">
      <alignment horizontal="right" vertical="center" wrapText="1"/>
    </xf>
    <xf numFmtId="4" fontId="18" fillId="17" borderId="10" xfId="0" applyNumberFormat="1" applyFont="1" applyFill="1" applyBorder="1" applyAlignment="1">
      <alignment horizontal="right" vertical="center" wrapText="1"/>
    </xf>
    <xf numFmtId="4" fontId="18" fillId="0" borderId="17" xfId="0" applyNumberFormat="1" applyFont="1" applyBorder="1" applyAlignment="1">
      <alignment horizontal="center" vertical="center" wrapText="1"/>
    </xf>
    <xf numFmtId="49" fontId="14" fillId="22" borderId="8" xfId="0" applyNumberFormat="1" applyFont="1" applyFill="1" applyBorder="1" applyAlignment="1">
      <alignment horizontal="center" vertical="center" wrapText="1"/>
    </xf>
    <xf numFmtId="4" fontId="18" fillId="0" borderId="11" xfId="0" applyNumberFormat="1" applyFont="1" applyBorder="1" applyAlignment="1">
      <alignment horizontal="center" vertical="center" wrapText="1"/>
    </xf>
    <xf numFmtId="4" fontId="18" fillId="0" borderId="52" xfId="0" applyNumberFormat="1" applyFont="1" applyBorder="1" applyAlignment="1">
      <alignment horizontal="center" vertical="center" wrapText="1"/>
    </xf>
    <xf numFmtId="0" fontId="14" fillId="16" borderId="49" xfId="0" applyFont="1" applyFill="1" applyBorder="1" applyAlignment="1">
      <alignment horizontal="center" vertical="center"/>
    </xf>
    <xf numFmtId="0" fontId="14" fillId="16" borderId="75" xfId="0" applyFont="1" applyFill="1" applyBorder="1" applyAlignment="1">
      <alignment horizontal="center" vertical="center"/>
    </xf>
    <xf numFmtId="4" fontId="18" fillId="0" borderId="19" xfId="0" applyNumberFormat="1" applyFont="1" applyBorder="1" applyAlignment="1">
      <alignment horizontal="center" vertical="center" wrapText="1"/>
    </xf>
    <xf numFmtId="4" fontId="18" fillId="17" borderId="11" xfId="0" applyNumberFormat="1" applyFont="1" applyFill="1" applyBorder="1" applyAlignment="1">
      <alignment horizontal="right" vertical="center" wrapText="1"/>
    </xf>
    <xf numFmtId="0" fontId="14" fillId="0" borderId="8" xfId="0" applyFont="1" applyFill="1" applyBorder="1" applyAlignment="1">
      <alignment vertical="center" wrapText="1"/>
    </xf>
    <xf numFmtId="49" fontId="14" fillId="23" borderId="8" xfId="0" applyNumberFormat="1" applyFont="1" applyFill="1" applyBorder="1" applyAlignment="1">
      <alignment vertical="center" wrapText="1"/>
    </xf>
    <xf numFmtId="49" fontId="14" fillId="23" borderId="8" xfId="0" applyNumberFormat="1" applyFont="1" applyFill="1" applyBorder="1" applyAlignment="1">
      <alignment horizontal="center" vertical="center" wrapText="1"/>
    </xf>
    <xf numFmtId="49" fontId="14" fillId="22" borderId="8" xfId="0" applyNumberFormat="1" applyFont="1" applyFill="1" applyBorder="1" applyAlignment="1">
      <alignment horizontal="center" vertical="center" wrapText="1"/>
    </xf>
    <xf numFmtId="4" fontId="39" fillId="5" borderId="32" xfId="0" applyNumberFormat="1" applyFont="1" applyFill="1" applyBorder="1" applyAlignment="1">
      <alignment horizontal="center" vertical="center" wrapText="1"/>
    </xf>
    <xf numFmtId="49" fontId="14" fillId="22" borderId="8" xfId="0" applyNumberFormat="1" applyFont="1" applyFill="1" applyBorder="1" applyAlignment="1">
      <alignment vertical="center" wrapText="1"/>
    </xf>
    <xf numFmtId="49" fontId="14" fillId="22" borderId="8" xfId="0" applyNumberFormat="1" applyFont="1" applyFill="1" applyBorder="1" applyAlignment="1">
      <alignment vertical="center"/>
    </xf>
    <xf numFmtId="0" fontId="18" fillId="0" borderId="101" xfId="0" applyFont="1" applyBorder="1" applyAlignment="1">
      <alignment horizontal="center" vertical="center" wrapText="1"/>
    </xf>
    <xf numFmtId="0" fontId="18" fillId="0" borderId="101" xfId="0" applyFont="1" applyFill="1" applyBorder="1" applyAlignment="1">
      <alignment horizontal="center" vertical="center" wrapText="1"/>
    </xf>
    <xf numFmtId="0" fontId="26" fillId="3" borderId="30" xfId="0" applyFont="1" applyFill="1" applyBorder="1" applyAlignment="1">
      <alignment horizontal="center" vertical="center" wrapText="1"/>
    </xf>
    <xf numFmtId="0" fontId="18" fillId="0" borderId="75" xfId="0" applyFont="1" applyFill="1" applyBorder="1" applyAlignment="1">
      <alignment horizontal="center" vertical="center" wrapText="1"/>
    </xf>
    <xf numFmtId="0" fontId="3" fillId="0" borderId="0" xfId="0" applyFont="1" applyFill="1" applyAlignment="1">
      <alignment horizontal="center" vertical="center"/>
    </xf>
    <xf numFmtId="0" fontId="14" fillId="11" borderId="0" xfId="0" applyFont="1" applyFill="1" applyAlignment="1">
      <alignment horizontal="center" vertical="center" wrapText="1"/>
    </xf>
    <xf numFmtId="0" fontId="14" fillId="0" borderId="0" xfId="0" applyFont="1" applyAlignment="1">
      <alignment horizontal="center"/>
    </xf>
    <xf numFmtId="0" fontId="33" fillId="19" borderId="81" xfId="0" applyFont="1" applyFill="1" applyBorder="1" applyAlignment="1">
      <alignment horizontal="center" vertical="center"/>
    </xf>
    <xf numFmtId="0" fontId="33" fillId="19" borderId="80" xfId="0" applyFont="1" applyFill="1" applyBorder="1" applyAlignment="1">
      <alignment horizontal="center" vertical="center"/>
    </xf>
    <xf numFmtId="0" fontId="33" fillId="19" borderId="114" xfId="0" applyFont="1" applyFill="1" applyBorder="1" applyAlignment="1">
      <alignment horizontal="center" vertical="center"/>
    </xf>
    <xf numFmtId="0" fontId="33" fillId="19" borderId="88" xfId="0" applyFont="1" applyFill="1" applyBorder="1" applyAlignment="1">
      <alignment horizontal="center" vertical="center"/>
    </xf>
    <xf numFmtId="0" fontId="16" fillId="0" borderId="49" xfId="0" applyFont="1" applyBorder="1" applyAlignment="1">
      <alignment horizontal="center" vertical="center" wrapText="1"/>
    </xf>
    <xf numFmtId="0" fontId="16" fillId="0" borderId="31" xfId="0" applyFont="1" applyBorder="1" applyAlignment="1">
      <alignment horizontal="center" vertical="center" wrapText="1"/>
    </xf>
    <xf numFmtId="0" fontId="15" fillId="19" borderId="80" xfId="0" applyFont="1" applyFill="1" applyBorder="1" applyAlignment="1">
      <alignment vertical="center"/>
    </xf>
    <xf numFmtId="0" fontId="51" fillId="13" borderId="0" xfId="0" applyFont="1" applyFill="1" applyBorder="1" applyAlignment="1">
      <alignment horizontal="center" vertical="center" wrapText="1"/>
    </xf>
    <xf numFmtId="0" fontId="15" fillId="0" borderId="0" xfId="0" applyFont="1" applyBorder="1" applyAlignment="1">
      <alignment vertical="center"/>
    </xf>
    <xf numFmtId="0" fontId="15" fillId="5" borderId="80" xfId="0" applyFont="1" applyFill="1" applyBorder="1" applyAlignment="1">
      <alignment vertical="center"/>
    </xf>
    <xf numFmtId="0" fontId="15" fillId="5" borderId="88" xfId="0" applyFont="1" applyFill="1" applyBorder="1" applyAlignment="1">
      <alignment vertical="center"/>
    </xf>
    <xf numFmtId="0" fontId="15" fillId="19" borderId="88" xfId="0" applyFont="1" applyFill="1" applyBorder="1" applyAlignment="1">
      <alignment vertical="center"/>
    </xf>
    <xf numFmtId="0" fontId="33" fillId="19" borderId="107" xfId="0" applyFont="1" applyFill="1" applyBorder="1" applyAlignment="1">
      <alignment horizontal="center" vertical="center"/>
    </xf>
    <xf numFmtId="0" fontId="52" fillId="0" borderId="0" xfId="0" applyFont="1" applyAlignment="1">
      <alignment horizontal="center" vertical="center" wrapText="1"/>
    </xf>
    <xf numFmtId="0" fontId="33" fillId="19" borderId="91" xfId="0" applyFont="1" applyFill="1" applyBorder="1" applyAlignment="1">
      <alignment horizontal="center" vertical="center"/>
    </xf>
    <xf numFmtId="0" fontId="15" fillId="19" borderId="92" xfId="0" applyFont="1" applyFill="1" applyBorder="1" applyAlignment="1">
      <alignment vertical="center"/>
    </xf>
    <xf numFmtId="0" fontId="15" fillId="19" borderId="95" xfId="0" applyFont="1" applyFill="1" applyBorder="1" applyAlignment="1">
      <alignment vertical="center"/>
    </xf>
    <xf numFmtId="0" fontId="33" fillId="19" borderId="135" xfId="0" applyFont="1" applyFill="1" applyBorder="1" applyAlignment="1">
      <alignment horizontal="center" vertical="center"/>
    </xf>
    <xf numFmtId="0" fontId="15" fillId="19" borderId="113" xfId="0" applyFont="1" applyFill="1" applyBorder="1" applyAlignment="1">
      <alignment vertical="center"/>
    </xf>
    <xf numFmtId="0" fontId="15" fillId="19" borderId="136" xfId="0" applyFont="1" applyFill="1" applyBorder="1" applyAlignment="1">
      <alignment vertical="center"/>
    </xf>
    <xf numFmtId="0" fontId="33" fillId="19" borderId="104" xfId="0" applyFont="1" applyFill="1" applyBorder="1" applyAlignment="1">
      <alignment horizontal="center" vertical="center"/>
    </xf>
    <xf numFmtId="0" fontId="33" fillId="19" borderId="103" xfId="0" applyFont="1" applyFill="1" applyBorder="1" applyAlignment="1">
      <alignment horizontal="center" vertical="center"/>
    </xf>
    <xf numFmtId="0" fontId="33" fillId="19" borderId="132" xfId="0" applyFont="1" applyFill="1" applyBorder="1" applyAlignment="1">
      <alignment horizontal="center" vertical="center"/>
    </xf>
    <xf numFmtId="49" fontId="14" fillId="16" borderId="49" xfId="0" applyNumberFormat="1" applyFont="1" applyFill="1" applyBorder="1" applyAlignment="1">
      <alignment horizontal="center" vertical="center" wrapText="1"/>
    </xf>
    <xf numFmtId="49" fontId="14" fillId="16" borderId="75" xfId="0" applyNumberFormat="1" applyFont="1" applyFill="1" applyBorder="1" applyAlignment="1">
      <alignment horizontal="center" vertical="center" wrapText="1"/>
    </xf>
    <xf numFmtId="49" fontId="14" fillId="16" borderId="31" xfId="0" applyNumberFormat="1" applyFont="1" applyFill="1" applyBorder="1" applyAlignment="1">
      <alignment horizontal="center" vertical="center" wrapText="1"/>
    </xf>
    <xf numFmtId="0" fontId="18" fillId="14" borderId="49" xfId="0" applyFont="1" applyFill="1" applyBorder="1" applyAlignment="1">
      <alignment horizontal="center" vertical="center"/>
    </xf>
    <xf numFmtId="0" fontId="18" fillId="14" borderId="75" xfId="0" applyFont="1" applyFill="1" applyBorder="1" applyAlignment="1">
      <alignment horizontal="center" vertical="center"/>
    </xf>
    <xf numFmtId="0" fontId="18" fillId="14" borderId="31" xfId="0" applyFont="1" applyFill="1" applyBorder="1" applyAlignment="1">
      <alignment horizontal="center" vertical="center"/>
    </xf>
    <xf numFmtId="0" fontId="18" fillId="0" borderId="0" xfId="0" applyFont="1" applyBorder="1" applyAlignment="1">
      <alignment horizontal="center" vertical="center" wrapText="1"/>
    </xf>
    <xf numFmtId="0" fontId="18" fillId="4" borderId="49" xfId="0" applyFont="1" applyFill="1" applyBorder="1" applyAlignment="1">
      <alignment horizontal="center" vertical="center" wrapText="1"/>
    </xf>
    <xf numFmtId="0" fontId="18" fillId="4" borderId="75" xfId="0" applyFont="1" applyFill="1" applyBorder="1" applyAlignment="1">
      <alignment horizontal="center" vertical="center" wrapText="1"/>
    </xf>
    <xf numFmtId="0" fontId="18" fillId="4" borderId="31" xfId="0" applyFont="1" applyFill="1" applyBorder="1" applyAlignment="1">
      <alignment horizontal="center" vertical="center" wrapText="1"/>
    </xf>
    <xf numFmtId="0" fontId="18" fillId="17" borderId="49" xfId="0" applyFont="1" applyFill="1" applyBorder="1" applyAlignment="1">
      <alignment horizontal="center" vertical="center" wrapText="1"/>
    </xf>
    <xf numFmtId="0" fontId="17" fillId="17" borderId="31" xfId="0" applyFont="1" applyFill="1" applyBorder="1" applyAlignment="1">
      <alignment horizontal="center" vertical="center" wrapText="1"/>
    </xf>
    <xf numFmtId="2" fontId="18" fillId="17" borderId="10" xfId="0" applyNumberFormat="1" applyFont="1" applyFill="1" applyBorder="1" applyAlignment="1">
      <alignment horizontal="right" vertical="center" wrapText="1"/>
    </xf>
    <xf numFmtId="2" fontId="18" fillId="17" borderId="53" xfId="0" applyNumberFormat="1" applyFont="1" applyFill="1" applyBorder="1" applyAlignment="1">
      <alignment horizontal="right" vertical="center" wrapText="1"/>
    </xf>
    <xf numFmtId="2" fontId="18" fillId="17" borderId="66" xfId="0" applyNumberFormat="1" applyFont="1" applyFill="1" applyBorder="1" applyAlignment="1">
      <alignment horizontal="right" vertical="center" wrapText="1"/>
    </xf>
    <xf numFmtId="49" fontId="14" fillId="22" borderId="7" xfId="0" applyNumberFormat="1" applyFont="1" applyFill="1" applyBorder="1" applyAlignment="1">
      <alignment horizontal="center" vertical="center" wrapText="1"/>
    </xf>
    <xf numFmtId="49" fontId="14" fillId="22" borderId="37" xfId="0" applyNumberFormat="1" applyFont="1" applyFill="1" applyBorder="1" applyAlignment="1">
      <alignment horizontal="center" vertical="center" wrapText="1"/>
    </xf>
    <xf numFmtId="49" fontId="14" fillId="23" borderId="8" xfId="0" applyNumberFormat="1" applyFont="1" applyFill="1" applyBorder="1" applyAlignment="1">
      <alignment horizontal="center" vertical="center" wrapText="1"/>
    </xf>
    <xf numFmtId="49" fontId="14" fillId="23" borderId="38" xfId="0" applyNumberFormat="1" applyFont="1" applyFill="1" applyBorder="1" applyAlignment="1">
      <alignment horizontal="center" vertical="center" wrapText="1"/>
    </xf>
    <xf numFmtId="49" fontId="14" fillId="23" borderId="21" xfId="0" applyNumberFormat="1" applyFont="1" applyFill="1" applyBorder="1" applyAlignment="1">
      <alignment horizontal="center" vertical="center" wrapText="1"/>
    </xf>
    <xf numFmtId="2" fontId="18" fillId="0" borderId="19" xfId="0" applyNumberFormat="1" applyFont="1" applyBorder="1" applyAlignment="1">
      <alignment horizontal="center" vertical="center" wrapText="1"/>
    </xf>
    <xf numFmtId="2" fontId="18" fillId="0" borderId="44" xfId="0" applyNumberFormat="1" applyFont="1" applyBorder="1" applyAlignment="1">
      <alignment horizontal="center" vertical="center" wrapText="1"/>
    </xf>
    <xf numFmtId="2" fontId="18" fillId="0" borderId="27" xfId="0" applyNumberFormat="1" applyFont="1" applyBorder="1" applyAlignment="1">
      <alignment horizontal="center" vertical="center" wrapText="1"/>
    </xf>
    <xf numFmtId="2" fontId="18" fillId="0" borderId="11" xfId="0" applyNumberFormat="1" applyFont="1" applyBorder="1" applyAlignment="1">
      <alignment horizontal="center" vertical="center" wrapText="1"/>
    </xf>
    <xf numFmtId="2" fontId="18" fillId="0" borderId="45" xfId="0" applyNumberFormat="1" applyFont="1" applyBorder="1" applyAlignment="1">
      <alignment horizontal="center" vertical="center" wrapText="1"/>
    </xf>
    <xf numFmtId="2" fontId="18" fillId="0" borderId="28" xfId="0" applyNumberFormat="1" applyFont="1" applyBorder="1" applyAlignment="1">
      <alignment horizontal="center" vertical="center" wrapText="1"/>
    </xf>
    <xf numFmtId="2" fontId="18" fillId="17" borderId="52" xfId="0" applyNumberFormat="1" applyFont="1" applyFill="1" applyBorder="1" applyAlignment="1">
      <alignment horizontal="right" vertical="center" wrapText="1"/>
    </xf>
    <xf numFmtId="2" fontId="18" fillId="17" borderId="54" xfId="0" applyNumberFormat="1" applyFont="1" applyFill="1" applyBorder="1" applyAlignment="1">
      <alignment horizontal="right" vertical="center" wrapText="1"/>
    </xf>
    <xf numFmtId="2" fontId="18" fillId="17" borderId="65" xfId="0" applyNumberFormat="1" applyFont="1" applyFill="1" applyBorder="1" applyAlignment="1">
      <alignment horizontal="right" vertical="center" wrapText="1"/>
    </xf>
    <xf numFmtId="0" fontId="26" fillId="0" borderId="8" xfId="0" applyFont="1" applyBorder="1" applyAlignment="1">
      <alignment horizontal="left" vertical="center" wrapText="1"/>
    </xf>
    <xf numFmtId="0" fontId="26" fillId="0" borderId="38" xfId="0" applyFont="1" applyBorder="1" applyAlignment="1">
      <alignment horizontal="left" vertical="center" wrapText="1"/>
    </xf>
    <xf numFmtId="0" fontId="26" fillId="0" borderId="21" xfId="0" applyFont="1" applyBorder="1" applyAlignment="1">
      <alignment horizontal="left" vertical="center" wrapText="1"/>
    </xf>
    <xf numFmtId="2" fontId="18" fillId="0" borderId="52" xfId="0" applyNumberFormat="1" applyFont="1" applyBorder="1" applyAlignment="1">
      <alignment horizontal="center" vertical="center" wrapText="1"/>
    </xf>
    <xf numFmtId="2" fontId="18" fillId="0" borderId="54" xfId="0" applyNumberFormat="1" applyFont="1" applyBorder="1" applyAlignment="1">
      <alignment horizontal="center" vertical="center" wrapText="1"/>
    </xf>
    <xf numFmtId="2" fontId="18" fillId="0" borderId="65" xfId="0" applyNumberFormat="1" applyFont="1" applyBorder="1" applyAlignment="1">
      <alignment horizontal="center" vertical="center" wrapText="1"/>
    </xf>
    <xf numFmtId="2" fontId="39" fillId="5" borderId="8" xfId="0" applyNumberFormat="1" applyFont="1" applyFill="1" applyBorder="1" applyAlignment="1">
      <alignment horizontal="right" vertical="center" wrapText="1"/>
    </xf>
    <xf numFmtId="2" fontId="39" fillId="5" borderId="38" xfId="0" applyNumberFormat="1" applyFont="1" applyFill="1" applyBorder="1" applyAlignment="1">
      <alignment horizontal="right" vertical="center" wrapText="1"/>
    </xf>
    <xf numFmtId="2" fontId="39" fillId="5" borderId="21" xfId="0" applyNumberFormat="1" applyFont="1" applyFill="1" applyBorder="1" applyAlignment="1">
      <alignment horizontal="right" vertical="center" wrapText="1"/>
    </xf>
    <xf numFmtId="4" fontId="18" fillId="17" borderId="52" xfId="0" applyNumberFormat="1" applyFont="1" applyFill="1" applyBorder="1" applyAlignment="1">
      <alignment horizontal="right" vertical="center" wrapText="1"/>
    </xf>
    <xf numFmtId="4" fontId="18" fillId="17" borderId="54" xfId="0" applyNumberFormat="1" applyFont="1" applyFill="1" applyBorder="1" applyAlignment="1">
      <alignment horizontal="right" vertical="center" wrapText="1"/>
    </xf>
    <xf numFmtId="4" fontId="18" fillId="17" borderId="65" xfId="0" applyNumberFormat="1" applyFont="1" applyFill="1" applyBorder="1" applyAlignment="1">
      <alignment horizontal="right" vertical="center" wrapText="1"/>
    </xf>
    <xf numFmtId="4" fontId="26" fillId="0" borderId="8" xfId="0" applyNumberFormat="1" applyFont="1" applyFill="1" applyBorder="1" applyAlignment="1">
      <alignment horizontal="left" vertical="center" wrapText="1"/>
    </xf>
    <xf numFmtId="4" fontId="26" fillId="0" borderId="38" xfId="0" applyNumberFormat="1" applyFont="1" applyFill="1" applyBorder="1" applyAlignment="1">
      <alignment horizontal="left" vertical="center" wrapText="1"/>
    </xf>
    <xf numFmtId="4" fontId="26" fillId="0" borderId="21" xfId="0" applyNumberFormat="1" applyFont="1" applyFill="1" applyBorder="1" applyAlignment="1">
      <alignment horizontal="left" vertical="center" wrapText="1"/>
    </xf>
    <xf numFmtId="4" fontId="18" fillId="0" borderId="17" xfId="0" applyNumberFormat="1" applyFont="1" applyFill="1" applyBorder="1" applyAlignment="1">
      <alignment horizontal="center" vertical="center" wrapText="1"/>
    </xf>
    <xf numFmtId="4" fontId="18" fillId="0" borderId="40" xfId="0" applyNumberFormat="1" applyFont="1" applyFill="1" applyBorder="1" applyAlignment="1">
      <alignment horizontal="center" vertical="center" wrapText="1"/>
    </xf>
    <xf numFmtId="4" fontId="18" fillId="0" borderId="25" xfId="0" applyNumberFormat="1" applyFont="1" applyFill="1" applyBorder="1" applyAlignment="1">
      <alignment horizontal="center" vertical="center" wrapText="1"/>
    </xf>
    <xf numFmtId="4" fontId="18" fillId="0" borderId="68" xfId="0" applyNumberFormat="1" applyFont="1" applyFill="1" applyBorder="1" applyAlignment="1">
      <alignment horizontal="center" vertical="center" wrapText="1"/>
    </xf>
    <xf numFmtId="4" fontId="18" fillId="0" borderId="69" xfId="0" applyNumberFormat="1" applyFont="1" applyFill="1" applyBorder="1" applyAlignment="1">
      <alignment horizontal="center" vertical="center" wrapText="1"/>
    </xf>
    <xf numFmtId="4" fontId="18" fillId="0" borderId="70" xfId="0" applyNumberFormat="1" applyFont="1" applyFill="1" applyBorder="1" applyAlignment="1">
      <alignment horizontal="center" vertical="center" wrapText="1"/>
    </xf>
    <xf numFmtId="4" fontId="39" fillId="5" borderId="9" xfId="0" applyNumberFormat="1" applyFont="1" applyFill="1" applyBorder="1" applyAlignment="1">
      <alignment horizontal="right" vertical="center" wrapText="1"/>
    </xf>
    <xf numFmtId="4" fontId="39" fillId="5" borderId="58" xfId="0" applyNumberFormat="1" applyFont="1" applyFill="1" applyBorder="1" applyAlignment="1">
      <alignment horizontal="right" vertical="center" wrapText="1"/>
    </xf>
    <xf numFmtId="4" fontId="39" fillId="5" borderId="71" xfId="0" applyNumberFormat="1" applyFont="1" applyFill="1" applyBorder="1" applyAlignment="1">
      <alignment horizontal="right" vertical="center" wrapText="1"/>
    </xf>
    <xf numFmtId="49" fontId="14" fillId="22" borderId="20" xfId="0" applyNumberFormat="1" applyFont="1" applyFill="1" applyBorder="1" applyAlignment="1">
      <alignment horizontal="center" vertical="center" wrapText="1"/>
    </xf>
    <xf numFmtId="4" fontId="18" fillId="0" borderId="36" xfId="0" applyNumberFormat="1" applyFont="1" applyFill="1" applyBorder="1" applyAlignment="1">
      <alignment horizontal="center" vertical="center" wrapText="1"/>
    </xf>
    <xf numFmtId="4" fontId="18" fillId="0" borderId="6" xfId="0" applyNumberFormat="1" applyFont="1" applyFill="1" applyBorder="1" applyAlignment="1">
      <alignment horizontal="center" vertical="center" wrapText="1"/>
    </xf>
    <xf numFmtId="4" fontId="18" fillId="0" borderId="48" xfId="0" applyNumberFormat="1" applyFont="1" applyFill="1" applyBorder="1" applyAlignment="1">
      <alignment horizontal="center" vertical="center" wrapText="1"/>
    </xf>
    <xf numFmtId="4" fontId="26" fillId="0" borderId="8" xfId="0" applyNumberFormat="1" applyFont="1" applyBorder="1" applyAlignment="1">
      <alignment horizontal="left" vertical="center" wrapText="1"/>
    </xf>
    <xf numFmtId="4" fontId="26" fillId="0" borderId="43" xfId="0" applyNumberFormat="1" applyFont="1" applyBorder="1" applyAlignment="1">
      <alignment horizontal="left" vertical="center" wrapText="1"/>
    </xf>
    <xf numFmtId="4" fontId="26" fillId="0" borderId="55" xfId="0" applyNumberFormat="1" applyFont="1" applyBorder="1" applyAlignment="1">
      <alignment horizontal="center" vertical="center" wrapText="1"/>
    </xf>
    <xf numFmtId="4" fontId="26" fillId="0" borderId="21" xfId="0" applyNumberFormat="1" applyFont="1" applyBorder="1" applyAlignment="1">
      <alignment horizontal="center" vertical="center" wrapText="1"/>
    </xf>
    <xf numFmtId="49" fontId="14" fillId="6" borderId="49" xfId="0" applyNumberFormat="1" applyFont="1" applyFill="1" applyBorder="1" applyAlignment="1">
      <alignment horizontal="center" vertical="center" wrapText="1"/>
    </xf>
    <xf numFmtId="49" fontId="14" fillId="6" borderId="75" xfId="0" applyNumberFormat="1" applyFont="1" applyFill="1" applyBorder="1" applyAlignment="1">
      <alignment horizontal="center" vertical="center" wrapText="1"/>
    </xf>
    <xf numFmtId="49" fontId="14" fillId="6" borderId="31" xfId="0" applyNumberFormat="1" applyFont="1" applyFill="1" applyBorder="1" applyAlignment="1">
      <alignment horizontal="center" vertical="center" wrapText="1"/>
    </xf>
    <xf numFmtId="4" fontId="18" fillId="17" borderId="10" xfId="0" applyNumberFormat="1" applyFont="1" applyFill="1" applyBorder="1" applyAlignment="1">
      <alignment horizontal="right" vertical="center" wrapText="1"/>
    </xf>
    <xf numFmtId="4" fontId="18" fillId="17" borderId="53" xfId="0" applyNumberFormat="1" applyFont="1" applyFill="1" applyBorder="1" applyAlignment="1">
      <alignment horizontal="right" vertical="center" wrapText="1"/>
    </xf>
    <xf numFmtId="4" fontId="18" fillId="17" borderId="66" xfId="0" applyNumberFormat="1" applyFont="1" applyFill="1" applyBorder="1" applyAlignment="1">
      <alignment horizontal="right" vertical="center" wrapText="1"/>
    </xf>
    <xf numFmtId="0" fontId="18" fillId="14" borderId="0" xfId="0" applyFont="1" applyFill="1" applyAlignment="1">
      <alignment horizontal="center" vertical="center"/>
    </xf>
    <xf numFmtId="0" fontId="17" fillId="14" borderId="0" xfId="0" applyFont="1" applyFill="1" applyAlignment="1"/>
    <xf numFmtId="0" fontId="54" fillId="0" borderId="0" xfId="0" applyFont="1" applyAlignment="1">
      <alignment horizontal="center" vertical="center" wrapText="1"/>
    </xf>
    <xf numFmtId="0" fontId="0" fillId="0" borderId="0" xfId="0" applyFont="1" applyAlignment="1"/>
    <xf numFmtId="0" fontId="38" fillId="0" borderId="101" xfId="0" applyFont="1" applyBorder="1" applyAlignment="1">
      <alignment horizontal="center" vertical="center" wrapText="1"/>
    </xf>
    <xf numFmtId="0" fontId="15" fillId="0" borderId="101" xfId="0" applyFont="1" applyBorder="1"/>
    <xf numFmtId="0" fontId="21" fillId="7" borderId="96" xfId="0" applyFont="1" applyFill="1" applyBorder="1" applyAlignment="1">
      <alignment horizontal="center" vertical="center" wrapText="1"/>
    </xf>
    <xf numFmtId="0" fontId="18" fillId="0" borderId="96" xfId="0" applyFont="1" applyBorder="1" applyAlignment="1">
      <alignment horizontal="center"/>
    </xf>
    <xf numFmtId="0" fontId="21" fillId="25" borderId="96" xfId="0" applyFont="1" applyFill="1" applyBorder="1" applyAlignment="1">
      <alignment horizontal="center" vertical="center" wrapText="1"/>
    </xf>
    <xf numFmtId="0" fontId="17" fillId="17" borderId="96" xfId="0" applyFont="1" applyFill="1" applyBorder="1"/>
    <xf numFmtId="4" fontId="26" fillId="0" borderId="103" xfId="0" applyNumberFormat="1" applyFont="1" applyBorder="1" applyAlignment="1">
      <alignment horizontal="center" vertical="center" wrapText="1"/>
    </xf>
    <xf numFmtId="0" fontId="26" fillId="0" borderId="103" xfId="0" applyFont="1" applyBorder="1"/>
    <xf numFmtId="0" fontId="26" fillId="0" borderId="94" xfId="0" applyFont="1" applyBorder="1"/>
    <xf numFmtId="49" fontId="38" fillId="22" borderId="8" xfId="0" applyNumberFormat="1" applyFont="1" applyFill="1" applyBorder="1" applyAlignment="1">
      <alignment horizontal="center" vertical="center" wrapText="1"/>
    </xf>
    <xf numFmtId="0" fontId="15" fillId="22" borderId="38" xfId="0" applyFont="1" applyFill="1" applyBorder="1"/>
    <xf numFmtId="0" fontId="15" fillId="22" borderId="21" xfId="0" applyFont="1" applyFill="1" applyBorder="1"/>
    <xf numFmtId="49" fontId="38" fillId="24" borderId="8" xfId="0" applyNumberFormat="1" applyFont="1" applyFill="1" applyBorder="1" applyAlignment="1">
      <alignment horizontal="center" vertical="center" wrapText="1"/>
    </xf>
    <xf numFmtId="0" fontId="15" fillId="24" borderId="38" xfId="0" applyFont="1" applyFill="1" applyBorder="1"/>
    <xf numFmtId="0" fontId="15" fillId="24" borderId="21" xfId="0" applyFont="1" applyFill="1" applyBorder="1"/>
    <xf numFmtId="4" fontId="16" fillId="0" borderId="86" xfId="0" applyNumberFormat="1" applyFont="1" applyBorder="1" applyAlignment="1">
      <alignment horizontal="center" vertical="center" wrapText="1"/>
    </xf>
    <xf numFmtId="0" fontId="18" fillId="0" borderId="86" xfId="0" applyFont="1" applyBorder="1" applyAlignment="1">
      <alignment horizontal="center"/>
    </xf>
    <xf numFmtId="0" fontId="18" fillId="0" borderId="115" xfId="0" applyFont="1" applyBorder="1" applyAlignment="1">
      <alignment horizontal="center"/>
    </xf>
    <xf numFmtId="4" fontId="16" fillId="0" borderId="79" xfId="0" applyNumberFormat="1" applyFont="1" applyBorder="1" applyAlignment="1">
      <alignment horizontal="center" vertical="center" wrapText="1"/>
    </xf>
    <xf numFmtId="0" fontId="18" fillId="0" borderId="79" xfId="0" applyFont="1" applyBorder="1" applyAlignment="1">
      <alignment horizontal="center"/>
    </xf>
    <xf numFmtId="0" fontId="18" fillId="0" borderId="116" xfId="0" applyFont="1" applyBorder="1" applyAlignment="1">
      <alignment horizontal="center"/>
    </xf>
    <xf numFmtId="4" fontId="18" fillId="0" borderId="79" xfId="0" applyNumberFormat="1" applyFont="1" applyBorder="1" applyAlignment="1">
      <alignment horizontal="center" vertical="center" wrapText="1"/>
    </xf>
    <xf numFmtId="4" fontId="16" fillId="0" borderId="87" xfId="0" applyNumberFormat="1" applyFont="1" applyBorder="1" applyAlignment="1">
      <alignment horizontal="center" vertical="center" wrapText="1"/>
    </xf>
    <xf numFmtId="0" fontId="18" fillId="0" borderId="87" xfId="0" applyFont="1" applyBorder="1" applyAlignment="1">
      <alignment horizontal="center"/>
    </xf>
    <xf numFmtId="0" fontId="18" fillId="0" borderId="117" xfId="0" applyFont="1" applyBorder="1" applyAlignment="1">
      <alignment horizontal="center"/>
    </xf>
    <xf numFmtId="4" fontId="39" fillId="9" borderId="38" xfId="0" applyNumberFormat="1" applyFont="1" applyFill="1" applyBorder="1" applyAlignment="1">
      <alignment horizontal="right" vertical="center" wrapText="1"/>
    </xf>
    <xf numFmtId="0" fontId="39" fillId="0" borderId="38" xfId="0" applyFont="1" applyBorder="1" applyAlignment="1">
      <alignment horizontal="right"/>
    </xf>
    <xf numFmtId="0" fontId="39" fillId="0" borderId="21" xfId="0" applyFont="1" applyBorder="1" applyAlignment="1">
      <alignment horizontal="right"/>
    </xf>
    <xf numFmtId="4" fontId="16" fillId="26" borderId="51" xfId="0" applyNumberFormat="1" applyFont="1" applyFill="1" applyBorder="1" applyAlignment="1">
      <alignment horizontal="right" vertical="center" wrapText="1"/>
    </xf>
    <xf numFmtId="0" fontId="17" fillId="17" borderId="6" xfId="0" applyFont="1" applyFill="1" applyBorder="1" applyAlignment="1">
      <alignment horizontal="right"/>
    </xf>
    <xf numFmtId="0" fontId="17" fillId="17" borderId="48" xfId="0" applyFont="1" applyFill="1" applyBorder="1" applyAlignment="1">
      <alignment horizontal="right"/>
    </xf>
    <xf numFmtId="4" fontId="16" fillId="26" borderId="100" xfId="0" applyNumberFormat="1" applyFont="1" applyFill="1" applyBorder="1" applyAlignment="1">
      <alignment horizontal="right" vertical="center" wrapText="1"/>
    </xf>
    <xf numFmtId="0" fontId="17" fillId="17" borderId="69" xfId="0" applyFont="1" applyFill="1" applyBorder="1" applyAlignment="1">
      <alignment horizontal="right"/>
    </xf>
    <xf numFmtId="0" fontId="17" fillId="17" borderId="70" xfId="0" applyFont="1" applyFill="1" applyBorder="1" applyAlignment="1">
      <alignment horizontal="right"/>
    </xf>
    <xf numFmtId="4" fontId="36" fillId="0" borderId="168" xfId="0" applyNumberFormat="1" applyFont="1" applyBorder="1" applyAlignment="1">
      <alignment horizontal="center" vertical="center" wrapText="1"/>
    </xf>
    <xf numFmtId="49" fontId="38" fillId="22" borderId="38" xfId="0" applyNumberFormat="1" applyFont="1" applyFill="1" applyBorder="1" applyAlignment="1">
      <alignment horizontal="center" vertical="center" wrapText="1"/>
    </xf>
    <xf numFmtId="49" fontId="38" fillId="24" borderId="38" xfId="0" applyNumberFormat="1" applyFont="1" applyFill="1" applyBorder="1" applyAlignment="1">
      <alignment horizontal="center" vertical="center" wrapText="1"/>
    </xf>
    <xf numFmtId="4" fontId="16" fillId="0" borderId="36" xfId="0" applyNumberFormat="1" applyFont="1" applyBorder="1" applyAlignment="1">
      <alignment horizontal="center" vertical="center" wrapText="1"/>
    </xf>
    <xf numFmtId="0" fontId="18" fillId="0" borderId="6" xfId="0" applyFont="1" applyBorder="1" applyAlignment="1">
      <alignment horizontal="center"/>
    </xf>
    <xf numFmtId="4" fontId="16" fillId="0" borderId="17" xfId="0" applyNumberFormat="1" applyFont="1" applyBorder="1" applyAlignment="1">
      <alignment horizontal="center" vertical="center" wrapText="1"/>
    </xf>
    <xf numFmtId="0" fontId="18" fillId="0" borderId="40" xfId="0" applyFont="1" applyBorder="1" applyAlignment="1">
      <alignment horizontal="center"/>
    </xf>
    <xf numFmtId="4" fontId="21" fillId="0" borderId="17" xfId="0" applyNumberFormat="1" applyFont="1" applyBorder="1" applyAlignment="1">
      <alignment horizontal="center" vertical="center" wrapText="1"/>
    </xf>
    <xf numFmtId="4" fontId="16" fillId="0" borderId="18" xfId="0" applyNumberFormat="1" applyFont="1" applyBorder="1" applyAlignment="1">
      <alignment horizontal="center" vertical="center" wrapText="1"/>
    </xf>
    <xf numFmtId="0" fontId="18" fillId="0" borderId="5" xfId="0" applyFont="1" applyBorder="1" applyAlignment="1">
      <alignment horizontal="center"/>
    </xf>
    <xf numFmtId="2" fontId="39" fillId="9" borderId="15" xfId="0" applyNumberFormat="1" applyFont="1" applyFill="1" applyBorder="1" applyAlignment="1">
      <alignment horizontal="right" vertical="center" wrapText="1"/>
    </xf>
    <xf numFmtId="0" fontId="39" fillId="0" borderId="39" xfId="0" applyFont="1" applyBorder="1" applyAlignment="1">
      <alignment horizontal="right"/>
    </xf>
    <xf numFmtId="2" fontId="21" fillId="26" borderId="36" xfId="0" applyNumberFormat="1" applyFont="1" applyFill="1" applyBorder="1" applyAlignment="1">
      <alignment horizontal="right" vertical="center" wrapText="1"/>
    </xf>
    <xf numFmtId="2" fontId="21" fillId="26" borderId="68" xfId="0" applyNumberFormat="1" applyFont="1" applyFill="1" applyBorder="1" applyAlignment="1">
      <alignment horizontal="right" vertical="center" wrapText="1"/>
    </xf>
    <xf numFmtId="4" fontId="26" fillId="0" borderId="167" xfId="0" applyNumberFormat="1" applyFont="1" applyBorder="1" applyAlignment="1">
      <alignment horizontal="center" vertical="center" wrapText="1"/>
    </xf>
    <xf numFmtId="4" fontId="26" fillId="0" borderId="168" xfId="0" applyNumberFormat="1" applyFont="1" applyBorder="1" applyAlignment="1">
      <alignment horizontal="center" vertical="center" wrapText="1"/>
    </xf>
    <xf numFmtId="4" fontId="36" fillId="0" borderId="104" xfId="0" applyNumberFormat="1" applyFont="1" applyBorder="1" applyAlignment="1">
      <alignment horizontal="center" vertical="center" wrapText="1"/>
    </xf>
    <xf numFmtId="4" fontId="36" fillId="0" borderId="103" xfId="0" applyNumberFormat="1" applyFont="1" applyBorder="1" applyAlignment="1">
      <alignment horizontal="center" vertical="center" wrapText="1"/>
    </xf>
    <xf numFmtId="4" fontId="36" fillId="0" borderId="94" xfId="0" applyNumberFormat="1" applyFont="1" applyBorder="1" applyAlignment="1">
      <alignment horizontal="center" vertical="center" wrapText="1"/>
    </xf>
    <xf numFmtId="0" fontId="18" fillId="0" borderId="25" xfId="0" applyFont="1" applyBorder="1" applyAlignment="1">
      <alignment horizontal="center"/>
    </xf>
    <xf numFmtId="4" fontId="21" fillId="0" borderId="18" xfId="0" applyNumberFormat="1" applyFont="1" applyBorder="1" applyAlignment="1">
      <alignment horizontal="center" vertical="center" wrapText="1"/>
    </xf>
    <xf numFmtId="0" fontId="18" fillId="0" borderId="26" xfId="0" applyFont="1" applyBorder="1" applyAlignment="1">
      <alignment horizontal="center"/>
    </xf>
    <xf numFmtId="4" fontId="39" fillId="9" borderId="15" xfId="0" applyNumberFormat="1" applyFont="1" applyFill="1" applyBorder="1" applyAlignment="1">
      <alignment horizontal="right" vertical="center" wrapText="1"/>
    </xf>
    <xf numFmtId="0" fontId="39" fillId="0" borderId="23" xfId="0" applyFont="1" applyBorder="1" applyAlignment="1">
      <alignment horizontal="right"/>
    </xf>
    <xf numFmtId="4" fontId="21" fillId="26" borderId="36" xfId="0" applyNumberFormat="1" applyFont="1" applyFill="1" applyBorder="1" applyAlignment="1">
      <alignment horizontal="right" vertical="center" wrapText="1"/>
    </xf>
    <xf numFmtId="4" fontId="16" fillId="26" borderId="68" xfId="0" applyNumberFormat="1" applyFont="1" applyFill="1" applyBorder="1" applyAlignment="1">
      <alignment horizontal="right" vertical="center" wrapText="1"/>
    </xf>
    <xf numFmtId="0" fontId="36" fillId="0" borderId="104" xfId="0" applyFont="1" applyBorder="1" applyAlignment="1">
      <alignment horizontal="center" vertical="center" wrapText="1"/>
    </xf>
    <xf numFmtId="4" fontId="21" fillId="0" borderId="86" xfId="0" applyNumberFormat="1" applyFont="1" applyBorder="1" applyAlignment="1">
      <alignment horizontal="center" vertical="center" wrapText="1"/>
    </xf>
    <xf numFmtId="4" fontId="21" fillId="0" borderId="79" xfId="0" applyNumberFormat="1" applyFont="1" applyBorder="1" applyAlignment="1">
      <alignment horizontal="center" vertical="center" wrapText="1"/>
    </xf>
    <xf numFmtId="4" fontId="21" fillId="0" borderId="87" xfId="0" applyNumberFormat="1" applyFont="1" applyBorder="1" applyAlignment="1">
      <alignment horizontal="center" vertical="center" wrapText="1"/>
    </xf>
    <xf numFmtId="4" fontId="21" fillId="26" borderId="51" xfId="0" applyNumberFormat="1" applyFont="1" applyFill="1" applyBorder="1" applyAlignment="1">
      <alignment horizontal="right" vertical="center" wrapText="1"/>
    </xf>
    <xf numFmtId="0" fontId="17" fillId="17" borderId="3" xfId="0" applyFont="1" applyFill="1" applyBorder="1" applyAlignment="1">
      <alignment horizontal="right"/>
    </xf>
    <xf numFmtId="4" fontId="21" fillId="26" borderId="41" xfId="0" applyNumberFormat="1" applyFont="1" applyFill="1" applyBorder="1" applyAlignment="1">
      <alignment horizontal="right" vertical="center" wrapText="1"/>
    </xf>
    <xf numFmtId="0" fontId="17" fillId="17" borderId="40" xfId="0" applyFont="1" applyFill="1" applyBorder="1" applyAlignment="1">
      <alignment horizontal="right"/>
    </xf>
    <xf numFmtId="0" fontId="17" fillId="17" borderId="13" xfId="0" applyFont="1" applyFill="1" applyBorder="1" applyAlignment="1">
      <alignment horizontal="right"/>
    </xf>
    <xf numFmtId="4" fontId="21" fillId="26" borderId="68" xfId="0" applyNumberFormat="1" applyFont="1" applyFill="1" applyBorder="1" applyAlignment="1">
      <alignment horizontal="right" vertical="center" wrapText="1"/>
    </xf>
    <xf numFmtId="0" fontId="17" fillId="17" borderId="74" xfId="0" applyFont="1" applyFill="1" applyBorder="1" applyAlignment="1">
      <alignment horizontal="right"/>
    </xf>
    <xf numFmtId="4" fontId="26" fillId="0" borderId="104" xfId="0" applyNumberFormat="1" applyFont="1" applyBorder="1" applyAlignment="1">
      <alignment horizontal="center" vertical="center" wrapText="1"/>
    </xf>
    <xf numFmtId="4" fontId="21" fillId="0" borderId="128" xfId="0" applyNumberFormat="1" applyFont="1" applyBorder="1" applyAlignment="1">
      <alignment horizontal="center" vertical="center" wrapText="1"/>
    </xf>
    <xf numFmtId="0" fontId="18" fillId="0" borderId="78" xfId="0" applyFont="1" applyBorder="1" applyAlignment="1">
      <alignment horizontal="center"/>
    </xf>
    <xf numFmtId="4" fontId="21" fillId="0" borderId="111" xfId="0" applyNumberFormat="1" applyFont="1" applyBorder="1" applyAlignment="1">
      <alignment horizontal="center" vertical="center" wrapText="1"/>
    </xf>
    <xf numFmtId="0" fontId="14" fillId="15" borderId="95" xfId="0" applyFont="1" applyFill="1" applyBorder="1" applyAlignment="1">
      <alignment horizontal="center" vertical="center"/>
    </xf>
    <xf numFmtId="0" fontId="14" fillId="16" borderId="106" xfId="0" applyFont="1" applyFill="1" applyBorder="1"/>
    <xf numFmtId="0" fontId="14" fillId="16" borderId="94" xfId="0" applyFont="1" applyFill="1" applyBorder="1"/>
    <xf numFmtId="4" fontId="21" fillId="0" borderId="112" xfId="0" applyNumberFormat="1" applyFont="1" applyBorder="1" applyAlignment="1">
      <alignment horizontal="center" vertical="center" wrapText="1"/>
    </xf>
    <xf numFmtId="4" fontId="39" fillId="9" borderId="8" xfId="0" applyNumberFormat="1" applyFont="1" applyFill="1" applyBorder="1" applyAlignment="1">
      <alignment horizontal="right" vertical="center" wrapText="1"/>
    </xf>
    <xf numFmtId="4" fontId="18" fillId="17" borderId="68" xfId="0" applyNumberFormat="1" applyFont="1" applyFill="1" applyBorder="1" applyAlignment="1">
      <alignment horizontal="right" vertical="center" wrapText="1"/>
    </xf>
    <xf numFmtId="0" fontId="17" fillId="17" borderId="69" xfId="0" applyFont="1" applyFill="1" applyBorder="1" applyAlignment="1">
      <alignment horizontal="right" vertical="center" wrapText="1"/>
    </xf>
    <xf numFmtId="0" fontId="17" fillId="17" borderId="70" xfId="0" applyFont="1" applyFill="1" applyBorder="1" applyAlignment="1">
      <alignment horizontal="right" vertical="center" wrapText="1"/>
    </xf>
    <xf numFmtId="4" fontId="18" fillId="17" borderId="36" xfId="0" applyNumberFormat="1" applyFont="1" applyFill="1" applyBorder="1" applyAlignment="1">
      <alignment horizontal="right" vertical="center" wrapText="1"/>
    </xf>
    <xf numFmtId="0" fontId="17" fillId="17" borderId="6" xfId="0" applyFont="1" applyFill="1" applyBorder="1" applyAlignment="1">
      <alignment horizontal="right" vertical="center" wrapText="1"/>
    </xf>
    <xf numFmtId="0" fontId="17" fillId="17" borderId="48" xfId="0" applyFont="1" applyFill="1" applyBorder="1" applyAlignment="1">
      <alignment horizontal="right" vertical="center" wrapText="1"/>
    </xf>
    <xf numFmtId="0" fontId="17" fillId="14" borderId="75" xfId="0" applyFont="1" applyFill="1" applyBorder="1" applyAlignment="1"/>
    <xf numFmtId="0" fontId="17" fillId="14" borderId="31" xfId="0" applyFont="1" applyFill="1" applyBorder="1" applyAlignment="1"/>
    <xf numFmtId="49" fontId="7" fillId="0" borderId="0" xfId="0" applyNumberFormat="1" applyFont="1" applyBorder="1" applyAlignment="1">
      <alignment horizontal="center" vertical="center" wrapText="1"/>
    </xf>
    <xf numFmtId="0" fontId="18" fillId="4" borderId="30" xfId="0" applyFont="1" applyFill="1" applyBorder="1" applyAlignment="1">
      <alignment horizontal="center" vertical="center" wrapText="1"/>
    </xf>
    <xf numFmtId="0" fontId="21" fillId="25" borderId="30" xfId="0" applyFont="1" applyFill="1" applyBorder="1" applyAlignment="1">
      <alignment horizontal="center" vertical="center" wrapText="1"/>
    </xf>
    <xf numFmtId="0" fontId="17" fillId="17" borderId="30" xfId="0" applyFont="1" applyFill="1" applyBorder="1"/>
    <xf numFmtId="4" fontId="18" fillId="3" borderId="42" xfId="0" applyNumberFormat="1"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1" xfId="0" applyFont="1" applyFill="1" applyBorder="1" applyAlignment="1">
      <alignment horizontal="center" vertical="center" wrapText="1"/>
    </xf>
    <xf numFmtId="4" fontId="39" fillId="9" borderId="21" xfId="0" applyNumberFormat="1" applyFont="1" applyFill="1" applyBorder="1" applyAlignment="1">
      <alignment horizontal="right" vertical="center" wrapText="1"/>
    </xf>
    <xf numFmtId="4" fontId="18" fillId="17" borderId="51" xfId="0" applyNumberFormat="1" applyFont="1" applyFill="1" applyBorder="1" applyAlignment="1">
      <alignment horizontal="right" vertical="center" wrapText="1"/>
    </xf>
    <xf numFmtId="0" fontId="17" fillId="17" borderId="3" xfId="0" applyFont="1" applyFill="1" applyBorder="1" applyAlignment="1">
      <alignment horizontal="right" vertical="center" wrapText="1"/>
    </xf>
    <xf numFmtId="4" fontId="18" fillId="17" borderId="100" xfId="0" applyNumberFormat="1" applyFont="1" applyFill="1" applyBorder="1" applyAlignment="1">
      <alignment horizontal="right" vertical="center" wrapText="1"/>
    </xf>
    <xf numFmtId="0" fontId="17" fillId="17" borderId="74" xfId="0" applyFont="1" applyFill="1" applyBorder="1" applyAlignment="1">
      <alignment horizontal="right" vertical="center" wrapText="1"/>
    </xf>
    <xf numFmtId="2" fontId="23" fillId="3" borderId="8" xfId="0" applyNumberFormat="1" applyFont="1" applyFill="1" applyBorder="1" applyAlignment="1">
      <alignment horizontal="left" vertical="center" wrapText="1"/>
    </xf>
    <xf numFmtId="2" fontId="24" fillId="3" borderId="38" xfId="0" applyNumberFormat="1" applyFont="1" applyFill="1" applyBorder="1" applyAlignment="1">
      <alignment horizontal="left" vertical="center" wrapText="1"/>
    </xf>
    <xf numFmtId="2" fontId="24" fillId="3" borderId="21" xfId="0" applyNumberFormat="1" applyFont="1" applyFill="1" applyBorder="1" applyAlignment="1">
      <alignment horizontal="left" vertical="center" wrapText="1"/>
    </xf>
    <xf numFmtId="49" fontId="14" fillId="22" borderId="38" xfId="2" applyNumberFormat="1" applyFont="1" applyFill="1" applyBorder="1" applyAlignment="1">
      <alignment horizontal="center" vertical="center" wrapText="1"/>
    </xf>
    <xf numFmtId="49" fontId="14" fillId="23" borderId="43" xfId="0" applyNumberFormat="1" applyFont="1" applyFill="1" applyBorder="1" applyAlignment="1">
      <alignment horizontal="center" vertical="center" wrapText="1"/>
    </xf>
    <xf numFmtId="49" fontId="14" fillId="23" borderId="39" xfId="0" applyNumberFormat="1" applyFont="1" applyFill="1" applyBorder="1" applyAlignment="1">
      <alignment horizontal="center" vertical="center" wrapText="1"/>
    </xf>
    <xf numFmtId="49" fontId="14" fillId="23" borderId="55" xfId="0" applyNumberFormat="1" applyFont="1" applyFill="1" applyBorder="1" applyAlignment="1">
      <alignment horizontal="center" vertical="center" wrapText="1"/>
    </xf>
    <xf numFmtId="49" fontId="14" fillId="3" borderId="38" xfId="0" applyNumberFormat="1" applyFont="1" applyFill="1" applyBorder="1" applyAlignment="1">
      <alignment horizontal="center" vertical="center" wrapText="1"/>
    </xf>
    <xf numFmtId="4" fontId="18" fillId="3" borderId="51" xfId="0" applyNumberFormat="1" applyFont="1" applyFill="1" applyBorder="1" applyAlignment="1">
      <alignment horizontal="center" vertical="center" wrapText="1"/>
    </xf>
    <xf numFmtId="0" fontId="17" fillId="3" borderId="6" xfId="0" applyFont="1" applyFill="1" applyBorder="1" applyAlignment="1">
      <alignment horizontal="center" vertical="center" wrapText="1"/>
    </xf>
    <xf numFmtId="0" fontId="17" fillId="3" borderId="3" xfId="0" applyFont="1" applyFill="1" applyBorder="1" applyAlignment="1">
      <alignment horizontal="center" vertical="center" wrapText="1"/>
    </xf>
    <xf numFmtId="4" fontId="18" fillId="3" borderId="41" xfId="0" applyNumberFormat="1" applyFont="1" applyFill="1" applyBorder="1" applyAlignment="1">
      <alignment horizontal="center" vertical="center" wrapText="1"/>
    </xf>
    <xf numFmtId="0" fontId="17" fillId="3" borderId="40" xfId="0" applyFont="1" applyFill="1" applyBorder="1" applyAlignment="1">
      <alignment horizontal="center" vertical="center" wrapText="1"/>
    </xf>
    <xf numFmtId="0" fontId="17" fillId="3" borderId="13" xfId="0" applyFont="1" applyFill="1" applyBorder="1" applyAlignment="1">
      <alignment horizontal="center" vertical="center" wrapText="1"/>
    </xf>
    <xf numFmtId="4" fontId="18" fillId="3" borderId="40" xfId="0" applyNumberFormat="1" applyFont="1" applyFill="1" applyBorder="1" applyAlignment="1">
      <alignment horizontal="center" vertical="center" wrapText="1"/>
    </xf>
    <xf numFmtId="4" fontId="18" fillId="3" borderId="13" xfId="0" applyNumberFormat="1" applyFont="1" applyFill="1" applyBorder="1" applyAlignment="1">
      <alignment horizontal="center" vertical="center" wrapText="1"/>
    </xf>
    <xf numFmtId="4" fontId="18" fillId="3" borderId="17" xfId="0" applyNumberFormat="1" applyFont="1" applyFill="1" applyBorder="1" applyAlignment="1">
      <alignment horizontal="center" vertical="center" wrapText="1"/>
    </xf>
    <xf numFmtId="0" fontId="17" fillId="3" borderId="25" xfId="0" applyFont="1" applyFill="1" applyBorder="1" applyAlignment="1">
      <alignment horizontal="center" vertical="center" wrapText="1"/>
    </xf>
    <xf numFmtId="4" fontId="18" fillId="3" borderId="18" xfId="0" applyNumberFormat="1" applyFont="1" applyFill="1" applyBorder="1" applyAlignment="1">
      <alignment horizontal="center" vertical="center" wrapText="1"/>
    </xf>
    <xf numFmtId="0" fontId="17" fillId="3" borderId="26" xfId="0" applyFont="1" applyFill="1" applyBorder="1" applyAlignment="1">
      <alignment horizontal="center" vertical="center" wrapText="1"/>
    </xf>
    <xf numFmtId="2" fontId="42" fillId="3" borderId="8" xfId="0" applyNumberFormat="1" applyFont="1" applyFill="1" applyBorder="1" applyAlignment="1">
      <alignment horizontal="left" vertical="center" wrapText="1"/>
    </xf>
    <xf numFmtId="2" fontId="23" fillId="3" borderId="38" xfId="0" applyNumberFormat="1" applyFont="1" applyFill="1" applyBorder="1" applyAlignment="1">
      <alignment horizontal="left" vertical="center" wrapText="1"/>
    </xf>
    <xf numFmtId="2" fontId="23" fillId="3" borderId="21" xfId="0" applyNumberFormat="1" applyFont="1" applyFill="1" applyBorder="1" applyAlignment="1">
      <alignment horizontal="left" vertical="center" wrapText="1"/>
    </xf>
    <xf numFmtId="49" fontId="14" fillId="22" borderId="8" xfId="2" applyNumberFormat="1" applyFont="1" applyFill="1" applyBorder="1" applyAlignment="1">
      <alignment horizontal="center" vertical="center" wrapText="1"/>
    </xf>
    <xf numFmtId="49" fontId="14" fillId="22" borderId="21" xfId="2" applyNumberFormat="1" applyFont="1" applyFill="1" applyBorder="1" applyAlignment="1">
      <alignment horizontal="center" vertical="center" wrapText="1"/>
    </xf>
    <xf numFmtId="49" fontId="14" fillId="23" borderId="15" xfId="0" applyNumberFormat="1" applyFont="1" applyFill="1" applyBorder="1" applyAlignment="1">
      <alignment horizontal="center" vertical="center" wrapText="1"/>
    </xf>
    <xf numFmtId="49" fontId="14" fillId="23" borderId="23" xfId="0" applyNumberFormat="1" applyFont="1" applyFill="1" applyBorder="1" applyAlignment="1">
      <alignment horizontal="center" vertical="center" wrapText="1"/>
    </xf>
    <xf numFmtId="49" fontId="14" fillId="3" borderId="8" xfId="0" applyNumberFormat="1" applyFont="1" applyFill="1" applyBorder="1" applyAlignment="1">
      <alignment horizontal="center" vertical="center" wrapText="1"/>
    </xf>
    <xf numFmtId="49" fontId="14" fillId="3" borderId="21" xfId="0" applyNumberFormat="1" applyFont="1" applyFill="1" applyBorder="1" applyAlignment="1">
      <alignment horizontal="center" vertical="center" wrapText="1"/>
    </xf>
    <xf numFmtId="0" fontId="17" fillId="3" borderId="36" xfId="0" applyFont="1" applyFill="1" applyBorder="1" applyAlignment="1">
      <alignment horizontal="center" vertical="center" wrapText="1"/>
    </xf>
    <xf numFmtId="0" fontId="17" fillId="3" borderId="48" xfId="0" applyFont="1" applyFill="1" applyBorder="1" applyAlignment="1">
      <alignment horizontal="center" vertical="center" wrapText="1"/>
    </xf>
    <xf numFmtId="4" fontId="18" fillId="3" borderId="36" xfId="0" applyNumberFormat="1" applyFont="1" applyFill="1" applyBorder="1" applyAlignment="1">
      <alignment horizontal="center" vertical="center" wrapText="1"/>
    </xf>
    <xf numFmtId="2" fontId="25" fillId="3" borderId="38" xfId="0" applyNumberFormat="1" applyFont="1" applyFill="1" applyBorder="1" applyAlignment="1">
      <alignment horizontal="left" vertical="center" wrapText="1"/>
    </xf>
    <xf numFmtId="4" fontId="18" fillId="3" borderId="25" xfId="0" applyNumberFormat="1" applyFont="1" applyFill="1" applyBorder="1" applyAlignment="1">
      <alignment horizontal="center" vertical="center" wrapText="1"/>
    </xf>
    <xf numFmtId="2" fontId="42" fillId="3" borderId="38" xfId="0" applyNumberFormat="1" applyFont="1" applyFill="1" applyBorder="1" applyAlignment="1">
      <alignment horizontal="left" vertical="center" wrapText="1"/>
    </xf>
    <xf numFmtId="4" fontId="18" fillId="3" borderId="44" xfId="0" applyNumberFormat="1" applyFont="1" applyFill="1" applyBorder="1" applyAlignment="1">
      <alignment horizontal="center" vertical="center" wrapText="1"/>
    </xf>
    <xf numFmtId="4" fontId="18" fillId="3" borderId="45" xfId="0" applyNumberFormat="1" applyFont="1" applyFill="1" applyBorder="1" applyAlignment="1">
      <alignment horizontal="center" vertical="center" wrapText="1"/>
    </xf>
    <xf numFmtId="4" fontId="18" fillId="3" borderId="46" xfId="0" applyNumberFormat="1" applyFont="1" applyFill="1" applyBorder="1" applyAlignment="1">
      <alignment horizontal="center" vertical="center" wrapText="1"/>
    </xf>
    <xf numFmtId="4" fontId="18" fillId="17" borderId="44" xfId="0" applyNumberFormat="1" applyFont="1" applyFill="1" applyBorder="1" applyAlignment="1">
      <alignment horizontal="right" vertical="center" wrapText="1"/>
    </xf>
    <xf numFmtId="4" fontId="18" fillId="3" borderId="19" xfId="0" applyNumberFormat="1" applyFont="1" applyFill="1" applyBorder="1" applyAlignment="1">
      <alignment horizontal="center" vertical="center" wrapText="1"/>
    </xf>
    <xf numFmtId="4" fontId="18" fillId="3" borderId="27" xfId="0" applyNumberFormat="1" applyFont="1" applyFill="1" applyBorder="1" applyAlignment="1">
      <alignment horizontal="center" vertical="center" wrapText="1"/>
    </xf>
    <xf numFmtId="4" fontId="18" fillId="3" borderId="11" xfId="0" applyNumberFormat="1" applyFont="1" applyFill="1" applyBorder="1" applyAlignment="1">
      <alignment horizontal="center" vertical="center" wrapText="1"/>
    </xf>
    <xf numFmtId="4" fontId="18" fillId="3" borderId="28" xfId="0" applyNumberFormat="1" applyFont="1" applyFill="1" applyBorder="1" applyAlignment="1">
      <alignment horizontal="center" vertical="center" wrapText="1"/>
    </xf>
    <xf numFmtId="4" fontId="18" fillId="3" borderId="12" xfId="0" applyNumberFormat="1" applyFont="1" applyFill="1" applyBorder="1" applyAlignment="1">
      <alignment horizontal="center" vertical="center" wrapText="1"/>
    </xf>
    <xf numFmtId="4" fontId="18" fillId="3" borderId="29" xfId="0" applyNumberFormat="1" applyFont="1" applyFill="1" applyBorder="1" applyAlignment="1">
      <alignment horizontal="center" vertical="center" wrapText="1"/>
    </xf>
    <xf numFmtId="4" fontId="18" fillId="17" borderId="19" xfId="0" applyNumberFormat="1" applyFont="1" applyFill="1" applyBorder="1" applyAlignment="1">
      <alignment horizontal="right" vertical="center" wrapText="1"/>
    </xf>
    <xf numFmtId="4" fontId="18" fillId="17" borderId="27" xfId="0" applyNumberFormat="1" applyFont="1" applyFill="1" applyBorder="1" applyAlignment="1">
      <alignment horizontal="right" vertical="center" wrapText="1"/>
    </xf>
    <xf numFmtId="0" fontId="17" fillId="3" borderId="11" xfId="0" applyFont="1" applyFill="1" applyBorder="1" applyAlignment="1">
      <alignment horizontal="center" vertical="center" wrapText="1"/>
    </xf>
    <xf numFmtId="0" fontId="17" fillId="3" borderId="45"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6" xfId="0" applyFont="1" applyFill="1" applyBorder="1" applyAlignment="1">
      <alignment horizontal="center" vertical="center" wrapText="1"/>
    </xf>
    <xf numFmtId="0" fontId="17" fillId="17" borderId="52" xfId="0" applyFont="1" applyFill="1" applyBorder="1" applyAlignment="1">
      <alignment horizontal="right" vertical="center" wrapText="1"/>
    </xf>
    <xf numFmtId="0" fontId="17" fillId="17" borderId="54" xfId="0" applyFont="1" applyFill="1" applyBorder="1" applyAlignment="1">
      <alignment horizontal="right" vertical="center" wrapText="1"/>
    </xf>
    <xf numFmtId="43" fontId="14" fillId="23" borderId="8" xfId="1" applyFont="1" applyFill="1" applyBorder="1" applyAlignment="1">
      <alignment horizontal="center" vertical="center" wrapText="1"/>
    </xf>
    <xf numFmtId="43" fontId="14" fillId="23" borderId="38" xfId="1"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44" xfId="0" applyFont="1" applyFill="1" applyBorder="1" applyAlignment="1">
      <alignment horizontal="center" vertical="center" wrapText="1"/>
    </xf>
    <xf numFmtId="4" fontId="18" fillId="3" borderId="0" xfId="0" applyNumberFormat="1" applyFont="1" applyFill="1" applyBorder="1" applyAlignment="1">
      <alignment horizontal="center" vertical="center" wrapText="1"/>
    </xf>
    <xf numFmtId="0" fontId="29" fillId="3" borderId="38" xfId="0" applyFont="1" applyFill="1" applyBorder="1" applyAlignment="1">
      <alignment horizontal="center" vertical="center" wrapText="1"/>
    </xf>
    <xf numFmtId="0" fontId="17" fillId="17" borderId="65" xfId="0" applyFont="1" applyFill="1" applyBorder="1" applyAlignment="1">
      <alignment horizontal="right" vertical="center" wrapText="1"/>
    </xf>
    <xf numFmtId="2" fontId="18" fillId="3" borderId="11" xfId="0" applyNumberFormat="1" applyFont="1" applyFill="1" applyBorder="1" applyAlignment="1">
      <alignment horizontal="center" vertical="center" wrapText="1"/>
    </xf>
    <xf numFmtId="2" fontId="18" fillId="3" borderId="28" xfId="0" applyNumberFormat="1" applyFont="1" applyFill="1" applyBorder="1" applyAlignment="1">
      <alignment horizontal="center" vertical="center" wrapText="1"/>
    </xf>
    <xf numFmtId="0" fontId="17" fillId="3" borderId="28" xfId="0" applyFont="1" applyFill="1" applyBorder="1" applyAlignment="1">
      <alignment horizontal="center" vertical="center" wrapText="1"/>
    </xf>
    <xf numFmtId="0" fontId="17" fillId="3" borderId="29" xfId="0" applyFont="1" applyFill="1" applyBorder="1" applyAlignment="1">
      <alignment horizontal="center" vertical="center" wrapText="1"/>
    </xf>
    <xf numFmtId="2" fontId="40" fillId="12" borderId="8" xfId="0" applyNumberFormat="1" applyFont="1" applyFill="1" applyBorder="1" applyAlignment="1">
      <alignment horizontal="right" vertical="center" wrapText="1"/>
    </xf>
    <xf numFmtId="2" fontId="40" fillId="12" borderId="21" xfId="0" applyNumberFormat="1" applyFont="1" applyFill="1" applyBorder="1" applyAlignment="1">
      <alignment horizontal="right" vertical="center" wrapText="1"/>
    </xf>
    <xf numFmtId="0" fontId="17" fillId="17" borderId="19" xfId="0" applyFont="1" applyFill="1" applyBorder="1" applyAlignment="1">
      <alignment horizontal="right" vertical="center" wrapText="1"/>
    </xf>
    <xf numFmtId="0" fontId="17" fillId="17" borderId="27" xfId="0" applyFont="1" applyFill="1" applyBorder="1" applyAlignment="1">
      <alignment horizontal="right" vertical="center" wrapText="1"/>
    </xf>
    <xf numFmtId="49" fontId="14" fillId="3" borderId="15" xfId="0" applyNumberFormat="1" applyFont="1" applyFill="1" applyBorder="1" applyAlignment="1">
      <alignment horizontal="center" vertical="center" wrapText="1"/>
    </xf>
    <xf numFmtId="49" fontId="14" fillId="3" borderId="23" xfId="0" applyNumberFormat="1" applyFont="1" applyFill="1" applyBorder="1" applyAlignment="1">
      <alignment horizontal="center" vertical="center" wrapText="1"/>
    </xf>
    <xf numFmtId="0" fontId="17" fillId="3" borderId="27" xfId="0" applyFont="1" applyFill="1" applyBorder="1" applyAlignment="1">
      <alignment horizontal="center" vertical="center" wrapText="1"/>
    </xf>
    <xf numFmtId="0" fontId="14" fillId="0" borderId="101" xfId="0" applyFont="1" applyFill="1" applyBorder="1" applyAlignment="1">
      <alignment horizontal="center" vertical="center" wrapText="1"/>
    </xf>
    <xf numFmtId="0" fontId="17" fillId="3" borderId="17" xfId="0" applyFont="1" applyFill="1" applyBorder="1" applyAlignment="1">
      <alignment horizontal="center" vertical="center" wrapText="1"/>
    </xf>
    <xf numFmtId="2" fontId="18" fillId="17" borderId="68" xfId="0" applyNumberFormat="1" applyFont="1" applyFill="1" applyBorder="1" applyAlignment="1">
      <alignment horizontal="right" vertical="center" wrapText="1"/>
    </xf>
    <xf numFmtId="2" fontId="18" fillId="17" borderId="70" xfId="0" applyNumberFormat="1" applyFont="1" applyFill="1" applyBorder="1" applyAlignment="1">
      <alignment horizontal="right" vertical="center" wrapText="1"/>
    </xf>
    <xf numFmtId="2" fontId="45" fillId="3" borderId="8" xfId="0" applyNumberFormat="1" applyFont="1" applyFill="1" applyBorder="1" applyAlignment="1">
      <alignment horizontal="left" vertical="center" wrapText="1"/>
    </xf>
    <xf numFmtId="0" fontId="17" fillId="3" borderId="18" xfId="0" applyFont="1" applyFill="1" applyBorder="1" applyAlignment="1">
      <alignment horizontal="center" vertical="center" wrapText="1"/>
    </xf>
    <xf numFmtId="0" fontId="17" fillId="17" borderId="36" xfId="0" applyFont="1" applyFill="1" applyBorder="1" applyAlignment="1">
      <alignment horizontal="right" vertical="center" wrapText="1"/>
    </xf>
    <xf numFmtId="49" fontId="38" fillId="22" borderId="38" xfId="2" applyNumberFormat="1" applyFont="1" applyFill="1" applyBorder="1" applyAlignment="1">
      <alignment horizontal="center" vertical="center" wrapText="1"/>
    </xf>
    <xf numFmtId="0" fontId="41" fillId="0" borderId="0" xfId="0" applyFont="1" applyBorder="1" applyAlignment="1">
      <alignment horizontal="center" vertical="center" wrapText="1"/>
    </xf>
    <xf numFmtId="0" fontId="18" fillId="17" borderId="30" xfId="0" applyFont="1" applyFill="1" applyBorder="1" applyAlignment="1">
      <alignment horizontal="center" vertical="center" wrapText="1"/>
    </xf>
    <xf numFmtId="0" fontId="17" fillId="17" borderId="30" xfId="0" applyFont="1" applyFill="1" applyBorder="1" applyAlignment="1">
      <alignment horizontal="center" vertical="center" wrapText="1"/>
    </xf>
    <xf numFmtId="4" fontId="14" fillId="0" borderId="15" xfId="0" applyNumberFormat="1" applyFont="1" applyBorder="1" applyAlignment="1">
      <alignment horizontal="center" vertical="center" wrapText="1"/>
    </xf>
    <xf numFmtId="4" fontId="14" fillId="0" borderId="39" xfId="0" applyNumberFormat="1" applyFont="1" applyBorder="1" applyAlignment="1">
      <alignment horizontal="center" vertical="center" wrapText="1"/>
    </xf>
    <xf numFmtId="4" fontId="18" fillId="0" borderId="63" xfId="0" applyNumberFormat="1" applyFont="1" applyBorder="1" applyAlignment="1">
      <alignment horizontal="center" vertical="center" wrapText="1"/>
    </xf>
    <xf numFmtId="4" fontId="18" fillId="0" borderId="24" xfId="0" applyNumberFormat="1" applyFont="1" applyBorder="1" applyAlignment="1">
      <alignment horizontal="center" vertical="center" wrapText="1"/>
    </xf>
    <xf numFmtId="4" fontId="18" fillId="0" borderId="40" xfId="0" applyNumberFormat="1" applyFont="1" applyBorder="1" applyAlignment="1">
      <alignment horizontal="center" vertical="center" wrapText="1"/>
    </xf>
    <xf numFmtId="4" fontId="18" fillId="0" borderId="25" xfId="0" applyNumberFormat="1" applyFont="1" applyBorder="1" applyAlignment="1">
      <alignment horizontal="center" vertical="center" wrapText="1"/>
    </xf>
    <xf numFmtId="0" fontId="17" fillId="0" borderId="25" xfId="0" applyFont="1" applyBorder="1" applyAlignment="1">
      <alignment horizontal="center" vertical="center" wrapText="1"/>
    </xf>
    <xf numFmtId="4" fontId="18" fillId="0" borderId="69" xfId="0" applyNumberFormat="1" applyFont="1" applyBorder="1" applyAlignment="1">
      <alignment horizontal="center" vertical="center" wrapText="1"/>
    </xf>
    <xf numFmtId="4" fontId="18" fillId="0" borderId="70" xfId="0" applyNumberFormat="1" applyFont="1" applyBorder="1" applyAlignment="1">
      <alignment horizontal="center" vertical="center" wrapText="1"/>
    </xf>
    <xf numFmtId="4" fontId="39" fillId="9" borderId="39" xfId="0" applyNumberFormat="1" applyFont="1" applyFill="1" applyBorder="1" applyAlignment="1">
      <alignment horizontal="right" vertical="center" wrapText="1"/>
    </xf>
    <xf numFmtId="4" fontId="39" fillId="9" borderId="23" xfId="0" applyNumberFormat="1" applyFont="1" applyFill="1" applyBorder="1" applyAlignment="1">
      <alignment horizontal="right" vertical="center" wrapText="1"/>
    </xf>
    <xf numFmtId="4" fontId="18" fillId="17" borderId="63" xfId="0" applyNumberFormat="1" applyFont="1" applyFill="1" applyBorder="1" applyAlignment="1">
      <alignment horizontal="right" vertical="center" wrapText="1"/>
    </xf>
    <xf numFmtId="4" fontId="18" fillId="17" borderId="24" xfId="0" applyNumberFormat="1" applyFont="1" applyFill="1" applyBorder="1" applyAlignment="1">
      <alignment horizontal="right" vertical="center" wrapText="1"/>
    </xf>
    <xf numFmtId="4" fontId="18" fillId="17" borderId="69" xfId="0" applyNumberFormat="1" applyFont="1" applyFill="1" applyBorder="1" applyAlignment="1">
      <alignment horizontal="right" vertical="center" wrapText="1"/>
    </xf>
    <xf numFmtId="4" fontId="18" fillId="17" borderId="70" xfId="0" applyNumberFormat="1" applyFont="1" applyFill="1" applyBorder="1" applyAlignment="1">
      <alignment horizontal="right" vertical="center" wrapText="1"/>
    </xf>
    <xf numFmtId="4" fontId="18" fillId="0" borderId="17" xfId="0" applyNumberFormat="1" applyFont="1" applyBorder="1" applyAlignment="1">
      <alignment horizontal="center" vertical="center" wrapText="1"/>
    </xf>
    <xf numFmtId="4" fontId="18" fillId="0" borderId="68" xfId="0" applyNumberFormat="1" applyFont="1" applyBorder="1" applyAlignment="1">
      <alignment horizontal="center" vertical="center" wrapText="1"/>
    </xf>
    <xf numFmtId="4" fontId="18" fillId="17" borderId="16" xfId="0" applyNumberFormat="1" applyFont="1" applyFill="1" applyBorder="1" applyAlignment="1">
      <alignment horizontal="right" vertical="center" wrapText="1"/>
    </xf>
    <xf numFmtId="4" fontId="14" fillId="0" borderId="23" xfId="0" applyNumberFormat="1" applyFont="1" applyBorder="1" applyAlignment="1">
      <alignment horizontal="center" vertical="center" wrapText="1"/>
    </xf>
    <xf numFmtId="49" fontId="14" fillId="22" borderId="8" xfId="0" applyNumberFormat="1" applyFont="1" applyFill="1" applyBorder="1" applyAlignment="1">
      <alignment horizontal="center" vertical="center" wrapText="1"/>
    </xf>
    <xf numFmtId="49" fontId="14" fillId="22" borderId="38" xfId="0" applyNumberFormat="1" applyFont="1" applyFill="1" applyBorder="1" applyAlignment="1">
      <alignment horizontal="center" vertical="center" wrapText="1"/>
    </xf>
    <xf numFmtId="49" fontId="14" fillId="22" borderId="21" xfId="0" applyNumberFormat="1" applyFont="1" applyFill="1" applyBorder="1" applyAlignment="1">
      <alignment horizontal="center" vertical="center" wrapText="1"/>
    </xf>
    <xf numFmtId="49" fontId="14" fillId="23" borderId="7" xfId="0" applyNumberFormat="1" applyFont="1" applyFill="1" applyBorder="1" applyAlignment="1">
      <alignment horizontal="center" vertical="center" wrapText="1"/>
    </xf>
    <xf numFmtId="49" fontId="14" fillId="23" borderId="20" xfId="0" applyNumberFormat="1" applyFont="1" applyFill="1" applyBorder="1" applyAlignment="1">
      <alignment horizontal="center" vertical="center" wrapText="1"/>
    </xf>
    <xf numFmtId="2" fontId="18" fillId="0" borderId="10" xfId="0" applyNumberFormat="1" applyFont="1" applyBorder="1" applyAlignment="1">
      <alignment horizontal="center" vertical="center" wrapText="1"/>
    </xf>
    <xf numFmtId="2" fontId="18" fillId="0" borderId="66" xfId="0" applyNumberFormat="1" applyFont="1" applyBorder="1" applyAlignment="1">
      <alignment horizontal="center" vertical="center" wrapText="1"/>
    </xf>
    <xf numFmtId="4" fontId="18" fillId="0" borderId="11" xfId="0" applyNumberFormat="1" applyFont="1" applyBorder="1" applyAlignment="1">
      <alignment horizontal="center" vertical="center" wrapText="1"/>
    </xf>
    <xf numFmtId="4" fontId="18" fillId="0" borderId="28" xfId="0" applyNumberFormat="1" applyFont="1" applyBorder="1" applyAlignment="1">
      <alignment horizontal="center" vertical="center" wrapText="1"/>
    </xf>
    <xf numFmtId="0" fontId="17" fillId="0" borderId="28" xfId="0" applyFont="1" applyBorder="1" applyAlignment="1">
      <alignment horizontal="center" vertical="center" wrapText="1"/>
    </xf>
    <xf numFmtId="4" fontId="18" fillId="0" borderId="52" xfId="0" applyNumberFormat="1" applyFont="1" applyBorder="1" applyAlignment="1">
      <alignment horizontal="center" vertical="center" wrapText="1"/>
    </xf>
    <xf numFmtId="4" fontId="18" fillId="0" borderId="65" xfId="0" applyNumberFormat="1" applyFont="1" applyBorder="1" applyAlignment="1">
      <alignment horizontal="center" vertical="center" wrapText="1"/>
    </xf>
    <xf numFmtId="2" fontId="18" fillId="0" borderId="16" xfId="0" applyNumberFormat="1" applyFont="1" applyBorder="1" applyAlignment="1">
      <alignment horizontal="center" vertical="center" wrapText="1"/>
    </xf>
    <xf numFmtId="2" fontId="18" fillId="0" borderId="63" xfId="0" applyNumberFormat="1" applyFont="1" applyBorder="1" applyAlignment="1">
      <alignment horizontal="center" vertical="center" wrapText="1"/>
    </xf>
    <xf numFmtId="0" fontId="17" fillId="0" borderId="40" xfId="0" applyFont="1" applyBorder="1" applyAlignment="1">
      <alignment horizontal="center" vertical="center" wrapText="1"/>
    </xf>
    <xf numFmtId="4" fontId="14" fillId="0" borderId="8" xfId="0" applyNumberFormat="1" applyFont="1" applyBorder="1" applyAlignment="1">
      <alignment horizontal="center" vertical="center" wrapText="1"/>
    </xf>
    <xf numFmtId="4" fontId="14" fillId="0" borderId="21" xfId="0" applyNumberFormat="1" applyFont="1" applyBorder="1" applyAlignment="1">
      <alignment horizontal="center" vertical="center" wrapText="1"/>
    </xf>
    <xf numFmtId="4" fontId="18" fillId="0" borderId="10" xfId="0" applyNumberFormat="1" applyFont="1" applyBorder="1" applyAlignment="1">
      <alignment horizontal="center" vertical="center" wrapText="1"/>
    </xf>
    <xf numFmtId="4" fontId="18" fillId="0" borderId="66" xfId="0" applyNumberFormat="1" applyFont="1" applyBorder="1" applyAlignment="1">
      <alignment horizontal="center" vertical="center" wrapText="1"/>
    </xf>
    <xf numFmtId="4" fontId="18" fillId="0" borderId="11" xfId="0" applyNumberFormat="1" applyFont="1" applyFill="1" applyBorder="1" applyAlignment="1">
      <alignment horizontal="center" vertical="center" wrapText="1"/>
    </xf>
    <xf numFmtId="4" fontId="18" fillId="0" borderId="28" xfId="0" applyNumberFormat="1" applyFont="1" applyFill="1" applyBorder="1" applyAlignment="1">
      <alignment horizontal="center" vertical="center" wrapText="1"/>
    </xf>
    <xf numFmtId="49" fontId="14" fillId="23" borderId="37" xfId="0" applyNumberFormat="1" applyFont="1" applyFill="1" applyBorder="1" applyAlignment="1">
      <alignment horizontal="center" vertical="center" wrapText="1"/>
    </xf>
    <xf numFmtId="4" fontId="18" fillId="0" borderId="45" xfId="0" applyNumberFormat="1" applyFont="1" applyBorder="1" applyAlignment="1">
      <alignment horizontal="center" vertical="center" wrapText="1"/>
    </xf>
    <xf numFmtId="49" fontId="14" fillId="23" borderId="9" xfId="0" applyNumberFormat="1" applyFont="1" applyFill="1" applyBorder="1" applyAlignment="1">
      <alignment horizontal="center" vertical="center" wrapText="1"/>
    </xf>
    <xf numFmtId="49" fontId="14" fillId="23" borderId="71" xfId="0" applyNumberFormat="1" applyFont="1" applyFill="1" applyBorder="1" applyAlignment="1">
      <alignment horizontal="center" vertical="center" wrapText="1"/>
    </xf>
    <xf numFmtId="2" fontId="18" fillId="0" borderId="24" xfId="0" applyNumberFormat="1" applyFont="1" applyBorder="1" applyAlignment="1">
      <alignment horizontal="center" vertical="center" wrapText="1"/>
    </xf>
    <xf numFmtId="0" fontId="14" fillId="16" borderId="49" xfId="0" applyFont="1" applyFill="1" applyBorder="1" applyAlignment="1">
      <alignment horizontal="center" vertical="center"/>
    </xf>
    <xf numFmtId="0" fontId="14" fillId="16" borderId="75" xfId="0" applyFont="1" applyFill="1" applyBorder="1" applyAlignment="1">
      <alignment horizontal="center" vertical="center"/>
    </xf>
    <xf numFmtId="0" fontId="14" fillId="16" borderId="31" xfId="0" applyFont="1" applyFill="1" applyBorder="1" applyAlignment="1">
      <alignment horizontal="center" vertical="center"/>
    </xf>
    <xf numFmtId="4" fontId="18" fillId="17" borderId="52" xfId="0" applyNumberFormat="1" applyFont="1" applyFill="1" applyBorder="1" applyAlignment="1">
      <alignment horizontal="center" vertical="center" wrapText="1"/>
    </xf>
    <xf numFmtId="4" fontId="18" fillId="17" borderId="54" xfId="0" applyNumberFormat="1" applyFont="1" applyFill="1" applyBorder="1" applyAlignment="1">
      <alignment horizontal="center" vertical="center" wrapText="1"/>
    </xf>
    <xf numFmtId="4" fontId="18" fillId="17" borderId="65" xfId="0" applyNumberFormat="1" applyFont="1" applyFill="1" applyBorder="1" applyAlignment="1">
      <alignment horizontal="center" vertical="center" wrapText="1"/>
    </xf>
    <xf numFmtId="0" fontId="18" fillId="14" borderId="49" xfId="0" applyFont="1" applyFill="1" applyBorder="1" applyAlignment="1">
      <alignment horizontal="center" vertical="center" wrapText="1"/>
    </xf>
    <xf numFmtId="0" fontId="18" fillId="14" borderId="75" xfId="0" applyFont="1" applyFill="1" applyBorder="1" applyAlignment="1">
      <alignment horizontal="center" vertical="center" wrapText="1"/>
    </xf>
    <xf numFmtId="0" fontId="18" fillId="14" borderId="31" xfId="0" applyFont="1" applyFill="1" applyBorder="1" applyAlignment="1">
      <alignment horizontal="center" vertical="center" wrapText="1"/>
    </xf>
    <xf numFmtId="4" fontId="18" fillId="0" borderId="19" xfId="0" applyNumberFormat="1" applyFont="1" applyBorder="1" applyAlignment="1">
      <alignment horizontal="center" vertical="center" wrapText="1"/>
    </xf>
    <xf numFmtId="4" fontId="18" fillId="0" borderId="44" xfId="0" applyNumberFormat="1" applyFont="1" applyBorder="1" applyAlignment="1">
      <alignment horizontal="center" vertical="center" wrapText="1"/>
    </xf>
    <xf numFmtId="4" fontId="18" fillId="0" borderId="27" xfId="0" applyNumberFormat="1" applyFont="1" applyBorder="1" applyAlignment="1">
      <alignment horizontal="center" vertical="center" wrapText="1"/>
    </xf>
    <xf numFmtId="0" fontId="14" fillId="3" borderId="101" xfId="0" applyFont="1" applyFill="1" applyBorder="1" applyAlignment="1">
      <alignment horizontal="center" vertical="center" wrapText="1"/>
    </xf>
    <xf numFmtId="49" fontId="18" fillId="16" borderId="49" xfId="0" applyNumberFormat="1" applyFont="1" applyFill="1" applyBorder="1" applyAlignment="1">
      <alignment horizontal="center" vertical="center" wrapText="1"/>
    </xf>
    <xf numFmtId="49" fontId="18" fillId="16" borderId="75" xfId="0" applyNumberFormat="1" applyFont="1" applyFill="1" applyBorder="1" applyAlignment="1">
      <alignment horizontal="center" vertical="center" wrapText="1"/>
    </xf>
    <xf numFmtId="49" fontId="18" fillId="16" borderId="31" xfId="0" applyNumberFormat="1" applyFont="1" applyFill="1" applyBorder="1" applyAlignment="1">
      <alignment horizontal="center" vertical="center" wrapText="1"/>
    </xf>
    <xf numFmtId="4" fontId="47" fillId="0" borderId="8" xfId="0" applyNumberFormat="1" applyFont="1" applyBorder="1" applyAlignment="1">
      <alignment horizontal="center" vertical="center" wrapText="1"/>
    </xf>
    <xf numFmtId="4" fontId="13" fillId="0" borderId="38" xfId="0" applyNumberFormat="1" applyFont="1" applyBorder="1" applyAlignment="1">
      <alignment horizontal="center" vertical="center" wrapText="1"/>
    </xf>
    <xf numFmtId="4" fontId="13" fillId="0" borderId="21" xfId="0" applyNumberFormat="1" applyFont="1" applyBorder="1" applyAlignment="1">
      <alignment horizontal="center" vertical="center" wrapText="1"/>
    </xf>
    <xf numFmtId="4" fontId="39" fillId="9" borderId="8" xfId="0" applyNumberFormat="1" applyFont="1" applyFill="1" applyBorder="1" applyAlignment="1">
      <alignment horizontal="center" vertical="center" wrapText="1"/>
    </xf>
    <xf numFmtId="4" fontId="39" fillId="9" borderId="38" xfId="0" applyNumberFormat="1" applyFont="1" applyFill="1" applyBorder="1" applyAlignment="1">
      <alignment horizontal="center" vertical="center" wrapText="1"/>
    </xf>
    <xf numFmtId="4" fontId="39" fillId="9" borderId="21" xfId="0" applyNumberFormat="1" applyFont="1" applyFill="1" applyBorder="1" applyAlignment="1">
      <alignment horizontal="center" vertical="center" wrapText="1"/>
    </xf>
    <xf numFmtId="4" fontId="18" fillId="0" borderId="54" xfId="0" applyNumberFormat="1" applyFont="1" applyBorder="1" applyAlignment="1">
      <alignment horizontal="center" vertical="center" wrapText="1"/>
    </xf>
    <xf numFmtId="4" fontId="18" fillId="17" borderId="10" xfId="0" applyNumberFormat="1" applyFont="1" applyFill="1" applyBorder="1" applyAlignment="1">
      <alignment horizontal="center" vertical="center" wrapText="1"/>
    </xf>
    <xf numFmtId="4" fontId="18" fillId="17" borderId="53" xfId="0" applyNumberFormat="1" applyFont="1" applyFill="1" applyBorder="1" applyAlignment="1">
      <alignment horizontal="center" vertical="center" wrapText="1"/>
    </xf>
    <xf numFmtId="4" fontId="18" fillId="17" borderId="66" xfId="0" applyNumberFormat="1" applyFont="1" applyFill="1" applyBorder="1" applyAlignment="1">
      <alignment horizontal="center" vertical="center" wrapText="1"/>
    </xf>
    <xf numFmtId="2" fontId="18" fillId="17" borderId="52" xfId="0" applyNumberFormat="1" applyFont="1" applyFill="1" applyBorder="1" applyAlignment="1">
      <alignment horizontal="center" vertical="center" wrapText="1"/>
    </xf>
    <xf numFmtId="2" fontId="18" fillId="17" borderId="54" xfId="0" applyNumberFormat="1" applyFont="1" applyFill="1" applyBorder="1" applyAlignment="1">
      <alignment horizontal="center" vertical="center" wrapText="1"/>
    </xf>
    <xf numFmtId="2" fontId="18" fillId="17" borderId="65" xfId="0" applyNumberFormat="1" applyFont="1" applyFill="1" applyBorder="1" applyAlignment="1">
      <alignment horizontal="center" vertical="center" wrapText="1"/>
    </xf>
    <xf numFmtId="0" fontId="47" fillId="0" borderId="8" xfId="0" applyFont="1" applyBorder="1" applyAlignment="1">
      <alignment horizontal="center" vertical="center" wrapText="1"/>
    </xf>
    <xf numFmtId="0" fontId="13" fillId="0" borderId="38" xfId="0" applyFont="1" applyBorder="1" applyAlignment="1">
      <alignment horizontal="center" vertical="center" wrapText="1"/>
    </xf>
    <xf numFmtId="0" fontId="13" fillId="0" borderId="21" xfId="0" applyFont="1" applyBorder="1" applyAlignment="1">
      <alignment horizontal="center" vertical="center" wrapText="1"/>
    </xf>
    <xf numFmtId="49" fontId="14" fillId="22" borderId="58" xfId="0" applyNumberFormat="1" applyFont="1" applyFill="1" applyBorder="1" applyAlignment="1">
      <alignment horizontal="center" vertical="center" wrapText="1"/>
    </xf>
    <xf numFmtId="2" fontId="18" fillId="0" borderId="7" xfId="0" applyNumberFormat="1" applyFont="1" applyFill="1" applyBorder="1" applyAlignment="1">
      <alignment horizontal="center" vertical="center" wrapText="1"/>
    </xf>
    <xf numFmtId="2" fontId="18" fillId="0" borderId="67" xfId="0" applyNumberFormat="1" applyFont="1" applyFill="1" applyBorder="1" applyAlignment="1">
      <alignment horizontal="center" vertical="center" wrapText="1"/>
    </xf>
    <xf numFmtId="2" fontId="18" fillId="0" borderId="9" xfId="0" applyNumberFormat="1" applyFont="1" applyFill="1" applyBorder="1" applyAlignment="1">
      <alignment horizontal="center" vertical="center" wrapText="1"/>
    </xf>
    <xf numFmtId="2" fontId="18" fillId="0" borderId="37" xfId="0" applyNumberFormat="1" applyFont="1" applyFill="1" applyBorder="1" applyAlignment="1">
      <alignment horizontal="center" vertical="center" wrapText="1"/>
    </xf>
    <xf numFmtId="2" fontId="18" fillId="0" borderId="0" xfId="0" applyNumberFormat="1" applyFont="1" applyFill="1" applyBorder="1" applyAlignment="1">
      <alignment horizontal="center" vertical="center" wrapText="1"/>
    </xf>
    <xf numFmtId="2" fontId="18" fillId="0" borderId="58" xfId="0" applyNumberFormat="1" applyFont="1" applyFill="1" applyBorder="1" applyAlignment="1">
      <alignment horizontal="center" vertical="center" wrapText="1"/>
    </xf>
    <xf numFmtId="2" fontId="18" fillId="0" borderId="20" xfId="0" applyNumberFormat="1" applyFont="1" applyFill="1" applyBorder="1" applyAlignment="1">
      <alignment horizontal="center" vertical="center" wrapText="1"/>
    </xf>
    <xf numFmtId="2" fontId="18" fillId="0" borderId="101" xfId="0" applyNumberFormat="1" applyFont="1" applyFill="1" applyBorder="1" applyAlignment="1">
      <alignment horizontal="center" vertical="center" wrapText="1"/>
    </xf>
    <xf numFmtId="2" fontId="18" fillId="0" borderId="71" xfId="0" applyNumberFormat="1" applyFont="1" applyFill="1" applyBorder="1" applyAlignment="1">
      <alignment horizontal="center" vertical="center" wrapText="1"/>
    </xf>
    <xf numFmtId="2" fontId="18" fillId="17" borderId="10" xfId="0" applyNumberFormat="1" applyFont="1" applyFill="1" applyBorder="1" applyAlignment="1">
      <alignment horizontal="center" vertical="center" wrapText="1"/>
    </xf>
    <xf numFmtId="2" fontId="18" fillId="17" borderId="53" xfId="0" applyNumberFormat="1" applyFont="1" applyFill="1" applyBorder="1" applyAlignment="1">
      <alignment horizontal="center" vertical="center" wrapText="1"/>
    </xf>
    <xf numFmtId="2" fontId="18" fillId="17" borderId="66" xfId="0" applyNumberFormat="1" applyFont="1" applyFill="1" applyBorder="1" applyAlignment="1">
      <alignment horizontal="center" vertical="center" wrapText="1"/>
    </xf>
    <xf numFmtId="0" fontId="17" fillId="17" borderId="44" xfId="0" applyFont="1" applyFill="1" applyBorder="1" applyAlignment="1">
      <alignment horizontal="right" vertical="center" wrapText="1"/>
    </xf>
    <xf numFmtId="4" fontId="18" fillId="17" borderId="12" xfId="0" applyNumberFormat="1" applyFont="1" applyFill="1" applyBorder="1" applyAlignment="1">
      <alignment horizontal="right" vertical="center" wrapText="1"/>
    </xf>
    <xf numFmtId="4" fontId="18" fillId="17" borderId="46" xfId="0" applyNumberFormat="1" applyFont="1" applyFill="1" applyBorder="1" applyAlignment="1">
      <alignment horizontal="right" vertical="center" wrapText="1"/>
    </xf>
    <xf numFmtId="4" fontId="18" fillId="17" borderId="29" xfId="0" applyNumberFormat="1" applyFont="1" applyFill="1" applyBorder="1" applyAlignment="1">
      <alignment horizontal="right" vertical="center" wrapText="1"/>
    </xf>
    <xf numFmtId="0" fontId="18" fillId="14" borderId="0" xfId="0" applyFont="1" applyFill="1" applyAlignment="1">
      <alignment horizontal="center" vertical="center" wrapText="1"/>
    </xf>
    <xf numFmtId="0" fontId="55" fillId="0" borderId="0" xfId="0" applyFont="1" applyBorder="1" applyAlignment="1">
      <alignment horizontal="center" vertical="center" wrapText="1"/>
    </xf>
    <xf numFmtId="0" fontId="14" fillId="4" borderId="30" xfId="0" applyFont="1" applyFill="1" applyBorder="1" applyAlignment="1">
      <alignment horizontal="center" vertical="center" wrapText="1"/>
    </xf>
    <xf numFmtId="0" fontId="14" fillId="17" borderId="30" xfId="0" applyFont="1" applyFill="1" applyBorder="1" applyAlignment="1">
      <alignment horizontal="center" vertical="center" wrapText="1"/>
    </xf>
    <xf numFmtId="0" fontId="15" fillId="17" borderId="30" xfId="0" applyFont="1" applyFill="1" applyBorder="1" applyAlignment="1">
      <alignment horizontal="center" vertical="center" wrapText="1"/>
    </xf>
    <xf numFmtId="4" fontId="17" fillId="0" borderId="8" xfId="0" applyNumberFormat="1" applyFont="1" applyBorder="1" applyAlignment="1">
      <alignment horizontal="center" vertical="center" wrapText="1"/>
    </xf>
    <xf numFmtId="4" fontId="17" fillId="0" borderId="38" xfId="0" applyNumberFormat="1" applyFont="1" applyBorder="1" applyAlignment="1">
      <alignment horizontal="center" vertical="center" wrapText="1"/>
    </xf>
    <xf numFmtId="4" fontId="17" fillId="0" borderId="21" xfId="0" applyNumberFormat="1" applyFont="1" applyBorder="1" applyAlignment="1">
      <alignment horizontal="center" vertical="center" wrapText="1"/>
    </xf>
    <xf numFmtId="4" fontId="18" fillId="0" borderId="11" xfId="0" applyNumberFormat="1" applyFont="1" applyBorder="1" applyAlignment="1">
      <alignment horizontal="left" vertical="center" wrapText="1" indent="1"/>
    </xf>
    <xf numFmtId="4" fontId="18" fillId="0" borderId="45" xfId="0" applyNumberFormat="1" applyFont="1" applyBorder="1" applyAlignment="1">
      <alignment horizontal="left" vertical="center" wrapText="1" indent="1"/>
    </xf>
    <xf numFmtId="4" fontId="18" fillId="0" borderId="28" xfId="0" applyNumberFormat="1" applyFont="1" applyBorder="1" applyAlignment="1">
      <alignment horizontal="left" vertical="center" wrapText="1" indent="1"/>
    </xf>
    <xf numFmtId="0" fontId="17" fillId="0" borderId="45" xfId="0" applyFont="1" applyBorder="1" applyAlignment="1">
      <alignment horizontal="left" vertical="center" wrapText="1" indent="1"/>
    </xf>
    <xf numFmtId="0" fontId="17" fillId="0" borderId="28" xfId="0" applyFont="1" applyBorder="1" applyAlignment="1">
      <alignment horizontal="left" vertical="center" wrapText="1" indent="1"/>
    </xf>
    <xf numFmtId="4" fontId="18" fillId="0" borderId="11" xfId="0" applyNumberFormat="1" applyFont="1" applyBorder="1" applyAlignment="1">
      <alignment horizontal="center" vertical="center" wrapText="1" indent="1"/>
    </xf>
    <xf numFmtId="0" fontId="17" fillId="0" borderId="45" xfId="0" applyFont="1" applyBorder="1" applyAlignment="1">
      <alignment horizontal="center" vertical="center" wrapText="1" indent="1"/>
    </xf>
    <xf numFmtId="0" fontId="17" fillId="0" borderId="28" xfId="0" applyFont="1" applyBorder="1" applyAlignment="1">
      <alignment horizontal="center" vertical="center" wrapText="1" indent="1"/>
    </xf>
    <xf numFmtId="4" fontId="18" fillId="0" borderId="12" xfId="0" applyNumberFormat="1" applyFont="1" applyBorder="1" applyAlignment="1">
      <alignment horizontal="center" vertical="center" wrapText="1" indent="1"/>
    </xf>
    <xf numFmtId="0" fontId="17" fillId="0" borderId="46" xfId="0" applyFont="1" applyBorder="1" applyAlignment="1">
      <alignment horizontal="center" vertical="center" wrapText="1" indent="1"/>
    </xf>
    <xf numFmtId="0" fontId="17" fillId="0" borderId="29" xfId="0" applyFont="1" applyBorder="1" applyAlignment="1">
      <alignment horizontal="center" vertical="center" wrapText="1" indent="1"/>
    </xf>
    <xf numFmtId="49" fontId="14" fillId="22" borderId="58" xfId="0" applyNumberFormat="1" applyFont="1" applyFill="1" applyBorder="1" applyAlignment="1">
      <alignment horizontal="left" vertical="center" wrapText="1" indent="1"/>
    </xf>
    <xf numFmtId="49" fontId="15" fillId="23" borderId="43" xfId="0" applyNumberFormat="1" applyFont="1" applyFill="1" applyBorder="1" applyAlignment="1">
      <alignment horizontal="center" vertical="center" wrapText="1" indent="1"/>
    </xf>
    <xf numFmtId="49" fontId="15" fillId="23" borderId="39" xfId="0" applyNumberFormat="1" applyFont="1" applyFill="1" applyBorder="1" applyAlignment="1">
      <alignment horizontal="center" vertical="center" wrapText="1" indent="1"/>
    </xf>
    <xf numFmtId="49" fontId="15" fillId="23" borderId="23" xfId="0" applyNumberFormat="1" applyFont="1" applyFill="1" applyBorder="1" applyAlignment="1">
      <alignment horizontal="center" vertical="center" wrapText="1" indent="1"/>
    </xf>
    <xf numFmtId="4" fontId="18" fillId="0" borderId="19" xfId="0" applyNumberFormat="1" applyFont="1" applyBorder="1" applyAlignment="1">
      <alignment horizontal="center" vertical="center" wrapText="1" indent="1"/>
    </xf>
    <xf numFmtId="0" fontId="17" fillId="0" borderId="44" xfId="0" applyFont="1" applyBorder="1" applyAlignment="1">
      <alignment horizontal="center" vertical="center" wrapText="1" indent="1"/>
    </xf>
    <xf numFmtId="0" fontId="17" fillId="0" borderId="27" xfId="0" applyFont="1" applyBorder="1" applyAlignment="1">
      <alignment horizontal="center" vertical="center" wrapText="1" indent="1"/>
    </xf>
    <xf numFmtId="4" fontId="18" fillId="17" borderId="1" xfId="0" applyNumberFormat="1" applyFont="1" applyFill="1" applyBorder="1" applyAlignment="1">
      <alignment horizontal="right" vertical="center" wrapText="1"/>
    </xf>
    <xf numFmtId="0" fontId="17" fillId="17" borderId="46" xfId="0" applyFont="1" applyFill="1" applyBorder="1" applyAlignment="1">
      <alignment horizontal="right" vertical="center" wrapText="1"/>
    </xf>
    <xf numFmtId="4" fontId="18" fillId="0" borderId="55" xfId="0" applyNumberFormat="1" applyFont="1" applyFill="1" applyBorder="1" applyAlignment="1">
      <alignment horizontal="center" vertical="center" wrapText="1"/>
    </xf>
    <xf numFmtId="0" fontId="17" fillId="0" borderId="38" xfId="0" applyFont="1" applyFill="1" applyBorder="1" applyAlignment="1">
      <alignment horizontal="center" vertical="center" wrapText="1"/>
    </xf>
    <xf numFmtId="0" fontId="18" fillId="0" borderId="101" xfId="0" applyFont="1" applyBorder="1" applyAlignment="1">
      <alignment horizontal="center" vertical="center" wrapText="1"/>
    </xf>
    <xf numFmtId="0" fontId="14" fillId="0" borderId="8" xfId="0" applyFont="1" applyFill="1" applyBorder="1" applyAlignment="1">
      <alignment horizontal="center" vertical="center" wrapText="1"/>
    </xf>
    <xf numFmtId="0" fontId="14" fillId="0" borderId="38" xfId="0" applyFont="1" applyFill="1" applyBorder="1" applyAlignment="1">
      <alignment horizontal="center" vertical="center" wrapText="1"/>
    </xf>
    <xf numFmtId="4" fontId="18" fillId="0" borderId="8" xfId="0" applyNumberFormat="1" applyFont="1" applyFill="1" applyBorder="1" applyAlignment="1">
      <alignment horizontal="center" vertical="center" wrapText="1"/>
    </xf>
    <xf numFmtId="4" fontId="18" fillId="0" borderId="38" xfId="0" applyNumberFormat="1" applyFont="1" applyFill="1" applyBorder="1" applyAlignment="1">
      <alignment horizontal="center" vertical="center" wrapText="1"/>
    </xf>
    <xf numFmtId="4" fontId="18" fillId="17" borderId="11" xfId="0" applyNumberFormat="1" applyFont="1" applyFill="1" applyBorder="1" applyAlignment="1">
      <alignment horizontal="right" vertical="center" wrapText="1"/>
    </xf>
    <xf numFmtId="4" fontId="18" fillId="17" borderId="45" xfId="0" applyNumberFormat="1" applyFont="1" applyFill="1" applyBorder="1" applyAlignment="1">
      <alignment horizontal="right" vertical="center" wrapText="1"/>
    </xf>
    <xf numFmtId="4" fontId="18" fillId="0" borderId="9" xfId="0" applyNumberFormat="1" applyFont="1" applyFill="1" applyBorder="1" applyAlignment="1">
      <alignment horizontal="center" vertical="center" wrapText="1"/>
    </xf>
    <xf numFmtId="4" fontId="18" fillId="0" borderId="58" xfId="0" applyNumberFormat="1" applyFont="1" applyFill="1" applyBorder="1" applyAlignment="1">
      <alignment horizontal="center" vertical="center" wrapText="1"/>
    </xf>
    <xf numFmtId="0" fontId="18" fillId="0" borderId="0" xfId="4" applyFont="1" applyBorder="1" applyAlignment="1">
      <alignment horizontal="center" vertical="center" wrapText="1"/>
    </xf>
    <xf numFmtId="4" fontId="39" fillId="5" borderId="8" xfId="0" applyNumberFormat="1" applyFont="1" applyFill="1" applyBorder="1" applyAlignment="1">
      <alignment horizontal="right" vertical="center" wrapText="1"/>
    </xf>
    <xf numFmtId="4" fontId="39" fillId="5" borderId="38" xfId="0" applyNumberFormat="1" applyFont="1" applyFill="1" applyBorder="1" applyAlignment="1">
      <alignment horizontal="right" vertical="center" wrapText="1"/>
    </xf>
    <xf numFmtId="4" fontId="39" fillId="5" borderId="21" xfId="0" applyNumberFormat="1" applyFont="1" applyFill="1" applyBorder="1" applyAlignment="1">
      <alignment horizontal="right" vertical="center" wrapText="1"/>
    </xf>
    <xf numFmtId="4" fontId="18" fillId="0" borderId="3" xfId="0" applyNumberFormat="1" applyFont="1" applyBorder="1" applyAlignment="1">
      <alignment horizontal="center" vertical="center" wrapText="1"/>
    </xf>
    <xf numFmtId="0" fontId="17" fillId="0" borderId="44" xfId="0" applyFont="1" applyBorder="1" applyAlignment="1">
      <alignment horizontal="center" vertical="center" wrapText="1"/>
    </xf>
    <xf numFmtId="4" fontId="18" fillId="0" borderId="13" xfId="0" applyNumberFormat="1" applyFont="1" applyBorder="1" applyAlignment="1">
      <alignment horizontal="center" vertical="center" wrapText="1"/>
    </xf>
    <xf numFmtId="0" fontId="17" fillId="0" borderId="45" xfId="0" applyFont="1" applyBorder="1" applyAlignment="1">
      <alignment horizontal="center" vertical="center" wrapText="1"/>
    </xf>
    <xf numFmtId="49" fontId="14" fillId="22" borderId="43" xfId="0" applyNumberFormat="1" applyFont="1" applyFill="1" applyBorder="1" applyAlignment="1">
      <alignment horizontal="center" vertical="center" wrapText="1"/>
    </xf>
    <xf numFmtId="49" fontId="14" fillId="22" borderId="39" xfId="0" applyNumberFormat="1" applyFont="1" applyFill="1" applyBorder="1" applyAlignment="1">
      <alignment horizontal="center" vertical="center" wrapText="1"/>
    </xf>
    <xf numFmtId="49" fontId="14" fillId="22" borderId="55" xfId="0" applyNumberFormat="1" applyFont="1" applyFill="1" applyBorder="1" applyAlignment="1">
      <alignment horizontal="center" vertical="center" wrapText="1"/>
    </xf>
    <xf numFmtId="4" fontId="18" fillId="0" borderId="1" xfId="0" applyNumberFormat="1" applyFont="1" applyBorder="1" applyAlignment="1">
      <alignment horizontal="center" vertical="center" wrapText="1"/>
    </xf>
    <xf numFmtId="0" fontId="17" fillId="0" borderId="46" xfId="0" applyFont="1" applyBorder="1" applyAlignment="1">
      <alignment horizontal="center" vertical="center" wrapText="1"/>
    </xf>
    <xf numFmtId="4" fontId="39" fillId="5" borderId="55" xfId="0" applyNumberFormat="1" applyFont="1" applyFill="1" applyBorder="1" applyAlignment="1">
      <alignment horizontal="right" vertical="center" wrapText="1"/>
    </xf>
    <xf numFmtId="0" fontId="40" fillId="5" borderId="38" xfId="0" applyFont="1" applyFill="1" applyBorder="1" applyAlignment="1">
      <alignment horizontal="right" vertical="center" wrapText="1"/>
    </xf>
    <xf numFmtId="4" fontId="18" fillId="17" borderId="3" xfId="0" applyNumberFormat="1" applyFont="1" applyFill="1" applyBorder="1" applyAlignment="1">
      <alignment horizontal="right" vertical="center" wrapText="1"/>
    </xf>
    <xf numFmtId="4" fontId="18" fillId="0" borderId="43" xfId="0" applyNumberFormat="1" applyFont="1" applyFill="1" applyBorder="1" applyAlignment="1">
      <alignment horizontal="center" vertical="center" wrapText="1"/>
    </xf>
    <xf numFmtId="4" fontId="20" fillId="0" borderId="8" xfId="0" applyNumberFormat="1" applyFont="1" applyFill="1" applyBorder="1" applyAlignment="1">
      <alignment horizontal="center" vertical="center" wrapText="1"/>
    </xf>
    <xf numFmtId="4" fontId="20" fillId="0" borderId="21" xfId="0" applyNumberFormat="1" applyFont="1" applyFill="1" applyBorder="1" applyAlignment="1">
      <alignment horizontal="center" vertical="center" wrapText="1"/>
    </xf>
    <xf numFmtId="4" fontId="18" fillId="0" borderId="3" xfId="0" applyNumberFormat="1" applyFont="1" applyBorder="1" applyAlignment="1">
      <alignment horizontal="center" vertical="center"/>
    </xf>
    <xf numFmtId="0" fontId="17" fillId="0" borderId="44" xfId="0" applyFont="1" applyBorder="1" applyAlignment="1">
      <alignment horizontal="center" vertical="center"/>
    </xf>
    <xf numFmtId="0" fontId="14" fillId="0" borderId="21" xfId="0" applyFont="1" applyFill="1" applyBorder="1" applyAlignment="1">
      <alignment horizontal="center" vertical="center" wrapText="1"/>
    </xf>
    <xf numFmtId="4" fontId="48" fillId="0" borderId="3" xfId="0" applyNumberFormat="1" applyFont="1" applyBorder="1" applyAlignment="1">
      <alignment horizontal="center" vertical="center" wrapText="1"/>
    </xf>
    <xf numFmtId="0" fontId="49" fillId="0" borderId="44" xfId="0" applyFont="1" applyBorder="1" applyAlignment="1">
      <alignment horizontal="center" vertical="center" wrapText="1"/>
    </xf>
    <xf numFmtId="4" fontId="48" fillId="0" borderId="13" xfId="0" applyNumberFormat="1" applyFont="1" applyBorder="1" applyAlignment="1">
      <alignment horizontal="center" vertical="center" wrapText="1"/>
    </xf>
    <xf numFmtId="0" fontId="49" fillId="0" borderId="45" xfId="0" applyFont="1" applyBorder="1" applyAlignment="1">
      <alignment horizontal="center" vertical="center" wrapText="1"/>
    </xf>
    <xf numFmtId="4" fontId="48" fillId="0" borderId="45" xfId="0" applyNumberFormat="1" applyFont="1" applyBorder="1" applyAlignment="1">
      <alignment horizontal="center" vertical="center" wrapText="1"/>
    </xf>
    <xf numFmtId="4" fontId="48" fillId="17" borderId="3" xfId="0" applyNumberFormat="1" applyFont="1" applyFill="1" applyBorder="1" applyAlignment="1">
      <alignment horizontal="right" vertical="center" wrapText="1"/>
    </xf>
    <xf numFmtId="0" fontId="49" fillId="17" borderId="44" xfId="0" applyFont="1" applyFill="1" applyBorder="1" applyAlignment="1">
      <alignment horizontal="right" vertical="center" wrapText="1"/>
    </xf>
    <xf numFmtId="4" fontId="48" fillId="0" borderId="1" xfId="0" applyNumberFormat="1" applyFont="1" applyBorder="1" applyAlignment="1">
      <alignment horizontal="center" vertical="center" wrapText="1"/>
    </xf>
    <xf numFmtId="0" fontId="49" fillId="0" borderId="46" xfId="0" applyFont="1" applyBorder="1" applyAlignment="1">
      <alignment horizontal="center" vertical="center" wrapText="1"/>
    </xf>
    <xf numFmtId="49" fontId="14" fillId="22" borderId="15" xfId="0" applyNumberFormat="1" applyFont="1" applyFill="1" applyBorder="1" applyAlignment="1">
      <alignment horizontal="center" vertical="center" wrapText="1"/>
    </xf>
    <xf numFmtId="49" fontId="14" fillId="22" borderId="23" xfId="0" applyNumberFormat="1" applyFont="1" applyFill="1" applyBorder="1" applyAlignment="1">
      <alignment horizontal="center" vertical="center" wrapText="1"/>
    </xf>
    <xf numFmtId="0" fontId="18" fillId="0" borderId="55" xfId="0" applyFont="1" applyFill="1" applyBorder="1" applyAlignment="1">
      <alignment horizontal="center" vertical="center" wrapText="1"/>
    </xf>
    <xf numFmtId="0" fontId="18" fillId="0" borderId="21" xfId="0" applyFont="1" applyFill="1" applyBorder="1" applyAlignment="1">
      <alignment horizontal="center" vertical="center" wrapText="1"/>
    </xf>
    <xf numFmtId="4" fontId="18" fillId="0" borderId="41" xfId="0" applyNumberFormat="1" applyFont="1" applyBorder="1" applyAlignment="1">
      <alignment horizontal="center" vertical="center" wrapText="1"/>
    </xf>
    <xf numFmtId="0" fontId="18" fillId="0" borderId="5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0" xfId="0" applyFont="1" applyBorder="1" applyAlignment="1">
      <alignment horizontal="center" vertical="center" wrapText="1"/>
    </xf>
    <xf numFmtId="49" fontId="14" fillId="22" borderId="8" xfId="0" applyNumberFormat="1" applyFont="1" applyFill="1" applyBorder="1" applyAlignment="1">
      <alignment horizontal="center" vertical="center"/>
    </xf>
    <xf numFmtId="49" fontId="14" fillId="22" borderId="38" xfId="0" applyNumberFormat="1" applyFont="1" applyFill="1" applyBorder="1" applyAlignment="1">
      <alignment horizontal="center" vertical="center"/>
    </xf>
    <xf numFmtId="49" fontId="14" fillId="22" borderId="21" xfId="0" applyNumberFormat="1" applyFont="1" applyFill="1" applyBorder="1" applyAlignment="1">
      <alignment horizontal="center" vertical="center"/>
    </xf>
    <xf numFmtId="0" fontId="14" fillId="23" borderId="8" xfId="0" applyFont="1" applyFill="1" applyBorder="1" applyAlignment="1">
      <alignment horizontal="center" vertical="center" wrapText="1"/>
    </xf>
    <xf numFmtId="0" fontId="14" fillId="23" borderId="38" xfId="0" applyFont="1" applyFill="1" applyBorder="1" applyAlignment="1">
      <alignment horizontal="center" vertical="center" wrapText="1"/>
    </xf>
    <xf numFmtId="0" fontId="14" fillId="23" borderId="21" xfId="0" applyFont="1" applyFill="1" applyBorder="1" applyAlignment="1">
      <alignment horizontal="center" vertical="center" wrapText="1"/>
    </xf>
    <xf numFmtId="49" fontId="13" fillId="0" borderId="8" xfId="0" applyNumberFormat="1" applyFont="1" applyFill="1" applyBorder="1" applyAlignment="1">
      <alignment horizontal="center" vertical="center" wrapText="1"/>
    </xf>
    <xf numFmtId="49" fontId="13" fillId="0" borderId="21" xfId="0" applyNumberFormat="1" applyFont="1" applyFill="1" applyBorder="1" applyAlignment="1">
      <alignment horizontal="center" vertical="center" wrapText="1"/>
    </xf>
    <xf numFmtId="4" fontId="18" fillId="0" borderId="21" xfId="0" applyNumberFormat="1" applyFont="1" applyFill="1" applyBorder="1" applyAlignment="1">
      <alignment horizontal="center" vertical="center" wrapText="1"/>
    </xf>
    <xf numFmtId="0" fontId="18" fillId="17" borderId="31" xfId="0" applyFont="1" applyFill="1" applyBorder="1" applyAlignment="1">
      <alignment horizontal="center" vertical="center" wrapText="1"/>
    </xf>
  </cellXfs>
  <cellStyles count="5">
    <cellStyle name="Milliers" xfId="1" builtinId="3"/>
    <cellStyle name="Normal" xfId="0" builtinId="0"/>
    <cellStyle name="Normal 2 2 2" xfId="3"/>
    <cellStyle name="Normal 4" xfId="4"/>
    <cellStyle name="Satisfaisant" xfId="2"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3</xdr:col>
      <xdr:colOff>607744</xdr:colOff>
      <xdr:row>27</xdr:row>
      <xdr:rowOff>0</xdr:rowOff>
    </xdr:from>
    <xdr:ext cx="207272" cy="264560"/>
    <xdr:sp macro="" textlink="">
      <xdr:nvSpPr>
        <xdr:cNvPr id="2" name="ZoneTexte 1"/>
        <xdr:cNvSpPr txBox="1"/>
      </xdr:nvSpPr>
      <xdr:spPr>
        <a:xfrm>
          <a:off x="3535094" y="196215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31</xdr:row>
      <xdr:rowOff>0</xdr:rowOff>
    </xdr:from>
    <xdr:ext cx="207272" cy="264560"/>
    <xdr:sp macro="" textlink="">
      <xdr:nvSpPr>
        <xdr:cNvPr id="3" name="ZoneTexte 2"/>
        <xdr:cNvSpPr txBox="1"/>
      </xdr:nvSpPr>
      <xdr:spPr>
        <a:xfrm>
          <a:off x="3535094" y="225806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31</xdr:row>
      <xdr:rowOff>0</xdr:rowOff>
    </xdr:from>
    <xdr:ext cx="207272" cy="264560"/>
    <xdr:sp macro="" textlink="">
      <xdr:nvSpPr>
        <xdr:cNvPr id="4" name="ZoneTexte 3"/>
        <xdr:cNvSpPr txBox="1"/>
      </xdr:nvSpPr>
      <xdr:spPr>
        <a:xfrm>
          <a:off x="3535094" y="225806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35</xdr:row>
      <xdr:rowOff>0</xdr:rowOff>
    </xdr:from>
    <xdr:ext cx="207272" cy="264560"/>
    <xdr:sp macro="" textlink="">
      <xdr:nvSpPr>
        <xdr:cNvPr id="5" name="ZoneTexte 4"/>
        <xdr:cNvSpPr txBox="1"/>
      </xdr:nvSpPr>
      <xdr:spPr>
        <a:xfrm>
          <a:off x="3535094" y="25539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35</xdr:row>
      <xdr:rowOff>0</xdr:rowOff>
    </xdr:from>
    <xdr:ext cx="207272" cy="264560"/>
    <xdr:sp macro="" textlink="">
      <xdr:nvSpPr>
        <xdr:cNvPr id="6" name="ZoneTexte 5"/>
        <xdr:cNvSpPr txBox="1"/>
      </xdr:nvSpPr>
      <xdr:spPr>
        <a:xfrm>
          <a:off x="3535094" y="25539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39</xdr:row>
      <xdr:rowOff>0</xdr:rowOff>
    </xdr:from>
    <xdr:ext cx="207272" cy="264560"/>
    <xdr:sp macro="" textlink="">
      <xdr:nvSpPr>
        <xdr:cNvPr id="7" name="ZoneTexte 6"/>
        <xdr:cNvSpPr txBox="1"/>
      </xdr:nvSpPr>
      <xdr:spPr>
        <a:xfrm>
          <a:off x="3535094" y="2828925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39</xdr:row>
      <xdr:rowOff>0</xdr:rowOff>
    </xdr:from>
    <xdr:ext cx="207272" cy="264560"/>
    <xdr:sp macro="" textlink="">
      <xdr:nvSpPr>
        <xdr:cNvPr id="8" name="ZoneTexte 7"/>
        <xdr:cNvSpPr txBox="1"/>
      </xdr:nvSpPr>
      <xdr:spPr>
        <a:xfrm>
          <a:off x="3535094" y="2828925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43</xdr:row>
      <xdr:rowOff>0</xdr:rowOff>
    </xdr:from>
    <xdr:ext cx="207272" cy="264560"/>
    <xdr:sp macro="" textlink="">
      <xdr:nvSpPr>
        <xdr:cNvPr id="9" name="ZoneTexte 8"/>
        <xdr:cNvSpPr txBox="1"/>
      </xdr:nvSpPr>
      <xdr:spPr>
        <a:xfrm>
          <a:off x="3535094" y="31254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43</xdr:row>
      <xdr:rowOff>0</xdr:rowOff>
    </xdr:from>
    <xdr:ext cx="207272" cy="264560"/>
    <xdr:sp macro="" textlink="">
      <xdr:nvSpPr>
        <xdr:cNvPr id="10" name="ZoneTexte 9"/>
        <xdr:cNvSpPr txBox="1"/>
      </xdr:nvSpPr>
      <xdr:spPr>
        <a:xfrm>
          <a:off x="3535094" y="31254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47</xdr:row>
      <xdr:rowOff>0</xdr:rowOff>
    </xdr:from>
    <xdr:ext cx="207272" cy="264560"/>
    <xdr:sp macro="" textlink="">
      <xdr:nvSpPr>
        <xdr:cNvPr id="11" name="ZoneTexte 10"/>
        <xdr:cNvSpPr txBox="1"/>
      </xdr:nvSpPr>
      <xdr:spPr>
        <a:xfrm>
          <a:off x="3535094" y="342011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47</xdr:row>
      <xdr:rowOff>0</xdr:rowOff>
    </xdr:from>
    <xdr:ext cx="207272" cy="264560"/>
    <xdr:sp macro="" textlink="">
      <xdr:nvSpPr>
        <xdr:cNvPr id="12" name="ZoneTexte 11"/>
        <xdr:cNvSpPr txBox="1"/>
      </xdr:nvSpPr>
      <xdr:spPr>
        <a:xfrm>
          <a:off x="3535094" y="342011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52</xdr:row>
      <xdr:rowOff>0</xdr:rowOff>
    </xdr:from>
    <xdr:ext cx="207272" cy="264560"/>
    <xdr:sp macro="" textlink="">
      <xdr:nvSpPr>
        <xdr:cNvPr id="13" name="ZoneTexte 12"/>
        <xdr:cNvSpPr txBox="1"/>
      </xdr:nvSpPr>
      <xdr:spPr>
        <a:xfrm>
          <a:off x="3535094" y="4538345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52</xdr:row>
      <xdr:rowOff>0</xdr:rowOff>
    </xdr:from>
    <xdr:ext cx="207272" cy="264560"/>
    <xdr:sp macro="" textlink="">
      <xdr:nvSpPr>
        <xdr:cNvPr id="14" name="ZoneTexte 13"/>
        <xdr:cNvSpPr txBox="1"/>
      </xdr:nvSpPr>
      <xdr:spPr>
        <a:xfrm>
          <a:off x="3535094" y="4538345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56</xdr:row>
      <xdr:rowOff>0</xdr:rowOff>
    </xdr:from>
    <xdr:ext cx="207272" cy="264560"/>
    <xdr:sp macro="" textlink="">
      <xdr:nvSpPr>
        <xdr:cNvPr id="15" name="ZoneTexte 14"/>
        <xdr:cNvSpPr txBox="1"/>
      </xdr:nvSpPr>
      <xdr:spPr>
        <a:xfrm>
          <a:off x="3535094" y="4968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56</xdr:row>
      <xdr:rowOff>0</xdr:rowOff>
    </xdr:from>
    <xdr:ext cx="207272" cy="264560"/>
    <xdr:sp macro="" textlink="">
      <xdr:nvSpPr>
        <xdr:cNvPr id="16" name="ZoneTexte 15"/>
        <xdr:cNvSpPr txBox="1"/>
      </xdr:nvSpPr>
      <xdr:spPr>
        <a:xfrm>
          <a:off x="3535094" y="4968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56</xdr:row>
      <xdr:rowOff>0</xdr:rowOff>
    </xdr:from>
    <xdr:ext cx="207272" cy="264560"/>
    <xdr:sp macro="" textlink="">
      <xdr:nvSpPr>
        <xdr:cNvPr id="17" name="ZoneTexte 16"/>
        <xdr:cNvSpPr txBox="1"/>
      </xdr:nvSpPr>
      <xdr:spPr>
        <a:xfrm>
          <a:off x="3535094" y="4968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56</xdr:row>
      <xdr:rowOff>0</xdr:rowOff>
    </xdr:from>
    <xdr:ext cx="207272" cy="264560"/>
    <xdr:sp macro="" textlink="">
      <xdr:nvSpPr>
        <xdr:cNvPr id="18" name="ZoneTexte 17"/>
        <xdr:cNvSpPr txBox="1"/>
      </xdr:nvSpPr>
      <xdr:spPr>
        <a:xfrm>
          <a:off x="3535094" y="4968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62</xdr:row>
      <xdr:rowOff>0</xdr:rowOff>
    </xdr:from>
    <xdr:ext cx="207272" cy="264560"/>
    <xdr:sp macro="" textlink="">
      <xdr:nvSpPr>
        <xdr:cNvPr id="19" name="ZoneTexte 18"/>
        <xdr:cNvSpPr txBox="1"/>
      </xdr:nvSpPr>
      <xdr:spPr>
        <a:xfrm>
          <a:off x="3535094" y="5730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62</xdr:row>
      <xdr:rowOff>0</xdr:rowOff>
    </xdr:from>
    <xdr:ext cx="207272" cy="264560"/>
    <xdr:sp macro="" textlink="">
      <xdr:nvSpPr>
        <xdr:cNvPr id="20" name="ZoneTexte 19"/>
        <xdr:cNvSpPr txBox="1"/>
      </xdr:nvSpPr>
      <xdr:spPr>
        <a:xfrm>
          <a:off x="3535094" y="5730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48</xdr:row>
      <xdr:rowOff>0</xdr:rowOff>
    </xdr:from>
    <xdr:ext cx="207272" cy="264560"/>
    <xdr:sp macro="" textlink="">
      <xdr:nvSpPr>
        <xdr:cNvPr id="21" name="ZoneTexte 20"/>
        <xdr:cNvSpPr txBox="1"/>
      </xdr:nvSpPr>
      <xdr:spPr>
        <a:xfrm>
          <a:off x="3535094" y="382016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48</xdr:row>
      <xdr:rowOff>0</xdr:rowOff>
    </xdr:from>
    <xdr:ext cx="207272" cy="264560"/>
    <xdr:sp macro="" textlink="">
      <xdr:nvSpPr>
        <xdr:cNvPr id="22" name="ZoneTexte 21"/>
        <xdr:cNvSpPr txBox="1"/>
      </xdr:nvSpPr>
      <xdr:spPr>
        <a:xfrm>
          <a:off x="3535094" y="382016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24</xdr:row>
      <xdr:rowOff>0</xdr:rowOff>
    </xdr:from>
    <xdr:ext cx="207272" cy="264560"/>
    <xdr:sp macro="" textlink="">
      <xdr:nvSpPr>
        <xdr:cNvPr id="23" name="ZoneTexte 22"/>
        <xdr:cNvSpPr txBox="1"/>
      </xdr:nvSpPr>
      <xdr:spPr>
        <a:xfrm>
          <a:off x="3535094" y="1710055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62</xdr:row>
      <xdr:rowOff>0</xdr:rowOff>
    </xdr:from>
    <xdr:ext cx="207272" cy="264560"/>
    <xdr:sp macro="" textlink="">
      <xdr:nvSpPr>
        <xdr:cNvPr id="24" name="ZoneTexte 23"/>
        <xdr:cNvSpPr txBox="1"/>
      </xdr:nvSpPr>
      <xdr:spPr>
        <a:xfrm>
          <a:off x="3535094" y="5730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62</xdr:row>
      <xdr:rowOff>0</xdr:rowOff>
    </xdr:from>
    <xdr:ext cx="207272" cy="264560"/>
    <xdr:sp macro="" textlink="">
      <xdr:nvSpPr>
        <xdr:cNvPr id="25" name="ZoneTexte 24"/>
        <xdr:cNvSpPr txBox="1"/>
      </xdr:nvSpPr>
      <xdr:spPr>
        <a:xfrm>
          <a:off x="3535094" y="573024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51</xdr:row>
      <xdr:rowOff>0</xdr:rowOff>
    </xdr:from>
    <xdr:ext cx="207272" cy="264560"/>
    <xdr:sp macro="" textlink="">
      <xdr:nvSpPr>
        <xdr:cNvPr id="26" name="ZoneTexte 25"/>
        <xdr:cNvSpPr txBox="1"/>
      </xdr:nvSpPr>
      <xdr:spPr>
        <a:xfrm>
          <a:off x="3535094" y="445770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51</xdr:row>
      <xdr:rowOff>0</xdr:rowOff>
    </xdr:from>
    <xdr:ext cx="207272" cy="264560"/>
    <xdr:sp macro="" textlink="">
      <xdr:nvSpPr>
        <xdr:cNvPr id="27" name="ZoneTexte 26"/>
        <xdr:cNvSpPr txBox="1"/>
      </xdr:nvSpPr>
      <xdr:spPr>
        <a:xfrm>
          <a:off x="3535094" y="445770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43</xdr:row>
      <xdr:rowOff>0</xdr:rowOff>
    </xdr:from>
    <xdr:ext cx="207272" cy="264560"/>
    <xdr:sp macro="" textlink="">
      <xdr:nvSpPr>
        <xdr:cNvPr id="28" name="ZoneTexte 27"/>
        <xdr:cNvSpPr txBox="1"/>
      </xdr:nvSpPr>
      <xdr:spPr>
        <a:xfrm>
          <a:off x="3535094" y="31254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oneCellAnchor>
    <xdr:from>
      <xdr:col>3</xdr:col>
      <xdr:colOff>607744</xdr:colOff>
      <xdr:row>43</xdr:row>
      <xdr:rowOff>0</xdr:rowOff>
    </xdr:from>
    <xdr:ext cx="207272" cy="264560"/>
    <xdr:sp macro="" textlink="">
      <xdr:nvSpPr>
        <xdr:cNvPr id="29" name="ZoneTexte 28"/>
        <xdr:cNvSpPr txBox="1"/>
      </xdr:nvSpPr>
      <xdr:spPr>
        <a:xfrm>
          <a:off x="3535094" y="31254700"/>
          <a:ext cx="2072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023"/>
  <sheetViews>
    <sheetView showGridLines="0" tabSelected="1" zoomScale="70" zoomScaleNormal="70" workbookViewId="0">
      <selection activeCell="B27" sqref="B27"/>
    </sheetView>
  </sheetViews>
  <sheetFormatPr baseColWidth="10" defaultColWidth="12.5703125" defaultRowHeight="21" x14ac:dyDescent="0.25"/>
  <cols>
    <col min="1" max="1" width="23.5703125" style="351" customWidth="1"/>
    <col min="2" max="2" width="159.28515625" style="351" customWidth="1"/>
    <col min="3" max="22" width="10" style="351" customWidth="1"/>
    <col min="23" max="256" width="12.5703125" style="351"/>
    <col min="257" max="257" width="23.5703125" style="351" customWidth="1"/>
    <col min="258" max="258" width="135.28515625" style="351" customWidth="1"/>
    <col min="259" max="278" width="10" style="351" customWidth="1"/>
    <col min="279" max="512" width="12.5703125" style="351"/>
    <col min="513" max="513" width="23.5703125" style="351" customWidth="1"/>
    <col min="514" max="514" width="135.28515625" style="351" customWidth="1"/>
    <col min="515" max="534" width="10" style="351" customWidth="1"/>
    <col min="535" max="768" width="12.5703125" style="351"/>
    <col min="769" max="769" width="23.5703125" style="351" customWidth="1"/>
    <col min="770" max="770" width="135.28515625" style="351" customWidth="1"/>
    <col min="771" max="790" width="10" style="351" customWidth="1"/>
    <col min="791" max="1024" width="12.5703125" style="351"/>
    <col min="1025" max="1025" width="23.5703125" style="351" customWidth="1"/>
    <col min="1026" max="1026" width="135.28515625" style="351" customWidth="1"/>
    <col min="1027" max="1046" width="10" style="351" customWidth="1"/>
    <col min="1047" max="1280" width="12.5703125" style="351"/>
    <col min="1281" max="1281" width="23.5703125" style="351" customWidth="1"/>
    <col min="1282" max="1282" width="135.28515625" style="351" customWidth="1"/>
    <col min="1283" max="1302" width="10" style="351" customWidth="1"/>
    <col min="1303" max="1536" width="12.5703125" style="351"/>
    <col min="1537" max="1537" width="23.5703125" style="351" customWidth="1"/>
    <col min="1538" max="1538" width="135.28515625" style="351" customWidth="1"/>
    <col min="1539" max="1558" width="10" style="351" customWidth="1"/>
    <col min="1559" max="1792" width="12.5703125" style="351"/>
    <col min="1793" max="1793" width="23.5703125" style="351" customWidth="1"/>
    <col min="1794" max="1794" width="135.28515625" style="351" customWidth="1"/>
    <col min="1795" max="1814" width="10" style="351" customWidth="1"/>
    <col min="1815" max="2048" width="12.5703125" style="351"/>
    <col min="2049" max="2049" width="23.5703125" style="351" customWidth="1"/>
    <col min="2050" max="2050" width="135.28515625" style="351" customWidth="1"/>
    <col min="2051" max="2070" width="10" style="351" customWidth="1"/>
    <col min="2071" max="2304" width="12.5703125" style="351"/>
    <col min="2305" max="2305" width="23.5703125" style="351" customWidth="1"/>
    <col min="2306" max="2306" width="135.28515625" style="351" customWidth="1"/>
    <col min="2307" max="2326" width="10" style="351" customWidth="1"/>
    <col min="2327" max="2560" width="12.5703125" style="351"/>
    <col min="2561" max="2561" width="23.5703125" style="351" customWidth="1"/>
    <col min="2562" max="2562" width="135.28515625" style="351" customWidth="1"/>
    <col min="2563" max="2582" width="10" style="351" customWidth="1"/>
    <col min="2583" max="2816" width="12.5703125" style="351"/>
    <col min="2817" max="2817" width="23.5703125" style="351" customWidth="1"/>
    <col min="2818" max="2818" width="135.28515625" style="351" customWidth="1"/>
    <col min="2819" max="2838" width="10" style="351" customWidth="1"/>
    <col min="2839" max="3072" width="12.5703125" style="351"/>
    <col min="3073" max="3073" width="23.5703125" style="351" customWidth="1"/>
    <col min="3074" max="3074" width="135.28515625" style="351" customWidth="1"/>
    <col min="3075" max="3094" width="10" style="351" customWidth="1"/>
    <col min="3095" max="3328" width="12.5703125" style="351"/>
    <col min="3329" max="3329" width="23.5703125" style="351" customWidth="1"/>
    <col min="3330" max="3330" width="135.28515625" style="351" customWidth="1"/>
    <col min="3331" max="3350" width="10" style="351" customWidth="1"/>
    <col min="3351" max="3584" width="12.5703125" style="351"/>
    <col min="3585" max="3585" width="23.5703125" style="351" customWidth="1"/>
    <col min="3586" max="3586" width="135.28515625" style="351" customWidth="1"/>
    <col min="3587" max="3606" width="10" style="351" customWidth="1"/>
    <col min="3607" max="3840" width="12.5703125" style="351"/>
    <col min="3841" max="3841" width="23.5703125" style="351" customWidth="1"/>
    <col min="3842" max="3842" width="135.28515625" style="351" customWidth="1"/>
    <col min="3843" max="3862" width="10" style="351" customWidth="1"/>
    <col min="3863" max="4096" width="12.5703125" style="351"/>
    <col min="4097" max="4097" width="23.5703125" style="351" customWidth="1"/>
    <col min="4098" max="4098" width="135.28515625" style="351" customWidth="1"/>
    <col min="4099" max="4118" width="10" style="351" customWidth="1"/>
    <col min="4119" max="4352" width="12.5703125" style="351"/>
    <col min="4353" max="4353" width="23.5703125" style="351" customWidth="1"/>
    <col min="4354" max="4354" width="135.28515625" style="351" customWidth="1"/>
    <col min="4355" max="4374" width="10" style="351" customWidth="1"/>
    <col min="4375" max="4608" width="12.5703125" style="351"/>
    <col min="4609" max="4609" width="23.5703125" style="351" customWidth="1"/>
    <col min="4610" max="4610" width="135.28515625" style="351" customWidth="1"/>
    <col min="4611" max="4630" width="10" style="351" customWidth="1"/>
    <col min="4631" max="4864" width="12.5703125" style="351"/>
    <col min="4865" max="4865" width="23.5703125" style="351" customWidth="1"/>
    <col min="4866" max="4866" width="135.28515625" style="351" customWidth="1"/>
    <col min="4867" max="4886" width="10" style="351" customWidth="1"/>
    <col min="4887" max="5120" width="12.5703125" style="351"/>
    <col min="5121" max="5121" width="23.5703125" style="351" customWidth="1"/>
    <col min="5122" max="5122" width="135.28515625" style="351" customWidth="1"/>
    <col min="5123" max="5142" width="10" style="351" customWidth="1"/>
    <col min="5143" max="5376" width="12.5703125" style="351"/>
    <col min="5377" max="5377" width="23.5703125" style="351" customWidth="1"/>
    <col min="5378" max="5378" width="135.28515625" style="351" customWidth="1"/>
    <col min="5379" max="5398" width="10" style="351" customWidth="1"/>
    <col min="5399" max="5632" width="12.5703125" style="351"/>
    <col min="5633" max="5633" width="23.5703125" style="351" customWidth="1"/>
    <col min="5634" max="5634" width="135.28515625" style="351" customWidth="1"/>
    <col min="5635" max="5654" width="10" style="351" customWidth="1"/>
    <col min="5655" max="5888" width="12.5703125" style="351"/>
    <col min="5889" max="5889" width="23.5703125" style="351" customWidth="1"/>
    <col min="5890" max="5890" width="135.28515625" style="351" customWidth="1"/>
    <col min="5891" max="5910" width="10" style="351" customWidth="1"/>
    <col min="5911" max="6144" width="12.5703125" style="351"/>
    <col min="6145" max="6145" width="23.5703125" style="351" customWidth="1"/>
    <col min="6146" max="6146" width="135.28515625" style="351" customWidth="1"/>
    <col min="6147" max="6166" width="10" style="351" customWidth="1"/>
    <col min="6167" max="6400" width="12.5703125" style="351"/>
    <col min="6401" max="6401" width="23.5703125" style="351" customWidth="1"/>
    <col min="6402" max="6402" width="135.28515625" style="351" customWidth="1"/>
    <col min="6403" max="6422" width="10" style="351" customWidth="1"/>
    <col min="6423" max="6656" width="12.5703125" style="351"/>
    <col min="6657" max="6657" width="23.5703125" style="351" customWidth="1"/>
    <col min="6658" max="6658" width="135.28515625" style="351" customWidth="1"/>
    <col min="6659" max="6678" width="10" style="351" customWidth="1"/>
    <col min="6679" max="6912" width="12.5703125" style="351"/>
    <col min="6913" max="6913" width="23.5703125" style="351" customWidth="1"/>
    <col min="6914" max="6914" width="135.28515625" style="351" customWidth="1"/>
    <col min="6915" max="6934" width="10" style="351" customWidth="1"/>
    <col min="6935" max="7168" width="12.5703125" style="351"/>
    <col min="7169" max="7169" width="23.5703125" style="351" customWidth="1"/>
    <col min="7170" max="7170" width="135.28515625" style="351" customWidth="1"/>
    <col min="7171" max="7190" width="10" style="351" customWidth="1"/>
    <col min="7191" max="7424" width="12.5703125" style="351"/>
    <col min="7425" max="7425" width="23.5703125" style="351" customWidth="1"/>
    <col min="7426" max="7426" width="135.28515625" style="351" customWidth="1"/>
    <col min="7427" max="7446" width="10" style="351" customWidth="1"/>
    <col min="7447" max="7680" width="12.5703125" style="351"/>
    <col min="7681" max="7681" width="23.5703125" style="351" customWidth="1"/>
    <col min="7682" max="7682" width="135.28515625" style="351" customWidth="1"/>
    <col min="7683" max="7702" width="10" style="351" customWidth="1"/>
    <col min="7703" max="7936" width="12.5703125" style="351"/>
    <col min="7937" max="7937" width="23.5703125" style="351" customWidth="1"/>
    <col min="7938" max="7938" width="135.28515625" style="351" customWidth="1"/>
    <col min="7939" max="7958" width="10" style="351" customWidth="1"/>
    <col min="7959" max="8192" width="12.5703125" style="351"/>
    <col min="8193" max="8193" width="23.5703125" style="351" customWidth="1"/>
    <col min="8194" max="8194" width="135.28515625" style="351" customWidth="1"/>
    <col min="8195" max="8214" width="10" style="351" customWidth="1"/>
    <col min="8215" max="8448" width="12.5703125" style="351"/>
    <col min="8449" max="8449" width="23.5703125" style="351" customWidth="1"/>
    <col min="8450" max="8450" width="135.28515625" style="351" customWidth="1"/>
    <col min="8451" max="8470" width="10" style="351" customWidth="1"/>
    <col min="8471" max="8704" width="12.5703125" style="351"/>
    <col min="8705" max="8705" width="23.5703125" style="351" customWidth="1"/>
    <col min="8706" max="8706" width="135.28515625" style="351" customWidth="1"/>
    <col min="8707" max="8726" width="10" style="351" customWidth="1"/>
    <col min="8727" max="8960" width="12.5703125" style="351"/>
    <col min="8961" max="8961" width="23.5703125" style="351" customWidth="1"/>
    <col min="8962" max="8962" width="135.28515625" style="351" customWidth="1"/>
    <col min="8963" max="8982" width="10" style="351" customWidth="1"/>
    <col min="8983" max="9216" width="12.5703125" style="351"/>
    <col min="9217" max="9217" width="23.5703125" style="351" customWidth="1"/>
    <col min="9218" max="9218" width="135.28515625" style="351" customWidth="1"/>
    <col min="9219" max="9238" width="10" style="351" customWidth="1"/>
    <col min="9239" max="9472" width="12.5703125" style="351"/>
    <col min="9473" max="9473" width="23.5703125" style="351" customWidth="1"/>
    <col min="9474" max="9474" width="135.28515625" style="351" customWidth="1"/>
    <col min="9475" max="9494" width="10" style="351" customWidth="1"/>
    <col min="9495" max="9728" width="12.5703125" style="351"/>
    <col min="9729" max="9729" width="23.5703125" style="351" customWidth="1"/>
    <col min="9730" max="9730" width="135.28515625" style="351" customWidth="1"/>
    <col min="9731" max="9750" width="10" style="351" customWidth="1"/>
    <col min="9751" max="9984" width="12.5703125" style="351"/>
    <col min="9985" max="9985" width="23.5703125" style="351" customWidth="1"/>
    <col min="9986" max="9986" width="135.28515625" style="351" customWidth="1"/>
    <col min="9987" max="10006" width="10" style="351" customWidth="1"/>
    <col min="10007" max="10240" width="12.5703125" style="351"/>
    <col min="10241" max="10241" width="23.5703125" style="351" customWidth="1"/>
    <col min="10242" max="10242" width="135.28515625" style="351" customWidth="1"/>
    <col min="10243" max="10262" width="10" style="351" customWidth="1"/>
    <col min="10263" max="10496" width="12.5703125" style="351"/>
    <col min="10497" max="10497" width="23.5703125" style="351" customWidth="1"/>
    <col min="10498" max="10498" width="135.28515625" style="351" customWidth="1"/>
    <col min="10499" max="10518" width="10" style="351" customWidth="1"/>
    <col min="10519" max="10752" width="12.5703125" style="351"/>
    <col min="10753" max="10753" width="23.5703125" style="351" customWidth="1"/>
    <col min="10754" max="10754" width="135.28515625" style="351" customWidth="1"/>
    <col min="10755" max="10774" width="10" style="351" customWidth="1"/>
    <col min="10775" max="11008" width="12.5703125" style="351"/>
    <col min="11009" max="11009" width="23.5703125" style="351" customWidth="1"/>
    <col min="11010" max="11010" width="135.28515625" style="351" customWidth="1"/>
    <col min="11011" max="11030" width="10" style="351" customWidth="1"/>
    <col min="11031" max="11264" width="12.5703125" style="351"/>
    <col min="11265" max="11265" width="23.5703125" style="351" customWidth="1"/>
    <col min="11266" max="11266" width="135.28515625" style="351" customWidth="1"/>
    <col min="11267" max="11286" width="10" style="351" customWidth="1"/>
    <col min="11287" max="11520" width="12.5703125" style="351"/>
    <col min="11521" max="11521" width="23.5703125" style="351" customWidth="1"/>
    <col min="11522" max="11522" width="135.28515625" style="351" customWidth="1"/>
    <col min="11523" max="11542" width="10" style="351" customWidth="1"/>
    <col min="11543" max="11776" width="12.5703125" style="351"/>
    <col min="11777" max="11777" width="23.5703125" style="351" customWidth="1"/>
    <col min="11778" max="11778" width="135.28515625" style="351" customWidth="1"/>
    <col min="11779" max="11798" width="10" style="351" customWidth="1"/>
    <col min="11799" max="12032" width="12.5703125" style="351"/>
    <col min="12033" max="12033" width="23.5703125" style="351" customWidth="1"/>
    <col min="12034" max="12034" width="135.28515625" style="351" customWidth="1"/>
    <col min="12035" max="12054" width="10" style="351" customWidth="1"/>
    <col min="12055" max="12288" width="12.5703125" style="351"/>
    <col min="12289" max="12289" width="23.5703125" style="351" customWidth="1"/>
    <col min="12290" max="12290" width="135.28515625" style="351" customWidth="1"/>
    <col min="12291" max="12310" width="10" style="351" customWidth="1"/>
    <col min="12311" max="12544" width="12.5703125" style="351"/>
    <col min="12545" max="12545" width="23.5703125" style="351" customWidth="1"/>
    <col min="12546" max="12546" width="135.28515625" style="351" customWidth="1"/>
    <col min="12547" max="12566" width="10" style="351" customWidth="1"/>
    <col min="12567" max="12800" width="12.5703125" style="351"/>
    <col min="12801" max="12801" width="23.5703125" style="351" customWidth="1"/>
    <col min="12802" max="12802" width="135.28515625" style="351" customWidth="1"/>
    <col min="12803" max="12822" width="10" style="351" customWidth="1"/>
    <col min="12823" max="13056" width="12.5703125" style="351"/>
    <col min="13057" max="13057" width="23.5703125" style="351" customWidth="1"/>
    <col min="13058" max="13058" width="135.28515625" style="351" customWidth="1"/>
    <col min="13059" max="13078" width="10" style="351" customWidth="1"/>
    <col min="13079" max="13312" width="12.5703125" style="351"/>
    <col min="13313" max="13313" width="23.5703125" style="351" customWidth="1"/>
    <col min="13314" max="13314" width="135.28515625" style="351" customWidth="1"/>
    <col min="13315" max="13334" width="10" style="351" customWidth="1"/>
    <col min="13335" max="13568" width="12.5703125" style="351"/>
    <col min="13569" max="13569" width="23.5703125" style="351" customWidth="1"/>
    <col min="13570" max="13570" width="135.28515625" style="351" customWidth="1"/>
    <col min="13571" max="13590" width="10" style="351" customWidth="1"/>
    <col min="13591" max="13824" width="12.5703125" style="351"/>
    <col min="13825" max="13825" width="23.5703125" style="351" customWidth="1"/>
    <col min="13826" max="13826" width="135.28515625" style="351" customWidth="1"/>
    <col min="13827" max="13846" width="10" style="351" customWidth="1"/>
    <col min="13847" max="14080" width="12.5703125" style="351"/>
    <col min="14081" max="14081" width="23.5703125" style="351" customWidth="1"/>
    <col min="14082" max="14082" width="135.28515625" style="351" customWidth="1"/>
    <col min="14083" max="14102" width="10" style="351" customWidth="1"/>
    <col min="14103" max="14336" width="12.5703125" style="351"/>
    <col min="14337" max="14337" width="23.5703125" style="351" customWidth="1"/>
    <col min="14338" max="14338" width="135.28515625" style="351" customWidth="1"/>
    <col min="14339" max="14358" width="10" style="351" customWidth="1"/>
    <col min="14359" max="14592" width="12.5703125" style="351"/>
    <col min="14593" max="14593" width="23.5703125" style="351" customWidth="1"/>
    <col min="14594" max="14594" width="135.28515625" style="351" customWidth="1"/>
    <col min="14595" max="14614" width="10" style="351" customWidth="1"/>
    <col min="14615" max="14848" width="12.5703125" style="351"/>
    <col min="14849" max="14849" width="23.5703125" style="351" customWidth="1"/>
    <col min="14850" max="14850" width="135.28515625" style="351" customWidth="1"/>
    <col min="14851" max="14870" width="10" style="351" customWidth="1"/>
    <col min="14871" max="15104" width="12.5703125" style="351"/>
    <col min="15105" max="15105" width="23.5703125" style="351" customWidth="1"/>
    <col min="15106" max="15106" width="135.28515625" style="351" customWidth="1"/>
    <col min="15107" max="15126" width="10" style="351" customWidth="1"/>
    <col min="15127" max="15360" width="12.5703125" style="351"/>
    <col min="15361" max="15361" width="23.5703125" style="351" customWidth="1"/>
    <col min="15362" max="15362" width="135.28515625" style="351" customWidth="1"/>
    <col min="15363" max="15382" width="10" style="351" customWidth="1"/>
    <col min="15383" max="15616" width="12.5703125" style="351"/>
    <col min="15617" max="15617" width="23.5703125" style="351" customWidth="1"/>
    <col min="15618" max="15618" width="135.28515625" style="351" customWidth="1"/>
    <col min="15619" max="15638" width="10" style="351" customWidth="1"/>
    <col min="15639" max="15872" width="12.5703125" style="351"/>
    <col min="15873" max="15873" width="23.5703125" style="351" customWidth="1"/>
    <col min="15874" max="15874" width="135.28515625" style="351" customWidth="1"/>
    <col min="15875" max="15894" width="10" style="351" customWidth="1"/>
    <col min="15895" max="16128" width="12.5703125" style="351"/>
    <col min="16129" max="16129" width="23.5703125" style="351" customWidth="1"/>
    <col min="16130" max="16130" width="135.28515625" style="351" customWidth="1"/>
    <col min="16131" max="16150" width="10" style="351" customWidth="1"/>
    <col min="16151" max="16384" width="12.5703125" style="351"/>
  </cols>
  <sheetData>
    <row r="1" spans="1:2" ht="42" customHeight="1" x14ac:dyDescent="0.25">
      <c r="A1" s="753" t="s">
        <v>358</v>
      </c>
      <c r="B1" s="754"/>
    </row>
    <row r="2" spans="1:2" ht="20.25" customHeight="1" x14ac:dyDescent="0.25">
      <c r="A2" s="367"/>
      <c r="B2" s="367"/>
    </row>
    <row r="3" spans="1:2" s="250" customFormat="1" ht="66.75" customHeight="1" x14ac:dyDescent="0.35">
      <c r="A3" s="744" t="s">
        <v>464</v>
      </c>
      <c r="B3" s="744"/>
    </row>
    <row r="4" spans="1:2" s="250" customFormat="1" ht="24.95" customHeight="1" x14ac:dyDescent="0.35">
      <c r="A4" s="745" t="s">
        <v>383</v>
      </c>
      <c r="B4" s="745"/>
    </row>
    <row r="5" spans="1:2" s="250" customFormat="1" ht="24.95" customHeight="1" thickBot="1" x14ac:dyDescent="0.4">
      <c r="A5" s="721"/>
      <c r="B5" s="721"/>
    </row>
    <row r="6" spans="1:2" s="250" customFormat="1" ht="69" customHeight="1" thickBot="1" x14ac:dyDescent="0.4">
      <c r="A6" s="750" t="s">
        <v>433</v>
      </c>
      <c r="B6" s="751"/>
    </row>
    <row r="7" spans="1:2" ht="30" customHeight="1" thickBot="1" x14ac:dyDescent="0.3">
      <c r="A7" s="349"/>
      <c r="B7" s="350" t="s">
        <v>394</v>
      </c>
    </row>
    <row r="8" spans="1:2" ht="54" customHeight="1" thickBot="1" x14ac:dyDescent="0.3">
      <c r="A8" s="352" t="s">
        <v>359</v>
      </c>
      <c r="B8" s="352" t="s">
        <v>431</v>
      </c>
    </row>
    <row r="9" spans="1:2" ht="24.95" customHeight="1" x14ac:dyDescent="0.25">
      <c r="A9" s="747" t="s">
        <v>260</v>
      </c>
      <c r="B9" s="363" t="s">
        <v>377</v>
      </c>
    </row>
    <row r="10" spans="1:2" ht="24.95" customHeight="1" x14ac:dyDescent="0.25">
      <c r="A10" s="755"/>
      <c r="B10" s="364" t="s">
        <v>261</v>
      </c>
    </row>
    <row r="11" spans="1:2" ht="24.95" customHeight="1" x14ac:dyDescent="0.25">
      <c r="A11" s="755"/>
      <c r="B11" s="364" t="s">
        <v>262</v>
      </c>
    </row>
    <row r="12" spans="1:2" ht="24.95" customHeight="1" thickBot="1" x14ac:dyDescent="0.3">
      <c r="A12" s="755"/>
      <c r="B12" s="366" t="s">
        <v>263</v>
      </c>
    </row>
    <row r="13" spans="1:2" ht="24.95" customHeight="1" x14ac:dyDescent="0.25">
      <c r="A13" s="746" t="s">
        <v>264</v>
      </c>
      <c r="B13" s="368" t="s">
        <v>265</v>
      </c>
    </row>
    <row r="14" spans="1:2" ht="24.95" customHeight="1" x14ac:dyDescent="0.25">
      <c r="A14" s="755"/>
      <c r="B14" s="369" t="s">
        <v>266</v>
      </c>
    </row>
    <row r="15" spans="1:2" ht="42" customHeight="1" x14ac:dyDescent="0.25">
      <c r="A15" s="755"/>
      <c r="B15" s="364" t="s">
        <v>267</v>
      </c>
    </row>
    <row r="16" spans="1:2" ht="24.95" customHeight="1" x14ac:dyDescent="0.25">
      <c r="A16" s="755"/>
      <c r="B16" s="369" t="s">
        <v>268</v>
      </c>
    </row>
    <row r="17" spans="1:2" ht="24.95" customHeight="1" x14ac:dyDescent="0.25">
      <c r="A17" s="755"/>
      <c r="B17" s="364" t="s">
        <v>269</v>
      </c>
    </row>
    <row r="18" spans="1:2" ht="42" customHeight="1" x14ac:dyDescent="0.25">
      <c r="A18" s="755"/>
      <c r="B18" s="373" t="s">
        <v>270</v>
      </c>
    </row>
    <row r="19" spans="1:2" ht="24.95" customHeight="1" thickBot="1" x14ac:dyDescent="0.3">
      <c r="A19" s="756"/>
      <c r="B19" s="365" t="s">
        <v>271</v>
      </c>
    </row>
    <row r="20" spans="1:2" ht="24.95" customHeight="1" thickBot="1" x14ac:dyDescent="0.3">
      <c r="A20" s="357" t="s">
        <v>272</v>
      </c>
      <c r="B20" s="370" t="s">
        <v>273</v>
      </c>
    </row>
    <row r="21" spans="1:2" ht="24.95" customHeight="1" x14ac:dyDescent="0.25">
      <c r="A21" s="746" t="s">
        <v>274</v>
      </c>
      <c r="B21" s="371" t="s">
        <v>360</v>
      </c>
    </row>
    <row r="22" spans="1:2" ht="24.95" customHeight="1" x14ac:dyDescent="0.25">
      <c r="A22" s="747"/>
      <c r="B22" s="369" t="s">
        <v>361</v>
      </c>
    </row>
    <row r="23" spans="1:2" ht="24.95" customHeight="1" x14ac:dyDescent="0.25">
      <c r="A23" s="747"/>
      <c r="B23" s="369" t="s">
        <v>362</v>
      </c>
    </row>
    <row r="24" spans="1:2" ht="24.95" customHeight="1" thickBot="1" x14ac:dyDescent="0.3">
      <c r="A24" s="749"/>
      <c r="B24" s="372" t="s">
        <v>363</v>
      </c>
    </row>
    <row r="25" spans="1:2" ht="30" customHeight="1" thickBot="1" x14ac:dyDescent="0.3">
      <c r="A25" s="349"/>
      <c r="B25" s="350" t="s">
        <v>275</v>
      </c>
    </row>
    <row r="26" spans="1:2" ht="24.95" customHeight="1" thickBot="1" x14ac:dyDescent="0.3">
      <c r="A26" s="352" t="s">
        <v>359</v>
      </c>
      <c r="B26" s="352" t="s">
        <v>276</v>
      </c>
    </row>
    <row r="27" spans="1:2" ht="42" customHeight="1" x14ac:dyDescent="0.25">
      <c r="A27" s="746" t="s">
        <v>277</v>
      </c>
      <c r="B27" s="363" t="s">
        <v>278</v>
      </c>
    </row>
    <row r="28" spans="1:2" ht="42" customHeight="1" x14ac:dyDescent="0.25">
      <c r="A28" s="755"/>
      <c r="B28" s="364" t="s">
        <v>279</v>
      </c>
    </row>
    <row r="29" spans="1:2" ht="24.95" customHeight="1" x14ac:dyDescent="0.25">
      <c r="A29" s="755"/>
      <c r="B29" s="364" t="s">
        <v>280</v>
      </c>
    </row>
    <row r="30" spans="1:2" ht="24.95" customHeight="1" x14ac:dyDescent="0.25">
      <c r="A30" s="755"/>
      <c r="B30" s="364" t="s">
        <v>281</v>
      </c>
    </row>
    <row r="31" spans="1:2" ht="24.95" customHeight="1" x14ac:dyDescent="0.25">
      <c r="A31" s="755"/>
      <c r="B31" s="364" t="s">
        <v>282</v>
      </c>
    </row>
    <row r="32" spans="1:2" ht="24.95" customHeight="1" x14ac:dyDescent="0.25">
      <c r="A32" s="755"/>
      <c r="B32" s="364" t="s">
        <v>283</v>
      </c>
    </row>
    <row r="33" spans="1:2" ht="24.95" customHeight="1" thickBot="1" x14ac:dyDescent="0.3">
      <c r="A33" s="756"/>
      <c r="B33" s="365" t="s">
        <v>284</v>
      </c>
    </row>
    <row r="34" spans="1:2" ht="24.95" customHeight="1" thickBot="1" x14ac:dyDescent="0.3">
      <c r="A34" s="359" t="s">
        <v>260</v>
      </c>
      <c r="B34" s="354" t="s">
        <v>285</v>
      </c>
    </row>
    <row r="35" spans="1:2" ht="24.95" customHeight="1" x14ac:dyDescent="0.25">
      <c r="A35" s="747" t="s">
        <v>264</v>
      </c>
      <c r="B35" s="374" t="s">
        <v>286</v>
      </c>
    </row>
    <row r="36" spans="1:2" ht="24.95" customHeight="1" x14ac:dyDescent="0.25">
      <c r="A36" s="755"/>
      <c r="B36" s="364" t="s">
        <v>287</v>
      </c>
    </row>
    <row r="37" spans="1:2" ht="24.95" customHeight="1" thickBot="1" x14ac:dyDescent="0.3">
      <c r="A37" s="755"/>
      <c r="B37" s="365" t="s">
        <v>288</v>
      </c>
    </row>
    <row r="38" spans="1:2" ht="24.95" customHeight="1" x14ac:dyDescent="0.25">
      <c r="A38" s="360" t="s">
        <v>289</v>
      </c>
      <c r="B38" s="374" t="s">
        <v>290</v>
      </c>
    </row>
    <row r="39" spans="1:2" ht="24.95" customHeight="1" x14ac:dyDescent="0.25">
      <c r="A39" s="361"/>
      <c r="B39" s="364" t="s">
        <v>364</v>
      </c>
    </row>
    <row r="40" spans="1:2" ht="24.95" customHeight="1" x14ac:dyDescent="0.25">
      <c r="A40" s="361"/>
      <c r="B40" s="364" t="s">
        <v>378</v>
      </c>
    </row>
    <row r="41" spans="1:2" ht="24.95" customHeight="1" thickBot="1" x14ac:dyDescent="0.3">
      <c r="A41" s="359"/>
      <c r="B41" s="365" t="s">
        <v>295</v>
      </c>
    </row>
    <row r="42" spans="1:2" ht="24.95" customHeight="1" x14ac:dyDescent="0.25">
      <c r="A42" s="746" t="s">
        <v>274</v>
      </c>
      <c r="B42" s="371" t="s">
        <v>360</v>
      </c>
    </row>
    <row r="43" spans="1:2" ht="24.95" customHeight="1" x14ac:dyDescent="0.25">
      <c r="A43" s="747"/>
      <c r="B43" s="369" t="s">
        <v>361</v>
      </c>
    </row>
    <row r="44" spans="1:2" ht="24.95" customHeight="1" x14ac:dyDescent="0.25">
      <c r="A44" s="747"/>
      <c r="B44" s="369" t="s">
        <v>362</v>
      </c>
    </row>
    <row r="45" spans="1:2" ht="24.95" customHeight="1" thickBot="1" x14ac:dyDescent="0.3">
      <c r="A45" s="749"/>
      <c r="B45" s="372" t="s">
        <v>363</v>
      </c>
    </row>
    <row r="46" spans="1:2" ht="30" customHeight="1" thickBot="1" x14ac:dyDescent="0.3">
      <c r="A46" s="349"/>
      <c r="B46" s="350" t="s">
        <v>292</v>
      </c>
    </row>
    <row r="47" spans="1:2" ht="24.95" customHeight="1" thickBot="1" x14ac:dyDescent="0.3">
      <c r="A47" s="352" t="s">
        <v>359</v>
      </c>
      <c r="B47" s="352" t="s">
        <v>276</v>
      </c>
    </row>
    <row r="48" spans="1:2" ht="24.95" customHeight="1" thickBot="1" x14ac:dyDescent="0.3">
      <c r="A48" s="358" t="s">
        <v>293</v>
      </c>
      <c r="B48" s="353" t="s">
        <v>294</v>
      </c>
    </row>
    <row r="49" spans="1:2" ht="24.95" customHeight="1" x14ac:dyDescent="0.25">
      <c r="A49" s="746" t="s">
        <v>264</v>
      </c>
      <c r="B49" s="374" t="s">
        <v>365</v>
      </c>
    </row>
    <row r="50" spans="1:2" ht="24.95" customHeight="1" x14ac:dyDescent="0.25">
      <c r="A50" s="747"/>
      <c r="B50" s="364" t="s">
        <v>366</v>
      </c>
    </row>
    <row r="51" spans="1:2" ht="24.95" customHeight="1" thickBot="1" x14ac:dyDescent="0.3">
      <c r="A51" s="749"/>
      <c r="B51" s="365" t="s">
        <v>295</v>
      </c>
    </row>
    <row r="52" spans="1:2" ht="24.95" customHeight="1" thickBot="1" x14ac:dyDescent="0.3">
      <c r="A52" s="358" t="s">
        <v>272</v>
      </c>
      <c r="B52" s="353" t="s">
        <v>296</v>
      </c>
    </row>
    <row r="53" spans="1:2" ht="30" customHeight="1" thickBot="1" x14ac:dyDescent="0.3">
      <c r="A53" s="349"/>
      <c r="B53" s="350" t="s">
        <v>379</v>
      </c>
    </row>
    <row r="54" spans="1:2" ht="42.75" thickBot="1" x14ac:dyDescent="0.3">
      <c r="A54" s="352" t="s">
        <v>359</v>
      </c>
      <c r="B54" s="352" t="s">
        <v>431</v>
      </c>
    </row>
    <row r="55" spans="1:2" ht="24.95" customHeight="1" x14ac:dyDescent="0.25">
      <c r="A55" s="758" t="s">
        <v>277</v>
      </c>
      <c r="B55" s="363" t="s">
        <v>370</v>
      </c>
    </row>
    <row r="56" spans="1:2" ht="24.95" customHeight="1" thickBot="1" x14ac:dyDescent="0.3">
      <c r="A56" s="749"/>
      <c r="B56" s="365" t="s">
        <v>367</v>
      </c>
    </row>
    <row r="57" spans="1:2" ht="24.95" customHeight="1" x14ac:dyDescent="0.25">
      <c r="A57" s="746" t="s">
        <v>264</v>
      </c>
      <c r="B57" s="374" t="s">
        <v>297</v>
      </c>
    </row>
    <row r="58" spans="1:2" ht="24.95" customHeight="1" x14ac:dyDescent="0.25">
      <c r="A58" s="747"/>
      <c r="B58" s="364" t="s">
        <v>380</v>
      </c>
    </row>
    <row r="59" spans="1:2" ht="24.95" customHeight="1" thickBot="1" x14ac:dyDescent="0.3">
      <c r="A59" s="757"/>
      <c r="B59" s="365" t="s">
        <v>371</v>
      </c>
    </row>
    <row r="60" spans="1:2" ht="24.95" customHeight="1" x14ac:dyDescent="0.25">
      <c r="A60" s="746" t="s">
        <v>289</v>
      </c>
      <c r="B60" s="374" t="s">
        <v>368</v>
      </c>
    </row>
    <row r="61" spans="1:2" ht="24.95" customHeight="1" thickBot="1" x14ac:dyDescent="0.3">
      <c r="A61" s="749"/>
      <c r="B61" s="365" t="s">
        <v>372</v>
      </c>
    </row>
    <row r="62" spans="1:2" ht="24.95" customHeight="1" x14ac:dyDescent="0.25">
      <c r="A62" s="746" t="s">
        <v>291</v>
      </c>
      <c r="B62" s="374" t="s">
        <v>360</v>
      </c>
    </row>
    <row r="63" spans="1:2" ht="24.95" customHeight="1" x14ac:dyDescent="0.25">
      <c r="A63" s="747"/>
      <c r="B63" s="364" t="s">
        <v>369</v>
      </c>
    </row>
    <row r="64" spans="1:2" ht="24.95" customHeight="1" thickBot="1" x14ac:dyDescent="0.3">
      <c r="A64" s="748"/>
      <c r="B64" s="375" t="s">
        <v>381</v>
      </c>
    </row>
    <row r="65" spans="1:2" ht="30" customHeight="1" thickBot="1" x14ac:dyDescent="0.3">
      <c r="A65" s="349"/>
      <c r="B65" s="350" t="s">
        <v>298</v>
      </c>
    </row>
    <row r="66" spans="1:2" ht="54" customHeight="1" thickBot="1" x14ac:dyDescent="0.3">
      <c r="A66" s="352" t="s">
        <v>359</v>
      </c>
      <c r="B66" s="352" t="s">
        <v>276</v>
      </c>
    </row>
    <row r="67" spans="1:2" ht="24.95" customHeight="1" x14ac:dyDescent="0.25">
      <c r="A67" s="746" t="s">
        <v>293</v>
      </c>
      <c r="B67" s="368" t="s">
        <v>299</v>
      </c>
    </row>
    <row r="68" spans="1:2" ht="24.95" customHeight="1" x14ac:dyDescent="0.25">
      <c r="A68" s="752"/>
      <c r="B68" s="364" t="s">
        <v>300</v>
      </c>
    </row>
    <row r="69" spans="1:2" ht="24.95" customHeight="1" x14ac:dyDescent="0.25">
      <c r="A69" s="752"/>
      <c r="B69" s="364" t="s">
        <v>301</v>
      </c>
    </row>
    <row r="70" spans="1:2" ht="24.95" customHeight="1" thickBot="1" x14ac:dyDescent="0.3">
      <c r="A70" s="757"/>
      <c r="B70" s="376" t="s">
        <v>373</v>
      </c>
    </row>
    <row r="71" spans="1:2" ht="24.95" customHeight="1" x14ac:dyDescent="0.25">
      <c r="A71" s="746" t="s">
        <v>289</v>
      </c>
      <c r="B71" s="377" t="s">
        <v>295</v>
      </c>
    </row>
    <row r="72" spans="1:2" ht="24.95" customHeight="1" thickBot="1" x14ac:dyDescent="0.3">
      <c r="A72" s="749"/>
      <c r="B72" s="365" t="s">
        <v>374</v>
      </c>
    </row>
    <row r="73" spans="1:2" ht="24.95" customHeight="1" x14ac:dyDescent="0.25">
      <c r="A73" s="746" t="s">
        <v>274</v>
      </c>
      <c r="B73" s="371" t="s">
        <v>360</v>
      </c>
    </row>
    <row r="74" spans="1:2" ht="24.95" customHeight="1" x14ac:dyDescent="0.25">
      <c r="A74" s="747"/>
      <c r="B74" s="369" t="s">
        <v>361</v>
      </c>
    </row>
    <row r="75" spans="1:2" ht="24.95" customHeight="1" x14ac:dyDescent="0.25">
      <c r="A75" s="747"/>
      <c r="B75" s="369" t="s">
        <v>362</v>
      </c>
    </row>
    <row r="76" spans="1:2" ht="24.95" customHeight="1" thickBot="1" x14ac:dyDescent="0.3">
      <c r="A76" s="749"/>
      <c r="B76" s="372" t="s">
        <v>363</v>
      </c>
    </row>
    <row r="77" spans="1:2" ht="30" customHeight="1" thickBot="1" x14ac:dyDescent="0.3">
      <c r="A77" s="349"/>
      <c r="B77" s="350" t="s">
        <v>302</v>
      </c>
    </row>
    <row r="78" spans="1:2" ht="54" customHeight="1" thickBot="1" x14ac:dyDescent="0.3">
      <c r="A78" s="352" t="s">
        <v>359</v>
      </c>
      <c r="B78" s="352" t="s">
        <v>431</v>
      </c>
    </row>
    <row r="79" spans="1:2" ht="24.95" customHeight="1" thickBot="1" x14ac:dyDescent="0.3">
      <c r="A79" s="361" t="s">
        <v>303</v>
      </c>
      <c r="B79" s="353" t="s">
        <v>375</v>
      </c>
    </row>
    <row r="80" spans="1:2" ht="24.95" customHeight="1" x14ac:dyDescent="0.25">
      <c r="A80" s="746" t="s">
        <v>304</v>
      </c>
      <c r="B80" s="374" t="s">
        <v>305</v>
      </c>
    </row>
    <row r="81" spans="1:2" ht="24.95" customHeight="1" x14ac:dyDescent="0.25">
      <c r="A81" s="752"/>
      <c r="B81" s="364" t="s">
        <v>376</v>
      </c>
    </row>
    <row r="82" spans="1:2" ht="24.95" customHeight="1" x14ac:dyDescent="0.25">
      <c r="A82" s="752"/>
      <c r="B82" s="364" t="s">
        <v>262</v>
      </c>
    </row>
    <row r="83" spans="1:2" ht="24.95" customHeight="1" thickBot="1" x14ac:dyDescent="0.3">
      <c r="A83" s="752"/>
      <c r="B83" s="365" t="s">
        <v>306</v>
      </c>
    </row>
    <row r="84" spans="1:2" ht="24.95" customHeight="1" x14ac:dyDescent="0.25">
      <c r="A84" s="746" t="s">
        <v>264</v>
      </c>
      <c r="B84" s="374" t="s">
        <v>269</v>
      </c>
    </row>
    <row r="85" spans="1:2" ht="24.95" customHeight="1" thickBot="1" x14ac:dyDescent="0.3">
      <c r="A85" s="752"/>
      <c r="B85" s="365" t="s">
        <v>307</v>
      </c>
    </row>
    <row r="86" spans="1:2" ht="24.95" customHeight="1" x14ac:dyDescent="0.25">
      <c r="A86" s="746" t="s">
        <v>272</v>
      </c>
      <c r="B86" s="374" t="s">
        <v>295</v>
      </c>
    </row>
    <row r="87" spans="1:2" ht="24.95" customHeight="1" thickBot="1" x14ac:dyDescent="0.3">
      <c r="A87" s="749"/>
      <c r="B87" s="365" t="s">
        <v>374</v>
      </c>
    </row>
    <row r="88" spans="1:2" ht="24.95" customHeight="1" x14ac:dyDescent="0.25">
      <c r="A88" s="746" t="s">
        <v>274</v>
      </c>
      <c r="B88" s="371" t="s">
        <v>360</v>
      </c>
    </row>
    <row r="89" spans="1:2" ht="24.95" customHeight="1" x14ac:dyDescent="0.25">
      <c r="A89" s="747"/>
      <c r="B89" s="369" t="s">
        <v>361</v>
      </c>
    </row>
    <row r="90" spans="1:2" ht="24.95" customHeight="1" x14ac:dyDescent="0.25">
      <c r="A90" s="747"/>
      <c r="B90" s="369" t="s">
        <v>362</v>
      </c>
    </row>
    <row r="91" spans="1:2" ht="24.95" customHeight="1" thickBot="1" x14ac:dyDescent="0.3">
      <c r="A91" s="749"/>
      <c r="B91" s="372" t="s">
        <v>363</v>
      </c>
    </row>
    <row r="92" spans="1:2" ht="30" customHeight="1" thickBot="1" x14ac:dyDescent="0.3">
      <c r="A92" s="349"/>
      <c r="B92" s="350" t="s">
        <v>308</v>
      </c>
    </row>
    <row r="93" spans="1:2" ht="54" customHeight="1" thickBot="1" x14ac:dyDescent="0.3">
      <c r="A93" s="352" t="s">
        <v>359</v>
      </c>
      <c r="B93" s="352" t="s">
        <v>431</v>
      </c>
    </row>
    <row r="94" spans="1:2" ht="24.95" customHeight="1" x14ac:dyDescent="0.25">
      <c r="A94" s="746" t="s">
        <v>303</v>
      </c>
      <c r="B94" s="363" t="s">
        <v>309</v>
      </c>
    </row>
    <row r="95" spans="1:2" ht="24.95" customHeight="1" x14ac:dyDescent="0.25">
      <c r="A95" s="752"/>
      <c r="B95" s="364" t="s">
        <v>310</v>
      </c>
    </row>
    <row r="96" spans="1:2" ht="24.95" customHeight="1" x14ac:dyDescent="0.25">
      <c r="A96" s="752"/>
      <c r="B96" s="364" t="s">
        <v>311</v>
      </c>
    </row>
    <row r="97" spans="1:2" ht="24.95" customHeight="1" x14ac:dyDescent="0.25">
      <c r="A97" s="752"/>
      <c r="B97" s="364" t="s">
        <v>300</v>
      </c>
    </row>
    <row r="98" spans="1:2" ht="24.95" customHeight="1" thickBot="1" x14ac:dyDescent="0.3">
      <c r="A98" s="757"/>
      <c r="B98" s="365" t="s">
        <v>262</v>
      </c>
    </row>
    <row r="99" spans="1:2" ht="24.95" customHeight="1" x14ac:dyDescent="0.25">
      <c r="A99" s="746" t="s">
        <v>264</v>
      </c>
      <c r="B99" s="374" t="s">
        <v>312</v>
      </c>
    </row>
    <row r="100" spans="1:2" ht="24.95" customHeight="1" x14ac:dyDescent="0.25">
      <c r="A100" s="752"/>
      <c r="B100" s="364" t="s">
        <v>313</v>
      </c>
    </row>
    <row r="101" spans="1:2" ht="24.95" customHeight="1" thickBot="1" x14ac:dyDescent="0.3">
      <c r="A101" s="752"/>
      <c r="B101" s="365" t="s">
        <v>314</v>
      </c>
    </row>
    <row r="102" spans="1:2" ht="24.95" customHeight="1" x14ac:dyDescent="0.25">
      <c r="A102" s="760" t="s">
        <v>272</v>
      </c>
      <c r="B102" s="374" t="s">
        <v>271</v>
      </c>
    </row>
    <row r="103" spans="1:2" ht="24.95" customHeight="1" x14ac:dyDescent="0.25">
      <c r="A103" s="761"/>
      <c r="B103" s="364" t="s">
        <v>315</v>
      </c>
    </row>
    <row r="104" spans="1:2" ht="24.95" customHeight="1" thickBot="1" x14ac:dyDescent="0.3">
      <c r="A104" s="762"/>
      <c r="B104" s="365" t="s">
        <v>316</v>
      </c>
    </row>
    <row r="105" spans="1:2" ht="24.95" customHeight="1" x14ac:dyDescent="0.25">
      <c r="A105" s="746" t="s">
        <v>274</v>
      </c>
      <c r="B105" s="371" t="s">
        <v>360</v>
      </c>
    </row>
    <row r="106" spans="1:2" ht="24.95" customHeight="1" x14ac:dyDescent="0.25">
      <c r="A106" s="747"/>
      <c r="B106" s="369" t="s">
        <v>361</v>
      </c>
    </row>
    <row r="107" spans="1:2" ht="24.95" customHeight="1" x14ac:dyDescent="0.25">
      <c r="A107" s="747"/>
      <c r="B107" s="369" t="s">
        <v>362</v>
      </c>
    </row>
    <row r="108" spans="1:2" ht="24.95" customHeight="1" thickBot="1" x14ac:dyDescent="0.3">
      <c r="A108" s="749"/>
      <c r="B108" s="372" t="s">
        <v>363</v>
      </c>
    </row>
    <row r="109" spans="1:2" ht="30" customHeight="1" thickBot="1" x14ac:dyDescent="0.3">
      <c r="A109" s="349"/>
      <c r="B109" s="350" t="s">
        <v>317</v>
      </c>
    </row>
    <row r="110" spans="1:2" ht="54" customHeight="1" thickBot="1" x14ac:dyDescent="0.3">
      <c r="A110" s="352" t="s">
        <v>359</v>
      </c>
      <c r="B110" s="352" t="s">
        <v>431</v>
      </c>
    </row>
    <row r="111" spans="1:2" ht="24.95" customHeight="1" x14ac:dyDescent="0.25">
      <c r="A111" s="760" t="s">
        <v>264</v>
      </c>
      <c r="B111" s="363" t="s">
        <v>261</v>
      </c>
    </row>
    <row r="112" spans="1:2" ht="24.95" customHeight="1" x14ac:dyDescent="0.25">
      <c r="A112" s="761"/>
      <c r="B112" s="364" t="s">
        <v>311</v>
      </c>
    </row>
    <row r="113" spans="1:2" ht="24.95" customHeight="1" x14ac:dyDescent="0.25">
      <c r="A113" s="761"/>
      <c r="B113" s="364" t="s">
        <v>318</v>
      </c>
    </row>
    <row r="114" spans="1:2" ht="24.95" customHeight="1" thickBot="1" x14ac:dyDescent="0.3">
      <c r="A114" s="761"/>
      <c r="B114" s="365" t="s">
        <v>319</v>
      </c>
    </row>
    <row r="115" spans="1:2" ht="24.95" customHeight="1" thickBot="1" x14ac:dyDescent="0.3">
      <c r="A115" s="358" t="s">
        <v>272</v>
      </c>
      <c r="B115" s="355" t="s">
        <v>320</v>
      </c>
    </row>
    <row r="116" spans="1:2" ht="24.95" customHeight="1" x14ac:dyDescent="0.25">
      <c r="A116" s="766" t="s">
        <v>274</v>
      </c>
      <c r="B116" s="371" t="s">
        <v>360</v>
      </c>
    </row>
    <row r="117" spans="1:2" ht="24.95" customHeight="1" x14ac:dyDescent="0.25">
      <c r="A117" s="767"/>
      <c r="B117" s="369" t="s">
        <v>361</v>
      </c>
    </row>
    <row r="118" spans="1:2" ht="24.95" customHeight="1" x14ac:dyDescent="0.25">
      <c r="A118" s="767"/>
      <c r="B118" s="369" t="s">
        <v>362</v>
      </c>
    </row>
    <row r="119" spans="1:2" ht="24.95" customHeight="1" x14ac:dyDescent="0.25">
      <c r="A119" s="767"/>
      <c r="B119" s="384" t="s">
        <v>363</v>
      </c>
    </row>
    <row r="120" spans="1:2" ht="24.95" customHeight="1" thickBot="1" x14ac:dyDescent="0.3">
      <c r="A120" s="768"/>
      <c r="B120" s="385" t="s">
        <v>321</v>
      </c>
    </row>
    <row r="121" spans="1:2" ht="30" customHeight="1" thickBot="1" x14ac:dyDescent="0.3">
      <c r="A121" s="349"/>
      <c r="B121" s="350" t="s">
        <v>322</v>
      </c>
    </row>
    <row r="122" spans="1:2" ht="54" customHeight="1" thickBot="1" x14ac:dyDescent="0.3">
      <c r="A122" s="352" t="s">
        <v>359</v>
      </c>
      <c r="B122" s="352" t="s">
        <v>432</v>
      </c>
    </row>
    <row r="123" spans="1:2" ht="42" customHeight="1" thickBot="1" x14ac:dyDescent="0.3">
      <c r="A123" s="362" t="s">
        <v>323</v>
      </c>
      <c r="B123" s="356" t="s">
        <v>324</v>
      </c>
    </row>
    <row r="124" spans="1:2" ht="30" customHeight="1" thickBot="1" x14ac:dyDescent="0.3">
      <c r="A124" s="349"/>
      <c r="B124" s="350" t="s">
        <v>325</v>
      </c>
    </row>
    <row r="125" spans="1:2" ht="54" customHeight="1" thickBot="1" x14ac:dyDescent="0.3">
      <c r="A125" s="352" t="s">
        <v>359</v>
      </c>
      <c r="B125" s="352" t="s">
        <v>431</v>
      </c>
    </row>
    <row r="126" spans="1:2" ht="24.95" customHeight="1" thickBot="1" x14ac:dyDescent="0.3">
      <c r="A126" s="378" t="s">
        <v>291</v>
      </c>
      <c r="B126" s="379" t="s">
        <v>326</v>
      </c>
    </row>
    <row r="127" spans="1:2" ht="24.95" customHeight="1" x14ac:dyDescent="0.25">
      <c r="A127" s="763" t="s">
        <v>264</v>
      </c>
      <c r="B127" s="382" t="s">
        <v>382</v>
      </c>
    </row>
    <row r="128" spans="1:2" ht="24.95" customHeight="1" x14ac:dyDescent="0.25">
      <c r="A128" s="764"/>
      <c r="B128" s="386" t="s">
        <v>327</v>
      </c>
    </row>
    <row r="129" spans="1:2" ht="24.95" customHeight="1" thickBot="1" x14ac:dyDescent="0.3">
      <c r="A129" s="765"/>
      <c r="B129" s="383" t="s">
        <v>328</v>
      </c>
    </row>
    <row r="130" spans="1:2" ht="30" customHeight="1" thickBot="1" x14ac:dyDescent="0.3">
      <c r="A130" s="349"/>
      <c r="B130" s="350" t="s">
        <v>329</v>
      </c>
    </row>
    <row r="131" spans="1:2" ht="54" customHeight="1" thickBot="1" x14ac:dyDescent="0.3">
      <c r="A131" s="352" t="s">
        <v>359</v>
      </c>
      <c r="B131" s="352" t="s">
        <v>276</v>
      </c>
    </row>
    <row r="132" spans="1:2" ht="24.95" customHeight="1" thickBot="1" x14ac:dyDescent="0.3">
      <c r="A132" s="380" t="s">
        <v>264</v>
      </c>
      <c r="B132" s="381" t="s">
        <v>330</v>
      </c>
    </row>
    <row r="133" spans="1:2" ht="14.25" customHeight="1" x14ac:dyDescent="0.25"/>
    <row r="134" spans="1:2" ht="14.25" customHeight="1" x14ac:dyDescent="0.25"/>
    <row r="135" spans="1:2" ht="14.25" customHeight="1" x14ac:dyDescent="0.25"/>
    <row r="136" spans="1:2" ht="12.75" customHeight="1" x14ac:dyDescent="0.25">
      <c r="A136" s="759" t="s">
        <v>331</v>
      </c>
      <c r="B136" s="759"/>
    </row>
    <row r="137" spans="1:2" ht="12.75" customHeight="1" x14ac:dyDescent="0.25">
      <c r="A137" s="759"/>
      <c r="B137" s="759"/>
    </row>
    <row r="138" spans="1:2" ht="12.75" customHeight="1" x14ac:dyDescent="0.25">
      <c r="A138" s="759"/>
      <c r="B138" s="759"/>
    </row>
    <row r="139" spans="1:2" ht="12.75" customHeight="1" x14ac:dyDescent="0.25"/>
    <row r="140" spans="1:2" ht="12.75" customHeight="1" x14ac:dyDescent="0.25"/>
    <row r="141" spans="1:2" ht="12.75" customHeight="1" x14ac:dyDescent="0.25"/>
    <row r="142" spans="1:2" ht="12.75" customHeight="1" x14ac:dyDescent="0.25"/>
    <row r="143" spans="1:2" ht="12.75" customHeight="1" x14ac:dyDescent="0.25"/>
    <row r="144" spans="1:2" ht="12.75" customHeight="1" x14ac:dyDescent="0.25"/>
    <row r="145" ht="12.75" customHeight="1" x14ac:dyDescent="0.25"/>
    <row r="146" ht="12.75" customHeight="1" x14ac:dyDescent="0.25"/>
    <row r="147" ht="12.75" customHeight="1" x14ac:dyDescent="0.25"/>
    <row r="148" ht="12.75" customHeight="1" x14ac:dyDescent="0.25"/>
    <row r="149" ht="12.75" customHeight="1" x14ac:dyDescent="0.25"/>
    <row r="150" ht="12.75" customHeight="1" x14ac:dyDescent="0.25"/>
    <row r="151" ht="12.75" customHeight="1" x14ac:dyDescent="0.25"/>
    <row r="152" ht="12.75" customHeight="1" x14ac:dyDescent="0.25"/>
    <row r="153" ht="12.75" customHeight="1" x14ac:dyDescent="0.25"/>
    <row r="154" ht="12.75" customHeight="1" x14ac:dyDescent="0.25"/>
    <row r="155" ht="12.75" customHeight="1" x14ac:dyDescent="0.25"/>
    <row r="156" ht="12.75" customHeight="1" x14ac:dyDescent="0.25"/>
    <row r="157" ht="12.75" customHeight="1" x14ac:dyDescent="0.25"/>
    <row r="158" ht="12.75" customHeight="1" x14ac:dyDescent="0.25"/>
    <row r="159" ht="12.75" customHeight="1" x14ac:dyDescent="0.25"/>
    <row r="160" ht="12.75" customHeight="1" x14ac:dyDescent="0.25"/>
    <row r="161" ht="12.75" customHeight="1" x14ac:dyDescent="0.25"/>
    <row r="162" ht="12.75" customHeight="1" x14ac:dyDescent="0.25"/>
    <row r="163" ht="12.75" customHeight="1" x14ac:dyDescent="0.25"/>
    <row r="164" ht="12.75" customHeight="1" x14ac:dyDescent="0.25"/>
    <row r="165" ht="12.75" customHeight="1" x14ac:dyDescent="0.25"/>
    <row r="166" ht="12.75" customHeight="1" x14ac:dyDescent="0.25"/>
    <row r="167" ht="12.75" customHeight="1" x14ac:dyDescent="0.25"/>
    <row r="168" ht="12.75" customHeight="1" x14ac:dyDescent="0.25"/>
    <row r="169" ht="12.75" customHeight="1" x14ac:dyDescent="0.25"/>
    <row r="170" ht="12.75" customHeight="1" x14ac:dyDescent="0.25"/>
    <row r="171" ht="12.75" customHeight="1" x14ac:dyDescent="0.25"/>
    <row r="172" ht="12.75" customHeight="1" x14ac:dyDescent="0.25"/>
    <row r="173" ht="12.75" customHeight="1" x14ac:dyDescent="0.25"/>
    <row r="174" ht="12.75" customHeight="1" x14ac:dyDescent="0.25"/>
    <row r="175" ht="12.75" customHeight="1" x14ac:dyDescent="0.25"/>
    <row r="176" ht="12.75" customHeight="1" x14ac:dyDescent="0.25"/>
    <row r="177" ht="12.75" customHeight="1" x14ac:dyDescent="0.25"/>
    <row r="178" ht="12.75" customHeight="1" x14ac:dyDescent="0.25"/>
    <row r="179" ht="12.75" customHeight="1" x14ac:dyDescent="0.25"/>
    <row r="180" ht="12.75" customHeight="1" x14ac:dyDescent="0.25"/>
    <row r="181" ht="12.75" customHeight="1" x14ac:dyDescent="0.25"/>
    <row r="182" ht="12.75" customHeight="1" x14ac:dyDescent="0.25"/>
    <row r="183" ht="12.75" customHeight="1" x14ac:dyDescent="0.25"/>
    <row r="184" ht="12.75" customHeight="1" x14ac:dyDescent="0.25"/>
    <row r="185" ht="12.75" customHeight="1" x14ac:dyDescent="0.25"/>
    <row r="186" ht="12.75" customHeight="1" x14ac:dyDescent="0.25"/>
    <row r="187" ht="12.75" customHeight="1" x14ac:dyDescent="0.25"/>
    <row r="188" ht="12.75" customHeight="1" x14ac:dyDescent="0.25"/>
    <row r="189" ht="12.75" customHeight="1" x14ac:dyDescent="0.25"/>
    <row r="190" ht="12.75" customHeight="1" x14ac:dyDescent="0.25"/>
    <row r="191" ht="12.75" customHeight="1" x14ac:dyDescent="0.25"/>
    <row r="192" ht="12.75" customHeight="1" x14ac:dyDescent="0.25"/>
    <row r="193" ht="12.75" customHeight="1" x14ac:dyDescent="0.25"/>
    <row r="194" ht="12.75" customHeight="1" x14ac:dyDescent="0.25"/>
    <row r="195" ht="12.75" customHeight="1" x14ac:dyDescent="0.25"/>
    <row r="196" ht="12.75" customHeight="1" x14ac:dyDescent="0.25"/>
    <row r="197" ht="12.75" customHeight="1" x14ac:dyDescent="0.25"/>
    <row r="198" ht="12.75" customHeight="1" x14ac:dyDescent="0.25"/>
    <row r="199" ht="12.75" customHeight="1" x14ac:dyDescent="0.25"/>
    <row r="200" ht="12.75" customHeight="1" x14ac:dyDescent="0.25"/>
    <row r="201" ht="12.75" customHeight="1" x14ac:dyDescent="0.25"/>
    <row r="202" ht="12.75" customHeight="1" x14ac:dyDescent="0.25"/>
    <row r="203" ht="12.75" customHeight="1" x14ac:dyDescent="0.25"/>
    <row r="204" ht="12.75" customHeight="1" x14ac:dyDescent="0.25"/>
    <row r="205" ht="12.75" customHeight="1" x14ac:dyDescent="0.25"/>
    <row r="206" ht="12.75" customHeight="1" x14ac:dyDescent="0.25"/>
    <row r="207" ht="12.75" customHeight="1" x14ac:dyDescent="0.25"/>
    <row r="208" ht="12.75" customHeight="1" x14ac:dyDescent="0.25"/>
    <row r="209" ht="12.7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2.75" customHeight="1" x14ac:dyDescent="0.25"/>
    <row r="222" ht="12.75" customHeight="1" x14ac:dyDescent="0.25"/>
    <row r="223" ht="12.75" customHeight="1" x14ac:dyDescent="0.25"/>
    <row r="224" ht="12.75" customHeight="1" x14ac:dyDescent="0.25"/>
    <row r="225" ht="12.75" customHeight="1" x14ac:dyDescent="0.25"/>
    <row r="226" ht="12.75" customHeight="1" x14ac:dyDescent="0.25"/>
    <row r="227" ht="12.75" customHeight="1" x14ac:dyDescent="0.25"/>
    <row r="228" ht="12.75" customHeight="1" x14ac:dyDescent="0.25"/>
    <row r="229" ht="12.75" customHeight="1" x14ac:dyDescent="0.25"/>
    <row r="230" ht="12.75" customHeight="1" x14ac:dyDescent="0.25"/>
    <row r="231" ht="12.75" customHeight="1" x14ac:dyDescent="0.25"/>
    <row r="232" ht="12.75" customHeight="1" x14ac:dyDescent="0.25"/>
    <row r="233" ht="12.75" customHeight="1" x14ac:dyDescent="0.25"/>
    <row r="234" ht="12.75" customHeight="1" x14ac:dyDescent="0.25"/>
    <row r="235" ht="12.75" customHeight="1" x14ac:dyDescent="0.25"/>
    <row r="236" ht="12.75" customHeight="1" x14ac:dyDescent="0.25"/>
    <row r="237" ht="12.75" customHeight="1" x14ac:dyDescent="0.25"/>
    <row r="238" ht="12.75" customHeight="1" x14ac:dyDescent="0.25"/>
    <row r="239" ht="12.75" customHeight="1" x14ac:dyDescent="0.25"/>
    <row r="240" ht="12.75" customHeight="1" x14ac:dyDescent="0.25"/>
    <row r="241" ht="12.75" customHeight="1" x14ac:dyDescent="0.25"/>
    <row r="242" ht="12.75" customHeight="1" x14ac:dyDescent="0.25"/>
    <row r="243" ht="12.75" customHeight="1" x14ac:dyDescent="0.25"/>
    <row r="244" ht="12.75" customHeight="1" x14ac:dyDescent="0.25"/>
    <row r="245" ht="12.75" customHeight="1" x14ac:dyDescent="0.25"/>
    <row r="246" ht="12.75" customHeight="1" x14ac:dyDescent="0.25"/>
    <row r="247" ht="12.75" customHeight="1" x14ac:dyDescent="0.25"/>
    <row r="248" ht="12.75" customHeight="1" x14ac:dyDescent="0.25"/>
    <row r="249" ht="12.75" customHeight="1" x14ac:dyDescent="0.25"/>
    <row r="250" ht="12.75" customHeight="1" x14ac:dyDescent="0.25"/>
    <row r="251" ht="12.75" customHeight="1" x14ac:dyDescent="0.25"/>
    <row r="252" ht="12.75" customHeight="1" x14ac:dyDescent="0.25"/>
    <row r="253" ht="12.75" customHeight="1" x14ac:dyDescent="0.25"/>
    <row r="254" ht="12.75" customHeight="1" x14ac:dyDescent="0.25"/>
    <row r="255" ht="12.75" customHeight="1" x14ac:dyDescent="0.25"/>
    <row r="256" ht="12.75" customHeight="1" x14ac:dyDescent="0.25"/>
    <row r="257" ht="12.75" customHeight="1" x14ac:dyDescent="0.25"/>
    <row r="258" ht="12.75" customHeight="1" x14ac:dyDescent="0.25"/>
    <row r="259" ht="12.75" customHeight="1" x14ac:dyDescent="0.25"/>
    <row r="260" ht="12.75" customHeight="1" x14ac:dyDescent="0.25"/>
    <row r="261" ht="12.75" customHeight="1" x14ac:dyDescent="0.25"/>
    <row r="262" ht="12.75" customHeight="1" x14ac:dyDescent="0.25"/>
    <row r="263" ht="12.75" customHeight="1" x14ac:dyDescent="0.25"/>
    <row r="264" ht="12.75" customHeight="1" x14ac:dyDescent="0.25"/>
    <row r="265" ht="12.75" customHeight="1" x14ac:dyDescent="0.25"/>
    <row r="266" ht="12.75" customHeight="1" x14ac:dyDescent="0.25"/>
    <row r="267" ht="12.75" customHeight="1" x14ac:dyDescent="0.25"/>
    <row r="268" ht="12.75" customHeight="1" x14ac:dyDescent="0.25"/>
    <row r="269" ht="12.75" customHeight="1" x14ac:dyDescent="0.25"/>
    <row r="270" ht="12.75" customHeight="1" x14ac:dyDescent="0.25"/>
    <row r="271" ht="12.75" customHeight="1" x14ac:dyDescent="0.25"/>
    <row r="272" ht="12.75" customHeight="1" x14ac:dyDescent="0.25"/>
    <row r="273" ht="12.75" customHeight="1" x14ac:dyDescent="0.25"/>
    <row r="274" ht="12.75" customHeight="1" x14ac:dyDescent="0.25"/>
    <row r="275" ht="12.75" customHeight="1" x14ac:dyDescent="0.25"/>
    <row r="276" ht="12.75" customHeight="1" x14ac:dyDescent="0.25"/>
    <row r="277" ht="12.75" customHeight="1" x14ac:dyDescent="0.25"/>
    <row r="278" ht="12.75" customHeight="1" x14ac:dyDescent="0.25"/>
    <row r="279" ht="12.75" customHeight="1" x14ac:dyDescent="0.25"/>
    <row r="280" ht="12.75" customHeight="1" x14ac:dyDescent="0.25"/>
    <row r="281" ht="12.75" customHeight="1" x14ac:dyDescent="0.25"/>
    <row r="282" ht="12.75" customHeight="1" x14ac:dyDescent="0.25"/>
    <row r="283" ht="12.75" customHeight="1" x14ac:dyDescent="0.25"/>
    <row r="284" ht="12.75" customHeight="1" x14ac:dyDescent="0.25"/>
    <row r="285" ht="12.75" customHeight="1" x14ac:dyDescent="0.25"/>
    <row r="286" ht="12.75" customHeight="1" x14ac:dyDescent="0.25"/>
    <row r="287" ht="12.75" customHeight="1" x14ac:dyDescent="0.25"/>
    <row r="288" ht="12.75" customHeight="1" x14ac:dyDescent="0.25"/>
    <row r="289" ht="12.75" customHeight="1" x14ac:dyDescent="0.25"/>
    <row r="290" ht="12.75" customHeight="1" x14ac:dyDescent="0.25"/>
    <row r="291" ht="12.75" customHeight="1" x14ac:dyDescent="0.25"/>
    <row r="292" ht="12.75" customHeight="1" x14ac:dyDescent="0.25"/>
    <row r="293" ht="12.75" customHeight="1" x14ac:dyDescent="0.25"/>
    <row r="294" ht="12.75" customHeight="1" x14ac:dyDescent="0.25"/>
    <row r="295" ht="12.75" customHeight="1" x14ac:dyDescent="0.25"/>
    <row r="296" ht="12.75" customHeight="1" x14ac:dyDescent="0.25"/>
    <row r="297" ht="12.75" customHeight="1" x14ac:dyDescent="0.25"/>
    <row r="298" ht="12.75" customHeight="1" x14ac:dyDescent="0.25"/>
    <row r="299" ht="12.75" customHeight="1" x14ac:dyDescent="0.25"/>
    <row r="300" ht="12.75" customHeight="1" x14ac:dyDescent="0.25"/>
    <row r="301" ht="12.75" customHeight="1" x14ac:dyDescent="0.25"/>
    <row r="302" ht="12.75" customHeight="1" x14ac:dyDescent="0.25"/>
    <row r="303" ht="12.75" customHeight="1" x14ac:dyDescent="0.25"/>
    <row r="304" ht="12.75" customHeight="1" x14ac:dyDescent="0.25"/>
    <row r="305" ht="12.75" customHeight="1" x14ac:dyDescent="0.25"/>
    <row r="306" ht="12.75" customHeight="1" x14ac:dyDescent="0.25"/>
    <row r="307" ht="12.75" customHeight="1" x14ac:dyDescent="0.25"/>
    <row r="308" ht="12.75" customHeight="1" x14ac:dyDescent="0.25"/>
    <row r="309" ht="12.75" customHeight="1" x14ac:dyDescent="0.25"/>
    <row r="310" ht="12.75" customHeight="1" x14ac:dyDescent="0.25"/>
    <row r="311" ht="12.75" customHeight="1" x14ac:dyDescent="0.25"/>
    <row r="312" ht="12.75" customHeight="1" x14ac:dyDescent="0.25"/>
    <row r="313" ht="12.75" customHeight="1" x14ac:dyDescent="0.25"/>
    <row r="314" ht="12.75" customHeight="1" x14ac:dyDescent="0.25"/>
    <row r="315" ht="12.75" customHeight="1" x14ac:dyDescent="0.25"/>
    <row r="316" ht="12.75" customHeight="1" x14ac:dyDescent="0.25"/>
    <row r="317" ht="12.75" customHeight="1" x14ac:dyDescent="0.25"/>
    <row r="318" ht="12.75" customHeight="1" x14ac:dyDescent="0.25"/>
    <row r="319" ht="12.75" customHeight="1" x14ac:dyDescent="0.25"/>
    <row r="320" ht="12.75" customHeight="1" x14ac:dyDescent="0.25"/>
    <row r="321" ht="12.75" customHeight="1" x14ac:dyDescent="0.25"/>
    <row r="322" ht="12.75" customHeight="1" x14ac:dyDescent="0.25"/>
    <row r="323" ht="12.75" customHeight="1" x14ac:dyDescent="0.25"/>
    <row r="324" ht="12.75" customHeight="1" x14ac:dyDescent="0.25"/>
    <row r="325" ht="12.75" customHeight="1" x14ac:dyDescent="0.25"/>
    <row r="326" ht="12.75" customHeight="1" x14ac:dyDescent="0.25"/>
    <row r="327" ht="12.75" customHeight="1" x14ac:dyDescent="0.25"/>
    <row r="328" ht="12.75" customHeight="1" x14ac:dyDescent="0.25"/>
    <row r="329" ht="12.75" customHeight="1" x14ac:dyDescent="0.25"/>
    <row r="330" ht="12.75" customHeight="1" x14ac:dyDescent="0.25"/>
    <row r="331" ht="12.75" customHeight="1" x14ac:dyDescent="0.25"/>
    <row r="332" ht="12.75" customHeight="1" x14ac:dyDescent="0.25"/>
    <row r="333" ht="12.75" customHeight="1" x14ac:dyDescent="0.25"/>
    <row r="334" ht="12.75" customHeight="1" x14ac:dyDescent="0.25"/>
    <row r="335" ht="12.75" customHeight="1" x14ac:dyDescent="0.25"/>
    <row r="336" ht="12.75" customHeight="1" x14ac:dyDescent="0.25"/>
    <row r="337" ht="12.75" customHeight="1" x14ac:dyDescent="0.25"/>
    <row r="338" ht="12.75" customHeight="1" x14ac:dyDescent="0.25"/>
    <row r="339" ht="12.75" customHeight="1" x14ac:dyDescent="0.25"/>
    <row r="340" ht="12.75" customHeight="1" x14ac:dyDescent="0.25"/>
    <row r="341" ht="12.75" customHeight="1" x14ac:dyDescent="0.25"/>
    <row r="342" ht="12.75" customHeight="1" x14ac:dyDescent="0.25"/>
    <row r="343" ht="12.75" customHeight="1" x14ac:dyDescent="0.25"/>
    <row r="344" ht="12.75" customHeight="1" x14ac:dyDescent="0.25"/>
    <row r="345" ht="12.75" customHeight="1" x14ac:dyDescent="0.25"/>
    <row r="346" ht="12.75" customHeight="1" x14ac:dyDescent="0.25"/>
    <row r="347" ht="12.75" customHeight="1" x14ac:dyDescent="0.25"/>
    <row r="348" ht="12.75" customHeight="1" x14ac:dyDescent="0.25"/>
    <row r="349" ht="12.75" customHeight="1" x14ac:dyDescent="0.25"/>
    <row r="350" ht="12.75" customHeight="1" x14ac:dyDescent="0.25"/>
    <row r="351" ht="12.75" customHeight="1" x14ac:dyDescent="0.25"/>
    <row r="352" ht="12.75" customHeight="1" x14ac:dyDescent="0.25"/>
    <row r="353" ht="12.75" customHeight="1" x14ac:dyDescent="0.25"/>
    <row r="354" ht="12.75" customHeight="1" x14ac:dyDescent="0.25"/>
    <row r="355" ht="12.75" customHeight="1" x14ac:dyDescent="0.25"/>
    <row r="356" ht="12.75" customHeight="1" x14ac:dyDescent="0.25"/>
    <row r="357" ht="12.75" customHeight="1" x14ac:dyDescent="0.25"/>
    <row r="358" ht="12.75" customHeight="1" x14ac:dyDescent="0.25"/>
    <row r="359" ht="12.75" customHeight="1" x14ac:dyDescent="0.25"/>
    <row r="360" ht="12.75" customHeight="1" x14ac:dyDescent="0.25"/>
    <row r="361" ht="12.75" customHeight="1" x14ac:dyDescent="0.25"/>
    <row r="362" ht="12.75" customHeight="1" x14ac:dyDescent="0.25"/>
    <row r="363" ht="12.75" customHeight="1" x14ac:dyDescent="0.25"/>
    <row r="364" ht="12.75" customHeight="1" x14ac:dyDescent="0.25"/>
    <row r="365" ht="12.75" customHeight="1" x14ac:dyDescent="0.25"/>
    <row r="366" ht="12.75" customHeight="1" x14ac:dyDescent="0.25"/>
    <row r="367" ht="12.75" customHeight="1" x14ac:dyDescent="0.25"/>
    <row r="368" ht="12.75" customHeight="1" x14ac:dyDescent="0.25"/>
    <row r="369" ht="12.75" customHeight="1" x14ac:dyDescent="0.25"/>
    <row r="370" ht="12.75" customHeight="1" x14ac:dyDescent="0.25"/>
    <row r="371" ht="12.75" customHeight="1" x14ac:dyDescent="0.25"/>
    <row r="372" ht="12.75" customHeight="1" x14ac:dyDescent="0.25"/>
    <row r="373" ht="12.75" customHeight="1" x14ac:dyDescent="0.25"/>
    <row r="374" ht="12.75" customHeight="1" x14ac:dyDescent="0.25"/>
    <row r="375" ht="12.75" customHeight="1" x14ac:dyDescent="0.25"/>
    <row r="376" ht="12.75" customHeight="1" x14ac:dyDescent="0.25"/>
    <row r="377" ht="12.75" customHeight="1" x14ac:dyDescent="0.25"/>
    <row r="378" ht="12.75" customHeight="1" x14ac:dyDescent="0.25"/>
    <row r="379" ht="12.75" customHeight="1" x14ac:dyDescent="0.25"/>
    <row r="380" ht="12.75" customHeight="1" x14ac:dyDescent="0.25"/>
    <row r="381" ht="12.75" customHeight="1" x14ac:dyDescent="0.25"/>
    <row r="382" ht="12.75" customHeight="1" x14ac:dyDescent="0.25"/>
    <row r="383" ht="12.75" customHeight="1" x14ac:dyDescent="0.25"/>
    <row r="384" ht="12.75" customHeight="1" x14ac:dyDescent="0.25"/>
    <row r="385" ht="12.75" customHeight="1" x14ac:dyDescent="0.25"/>
    <row r="386" ht="12.75" customHeight="1" x14ac:dyDescent="0.25"/>
    <row r="387" ht="12.75" customHeight="1" x14ac:dyDescent="0.25"/>
    <row r="388" ht="12.75" customHeight="1" x14ac:dyDescent="0.25"/>
    <row r="389" ht="12.75" customHeight="1" x14ac:dyDescent="0.25"/>
    <row r="390" ht="12.75" customHeight="1" x14ac:dyDescent="0.25"/>
    <row r="391" ht="12.75" customHeight="1" x14ac:dyDescent="0.25"/>
    <row r="392" ht="12.75" customHeight="1" x14ac:dyDescent="0.25"/>
    <row r="393" ht="12.75" customHeight="1" x14ac:dyDescent="0.25"/>
    <row r="394" ht="12.75" customHeight="1" x14ac:dyDescent="0.25"/>
    <row r="395" ht="12.75" customHeight="1" x14ac:dyDescent="0.25"/>
    <row r="396" ht="12.75" customHeight="1" x14ac:dyDescent="0.25"/>
    <row r="397" ht="12.75" customHeight="1" x14ac:dyDescent="0.25"/>
    <row r="398" ht="12.75" customHeight="1" x14ac:dyDescent="0.25"/>
    <row r="399" ht="12.75" customHeight="1" x14ac:dyDescent="0.25"/>
    <row r="400" ht="12.75" customHeight="1" x14ac:dyDescent="0.25"/>
    <row r="401" ht="12.75" customHeight="1" x14ac:dyDescent="0.25"/>
    <row r="402" ht="12.75" customHeight="1" x14ac:dyDescent="0.25"/>
    <row r="403" ht="12.75" customHeight="1" x14ac:dyDescent="0.25"/>
    <row r="404" ht="12.75" customHeight="1" x14ac:dyDescent="0.25"/>
    <row r="405" ht="12.75" customHeight="1" x14ac:dyDescent="0.25"/>
    <row r="406" ht="12.75" customHeight="1" x14ac:dyDescent="0.25"/>
    <row r="407" ht="12.75" customHeight="1" x14ac:dyDescent="0.25"/>
    <row r="408" ht="12.75" customHeight="1" x14ac:dyDescent="0.25"/>
    <row r="409" ht="12.75" customHeight="1" x14ac:dyDescent="0.25"/>
    <row r="410" ht="12.75" customHeight="1" x14ac:dyDescent="0.25"/>
    <row r="411" ht="12.75" customHeight="1" x14ac:dyDescent="0.25"/>
    <row r="412" ht="12.75" customHeight="1" x14ac:dyDescent="0.25"/>
    <row r="413" ht="12.75" customHeight="1" x14ac:dyDescent="0.25"/>
    <row r="414" ht="12.75" customHeight="1" x14ac:dyDescent="0.25"/>
    <row r="415" ht="12.75" customHeight="1" x14ac:dyDescent="0.25"/>
    <row r="416" ht="12.75" customHeight="1" x14ac:dyDescent="0.25"/>
    <row r="417" ht="12.75" customHeight="1" x14ac:dyDescent="0.25"/>
    <row r="418" ht="12.75" customHeight="1" x14ac:dyDescent="0.25"/>
    <row r="419" ht="12.75" customHeight="1" x14ac:dyDescent="0.25"/>
    <row r="420" ht="12.75" customHeight="1" x14ac:dyDescent="0.25"/>
    <row r="421" ht="12.75" customHeight="1" x14ac:dyDescent="0.25"/>
    <row r="422" ht="12.75" customHeight="1" x14ac:dyDescent="0.25"/>
    <row r="423" ht="12.75" customHeight="1" x14ac:dyDescent="0.25"/>
    <row r="424" ht="12.75" customHeight="1" x14ac:dyDescent="0.25"/>
    <row r="425" ht="12.75" customHeight="1" x14ac:dyDescent="0.25"/>
    <row r="426" ht="12.75" customHeight="1" x14ac:dyDescent="0.25"/>
    <row r="427" ht="12.75" customHeight="1" x14ac:dyDescent="0.25"/>
    <row r="428" ht="12.75" customHeight="1" x14ac:dyDescent="0.25"/>
    <row r="429" ht="12.75" customHeight="1" x14ac:dyDescent="0.25"/>
    <row r="430" ht="12.75" customHeight="1" x14ac:dyDescent="0.25"/>
    <row r="431" ht="12.75" customHeight="1" x14ac:dyDescent="0.25"/>
    <row r="432" ht="12.75" customHeight="1" x14ac:dyDescent="0.25"/>
    <row r="433" ht="12.75" customHeight="1" x14ac:dyDescent="0.25"/>
    <row r="434" ht="12.75" customHeight="1" x14ac:dyDescent="0.25"/>
    <row r="435" ht="12.75" customHeight="1" x14ac:dyDescent="0.25"/>
    <row r="436" ht="12.75" customHeight="1" x14ac:dyDescent="0.25"/>
    <row r="437" ht="12.75" customHeight="1" x14ac:dyDescent="0.25"/>
    <row r="438" ht="12.75" customHeight="1" x14ac:dyDescent="0.25"/>
    <row r="439" ht="12.75" customHeight="1" x14ac:dyDescent="0.25"/>
    <row r="440" ht="12.75" customHeight="1" x14ac:dyDescent="0.25"/>
    <row r="441" ht="12.75" customHeight="1" x14ac:dyDescent="0.25"/>
    <row r="442" ht="12.75" customHeight="1" x14ac:dyDescent="0.25"/>
    <row r="443" ht="12.75" customHeight="1" x14ac:dyDescent="0.25"/>
    <row r="444" ht="12.75" customHeight="1" x14ac:dyDescent="0.25"/>
    <row r="445" ht="12.75" customHeight="1" x14ac:dyDescent="0.25"/>
    <row r="446" ht="12.75" customHeight="1" x14ac:dyDescent="0.25"/>
    <row r="447" ht="12.75" customHeight="1" x14ac:dyDescent="0.25"/>
    <row r="448" ht="12.75" customHeight="1" x14ac:dyDescent="0.25"/>
    <row r="449" ht="12.75" customHeight="1" x14ac:dyDescent="0.25"/>
    <row r="450" ht="12.75" customHeight="1" x14ac:dyDescent="0.25"/>
    <row r="451" ht="12.75" customHeight="1" x14ac:dyDescent="0.25"/>
    <row r="452" ht="12.75" customHeight="1" x14ac:dyDescent="0.25"/>
    <row r="453" ht="12.75" customHeight="1" x14ac:dyDescent="0.25"/>
    <row r="454" ht="12.75" customHeight="1" x14ac:dyDescent="0.25"/>
    <row r="455" ht="12.75" customHeight="1" x14ac:dyDescent="0.25"/>
    <row r="456" ht="12.75" customHeight="1" x14ac:dyDescent="0.25"/>
    <row r="457" ht="12.75" customHeight="1" x14ac:dyDescent="0.25"/>
    <row r="458" ht="12.75" customHeight="1" x14ac:dyDescent="0.25"/>
    <row r="459" ht="12.75" customHeight="1" x14ac:dyDescent="0.25"/>
    <row r="460" ht="12.75" customHeight="1" x14ac:dyDescent="0.25"/>
    <row r="461" ht="12.75" customHeight="1" x14ac:dyDescent="0.25"/>
    <row r="462" ht="12.75" customHeight="1" x14ac:dyDescent="0.25"/>
    <row r="463" ht="12.75" customHeight="1" x14ac:dyDescent="0.25"/>
    <row r="464" ht="12.75" customHeight="1" x14ac:dyDescent="0.25"/>
    <row r="465" ht="12.75" customHeight="1" x14ac:dyDescent="0.25"/>
    <row r="466" ht="12.75" customHeight="1" x14ac:dyDescent="0.25"/>
    <row r="467" ht="12.75" customHeight="1" x14ac:dyDescent="0.25"/>
    <row r="468" ht="12.75" customHeight="1" x14ac:dyDescent="0.25"/>
    <row r="469" ht="12.75" customHeight="1" x14ac:dyDescent="0.25"/>
    <row r="470" ht="12.75" customHeight="1" x14ac:dyDescent="0.25"/>
    <row r="471" ht="12.75" customHeight="1" x14ac:dyDescent="0.25"/>
    <row r="472" ht="12.75" customHeight="1" x14ac:dyDescent="0.25"/>
    <row r="473" ht="12.75" customHeight="1" x14ac:dyDescent="0.25"/>
    <row r="474" ht="12.75" customHeight="1" x14ac:dyDescent="0.25"/>
    <row r="475" ht="12.75" customHeight="1" x14ac:dyDescent="0.25"/>
    <row r="476" ht="12.75" customHeight="1" x14ac:dyDescent="0.25"/>
    <row r="477" ht="12.75" customHeight="1" x14ac:dyDescent="0.25"/>
    <row r="478" ht="12.75" customHeight="1" x14ac:dyDescent="0.25"/>
    <row r="479" ht="12.75" customHeight="1" x14ac:dyDescent="0.25"/>
    <row r="480" ht="12.75" customHeight="1" x14ac:dyDescent="0.25"/>
    <row r="481" ht="12.75" customHeight="1" x14ac:dyDescent="0.25"/>
    <row r="482" ht="12.75" customHeight="1" x14ac:dyDescent="0.25"/>
    <row r="483" ht="12.75" customHeight="1" x14ac:dyDescent="0.25"/>
    <row r="484" ht="12.75" customHeight="1" x14ac:dyDescent="0.25"/>
    <row r="485" ht="12.75" customHeight="1" x14ac:dyDescent="0.25"/>
    <row r="486" ht="12.75" customHeight="1" x14ac:dyDescent="0.25"/>
    <row r="487" ht="12.75" customHeight="1" x14ac:dyDescent="0.25"/>
    <row r="488" ht="12.75" customHeight="1" x14ac:dyDescent="0.25"/>
    <row r="489" ht="12.75" customHeight="1" x14ac:dyDescent="0.25"/>
    <row r="490" ht="12.75" customHeight="1" x14ac:dyDescent="0.25"/>
    <row r="491" ht="12.75" customHeight="1" x14ac:dyDescent="0.25"/>
    <row r="492" ht="12.75" customHeight="1" x14ac:dyDescent="0.25"/>
    <row r="493" ht="12.75" customHeight="1" x14ac:dyDescent="0.25"/>
    <row r="494" ht="12.75" customHeight="1" x14ac:dyDescent="0.25"/>
    <row r="495" ht="12.75" customHeight="1" x14ac:dyDescent="0.25"/>
    <row r="496" ht="12.75" customHeight="1" x14ac:dyDescent="0.25"/>
    <row r="497" ht="12.75" customHeight="1" x14ac:dyDescent="0.25"/>
    <row r="498" ht="12.75" customHeight="1" x14ac:dyDescent="0.25"/>
    <row r="499" ht="12.75" customHeight="1" x14ac:dyDescent="0.25"/>
    <row r="500" ht="12.75" customHeight="1" x14ac:dyDescent="0.25"/>
    <row r="501" ht="12.75" customHeight="1" x14ac:dyDescent="0.25"/>
    <row r="502" ht="12.75" customHeight="1" x14ac:dyDescent="0.25"/>
    <row r="503" ht="12.75" customHeight="1" x14ac:dyDescent="0.25"/>
    <row r="504" ht="12.75" customHeight="1" x14ac:dyDescent="0.25"/>
    <row r="505" ht="12.75" customHeight="1" x14ac:dyDescent="0.25"/>
    <row r="506" ht="12.75" customHeight="1" x14ac:dyDescent="0.25"/>
    <row r="507" ht="12.75" customHeight="1" x14ac:dyDescent="0.25"/>
    <row r="508" ht="12.75" customHeight="1" x14ac:dyDescent="0.25"/>
    <row r="509" ht="12.75" customHeight="1" x14ac:dyDescent="0.25"/>
    <row r="510" ht="12.75" customHeight="1" x14ac:dyDescent="0.25"/>
    <row r="511" ht="12.75" customHeight="1" x14ac:dyDescent="0.25"/>
    <row r="512" ht="12.75" customHeight="1" x14ac:dyDescent="0.25"/>
    <row r="513" ht="12.75" customHeight="1" x14ac:dyDescent="0.25"/>
    <row r="514" ht="12.75" customHeight="1" x14ac:dyDescent="0.25"/>
    <row r="515" ht="12.75" customHeight="1" x14ac:dyDescent="0.25"/>
    <row r="516" ht="12.75" customHeight="1" x14ac:dyDescent="0.25"/>
    <row r="517" ht="12.75" customHeight="1" x14ac:dyDescent="0.25"/>
    <row r="518" ht="12.75" customHeight="1" x14ac:dyDescent="0.25"/>
    <row r="519" ht="12.75" customHeight="1" x14ac:dyDescent="0.25"/>
    <row r="520" ht="12.75" customHeight="1" x14ac:dyDescent="0.25"/>
    <row r="521" ht="12.75" customHeight="1" x14ac:dyDescent="0.25"/>
    <row r="522" ht="12.75" customHeight="1" x14ac:dyDescent="0.25"/>
    <row r="523" ht="12.75" customHeight="1" x14ac:dyDescent="0.25"/>
    <row r="524" ht="12.75" customHeight="1" x14ac:dyDescent="0.25"/>
    <row r="525" ht="12.75" customHeight="1" x14ac:dyDescent="0.25"/>
    <row r="526" ht="12.75" customHeight="1" x14ac:dyDescent="0.25"/>
    <row r="527" ht="12.75" customHeight="1" x14ac:dyDescent="0.25"/>
    <row r="528" ht="12.75" customHeight="1" x14ac:dyDescent="0.25"/>
    <row r="529" ht="12.75" customHeight="1" x14ac:dyDescent="0.25"/>
    <row r="530" ht="12.75" customHeight="1" x14ac:dyDescent="0.25"/>
    <row r="531" ht="12.75" customHeight="1" x14ac:dyDescent="0.25"/>
    <row r="532" ht="12.75" customHeight="1" x14ac:dyDescent="0.25"/>
    <row r="533" ht="12.75" customHeight="1" x14ac:dyDescent="0.25"/>
    <row r="534" ht="12.75" customHeight="1" x14ac:dyDescent="0.25"/>
    <row r="535" ht="12.75" customHeight="1" x14ac:dyDescent="0.25"/>
    <row r="536" ht="12.75" customHeight="1" x14ac:dyDescent="0.25"/>
    <row r="537" ht="12.75" customHeight="1" x14ac:dyDescent="0.25"/>
    <row r="538" ht="12.75" customHeight="1" x14ac:dyDescent="0.25"/>
    <row r="539" ht="12.75" customHeight="1" x14ac:dyDescent="0.25"/>
    <row r="540" ht="12.75" customHeight="1" x14ac:dyDescent="0.25"/>
    <row r="541" ht="12.75" customHeight="1" x14ac:dyDescent="0.25"/>
    <row r="542" ht="12.75" customHeight="1" x14ac:dyDescent="0.25"/>
    <row r="543" ht="12.75" customHeight="1" x14ac:dyDescent="0.25"/>
    <row r="544" ht="12.75" customHeight="1" x14ac:dyDescent="0.25"/>
    <row r="545" ht="12.75" customHeight="1" x14ac:dyDescent="0.25"/>
    <row r="546" ht="12.75" customHeight="1" x14ac:dyDescent="0.25"/>
    <row r="547" ht="12.75" customHeight="1" x14ac:dyDescent="0.25"/>
    <row r="548" ht="12.75" customHeight="1" x14ac:dyDescent="0.25"/>
    <row r="549" ht="12.75" customHeight="1" x14ac:dyDescent="0.25"/>
    <row r="550" ht="12.75" customHeight="1" x14ac:dyDescent="0.25"/>
    <row r="551" ht="12.75" customHeight="1" x14ac:dyDescent="0.25"/>
    <row r="552" ht="12.75" customHeight="1" x14ac:dyDescent="0.25"/>
    <row r="553" ht="12.75" customHeight="1" x14ac:dyDescent="0.25"/>
    <row r="554" ht="12.75" customHeight="1" x14ac:dyDescent="0.25"/>
    <row r="555" ht="12.75" customHeight="1" x14ac:dyDescent="0.25"/>
    <row r="556" ht="12.75" customHeight="1" x14ac:dyDescent="0.25"/>
    <row r="557" ht="12.75" customHeight="1" x14ac:dyDescent="0.25"/>
    <row r="558" ht="12.75" customHeight="1" x14ac:dyDescent="0.25"/>
    <row r="559" ht="12.75" customHeight="1" x14ac:dyDescent="0.25"/>
    <row r="560" ht="12.75" customHeight="1" x14ac:dyDescent="0.25"/>
    <row r="561" ht="12.75" customHeight="1" x14ac:dyDescent="0.25"/>
    <row r="562" ht="12.75" customHeight="1" x14ac:dyDescent="0.25"/>
    <row r="563" ht="12.75" customHeight="1" x14ac:dyDescent="0.25"/>
    <row r="564" ht="12.75" customHeight="1" x14ac:dyDescent="0.25"/>
    <row r="565" ht="12.75" customHeight="1" x14ac:dyDescent="0.25"/>
    <row r="566" ht="12.75" customHeight="1" x14ac:dyDescent="0.25"/>
    <row r="567" ht="12.75" customHeight="1" x14ac:dyDescent="0.25"/>
    <row r="568" ht="12.75" customHeight="1" x14ac:dyDescent="0.25"/>
    <row r="569" ht="12.75" customHeight="1" x14ac:dyDescent="0.25"/>
    <row r="570" ht="12.75" customHeight="1" x14ac:dyDescent="0.25"/>
    <row r="571" ht="12.75" customHeight="1" x14ac:dyDescent="0.25"/>
    <row r="572" ht="12.75" customHeight="1" x14ac:dyDescent="0.25"/>
    <row r="573" ht="12.75" customHeight="1" x14ac:dyDescent="0.25"/>
    <row r="574" ht="12.75" customHeight="1" x14ac:dyDescent="0.25"/>
    <row r="575" ht="12.75" customHeight="1" x14ac:dyDescent="0.25"/>
    <row r="576" ht="12.75" customHeight="1" x14ac:dyDescent="0.25"/>
    <row r="577" ht="12.75" customHeight="1" x14ac:dyDescent="0.25"/>
    <row r="578" ht="12.75" customHeight="1" x14ac:dyDescent="0.25"/>
    <row r="579" ht="12.75" customHeight="1" x14ac:dyDescent="0.25"/>
    <row r="580" ht="12.75" customHeight="1" x14ac:dyDescent="0.25"/>
    <row r="581" ht="12.75" customHeight="1" x14ac:dyDescent="0.25"/>
    <row r="582" ht="12.75" customHeight="1" x14ac:dyDescent="0.25"/>
    <row r="583" ht="12.75" customHeight="1" x14ac:dyDescent="0.25"/>
    <row r="584" ht="12.75" customHeight="1" x14ac:dyDescent="0.25"/>
    <row r="585" ht="12.75" customHeight="1" x14ac:dyDescent="0.25"/>
    <row r="586" ht="12.75" customHeight="1" x14ac:dyDescent="0.25"/>
    <row r="587" ht="12.75" customHeight="1" x14ac:dyDescent="0.25"/>
    <row r="588" ht="12.75" customHeight="1" x14ac:dyDescent="0.25"/>
    <row r="589" ht="12.75" customHeight="1" x14ac:dyDescent="0.25"/>
    <row r="590" ht="12.75" customHeight="1" x14ac:dyDescent="0.25"/>
    <row r="591" ht="12.75" customHeight="1" x14ac:dyDescent="0.25"/>
    <row r="592" ht="12.75" customHeight="1" x14ac:dyDescent="0.25"/>
    <row r="593" ht="12.75" customHeight="1" x14ac:dyDescent="0.25"/>
    <row r="594" ht="12.75" customHeight="1" x14ac:dyDescent="0.25"/>
    <row r="595" ht="12.75" customHeight="1" x14ac:dyDescent="0.25"/>
    <row r="596" ht="12.75" customHeight="1" x14ac:dyDescent="0.25"/>
    <row r="597" ht="12.75" customHeight="1" x14ac:dyDescent="0.25"/>
    <row r="598" ht="12.75" customHeight="1" x14ac:dyDescent="0.25"/>
    <row r="599" ht="12.75" customHeight="1" x14ac:dyDescent="0.25"/>
    <row r="600" ht="12.75" customHeight="1" x14ac:dyDescent="0.25"/>
    <row r="601" ht="12.75" customHeight="1" x14ac:dyDescent="0.25"/>
    <row r="602" ht="12.75" customHeight="1" x14ac:dyDescent="0.25"/>
    <row r="603" ht="12.75" customHeight="1" x14ac:dyDescent="0.25"/>
    <row r="604" ht="12.75" customHeight="1" x14ac:dyDescent="0.25"/>
    <row r="605" ht="12.75" customHeight="1" x14ac:dyDescent="0.25"/>
    <row r="606" ht="12.75" customHeight="1" x14ac:dyDescent="0.25"/>
    <row r="607" ht="12.75" customHeight="1" x14ac:dyDescent="0.25"/>
    <row r="608" ht="12.75" customHeight="1" x14ac:dyDescent="0.25"/>
    <row r="609" ht="12.75" customHeight="1" x14ac:dyDescent="0.25"/>
    <row r="610" ht="12.75" customHeight="1" x14ac:dyDescent="0.25"/>
    <row r="611" ht="12.75" customHeight="1" x14ac:dyDescent="0.25"/>
    <row r="612" ht="12.75" customHeight="1" x14ac:dyDescent="0.25"/>
    <row r="613" ht="12.75" customHeight="1" x14ac:dyDescent="0.25"/>
    <row r="614" ht="12.75" customHeight="1" x14ac:dyDescent="0.25"/>
    <row r="615" ht="12.75" customHeight="1" x14ac:dyDescent="0.25"/>
    <row r="616" ht="12.75" customHeight="1" x14ac:dyDescent="0.25"/>
    <row r="617" ht="12.75" customHeight="1" x14ac:dyDescent="0.25"/>
    <row r="618" ht="12.75" customHeight="1" x14ac:dyDescent="0.25"/>
    <row r="619" ht="12.75" customHeight="1" x14ac:dyDescent="0.25"/>
    <row r="620" ht="12.75" customHeight="1" x14ac:dyDescent="0.25"/>
    <row r="621" ht="12.75" customHeight="1" x14ac:dyDescent="0.25"/>
    <row r="622" ht="12.75" customHeight="1" x14ac:dyDescent="0.25"/>
    <row r="623" ht="12.75" customHeight="1" x14ac:dyDescent="0.25"/>
    <row r="624" ht="12.75" customHeight="1" x14ac:dyDescent="0.25"/>
    <row r="625" ht="12.75" customHeight="1" x14ac:dyDescent="0.25"/>
    <row r="626" ht="12.75" customHeight="1" x14ac:dyDescent="0.25"/>
    <row r="627" ht="12.75" customHeight="1" x14ac:dyDescent="0.25"/>
    <row r="628" ht="12.75" customHeight="1" x14ac:dyDescent="0.25"/>
    <row r="629" ht="12.75" customHeight="1" x14ac:dyDescent="0.25"/>
    <row r="630" ht="12.75" customHeight="1" x14ac:dyDescent="0.25"/>
    <row r="631" ht="12.75" customHeight="1" x14ac:dyDescent="0.25"/>
    <row r="632" ht="12.75" customHeight="1" x14ac:dyDescent="0.25"/>
    <row r="633" ht="12.75" customHeight="1" x14ac:dyDescent="0.25"/>
    <row r="634" ht="12.75" customHeight="1" x14ac:dyDescent="0.25"/>
    <row r="635" ht="12.75" customHeight="1" x14ac:dyDescent="0.25"/>
    <row r="636" ht="12.75" customHeight="1" x14ac:dyDescent="0.25"/>
    <row r="637" ht="12.75" customHeight="1" x14ac:dyDescent="0.25"/>
    <row r="638" ht="12.75" customHeight="1" x14ac:dyDescent="0.25"/>
    <row r="639" ht="12.75" customHeight="1" x14ac:dyDescent="0.25"/>
    <row r="640" ht="12.75" customHeight="1" x14ac:dyDescent="0.25"/>
    <row r="641" ht="12.75" customHeight="1" x14ac:dyDescent="0.25"/>
    <row r="642" ht="12.75" customHeight="1" x14ac:dyDescent="0.25"/>
    <row r="643" ht="12.75" customHeight="1" x14ac:dyDescent="0.25"/>
    <row r="644" ht="12.75" customHeight="1" x14ac:dyDescent="0.25"/>
    <row r="645" ht="12.75" customHeight="1" x14ac:dyDescent="0.25"/>
    <row r="646" ht="12.75" customHeight="1" x14ac:dyDescent="0.25"/>
    <row r="647" ht="12.75" customHeight="1" x14ac:dyDescent="0.25"/>
    <row r="648" ht="12.75" customHeight="1" x14ac:dyDescent="0.25"/>
    <row r="649" ht="12.75" customHeight="1" x14ac:dyDescent="0.25"/>
    <row r="650" ht="12.75" customHeight="1" x14ac:dyDescent="0.25"/>
    <row r="651" ht="12.75" customHeight="1" x14ac:dyDescent="0.25"/>
    <row r="652" ht="12.75" customHeight="1" x14ac:dyDescent="0.25"/>
    <row r="653" ht="12.75" customHeight="1" x14ac:dyDescent="0.25"/>
    <row r="654" ht="12.75" customHeight="1" x14ac:dyDescent="0.25"/>
    <row r="655" ht="12.75" customHeight="1" x14ac:dyDescent="0.25"/>
    <row r="656" ht="12.75" customHeight="1" x14ac:dyDescent="0.25"/>
    <row r="657" ht="12.75" customHeight="1" x14ac:dyDescent="0.25"/>
    <row r="658" ht="12.75" customHeight="1" x14ac:dyDescent="0.25"/>
    <row r="659" ht="12.75" customHeight="1" x14ac:dyDescent="0.25"/>
    <row r="660" ht="12.75" customHeight="1" x14ac:dyDescent="0.25"/>
    <row r="661" ht="12.75" customHeight="1" x14ac:dyDescent="0.25"/>
    <row r="662" ht="12.75" customHeight="1" x14ac:dyDescent="0.25"/>
    <row r="663" ht="12.75" customHeight="1" x14ac:dyDescent="0.25"/>
    <row r="664" ht="12.75" customHeight="1" x14ac:dyDescent="0.25"/>
    <row r="665" ht="12.75" customHeight="1" x14ac:dyDescent="0.25"/>
    <row r="666" ht="12.75" customHeight="1" x14ac:dyDescent="0.25"/>
    <row r="667" ht="12.75" customHeight="1" x14ac:dyDescent="0.25"/>
    <row r="668" ht="12.75" customHeight="1" x14ac:dyDescent="0.25"/>
    <row r="669" ht="12.75" customHeight="1" x14ac:dyDescent="0.25"/>
    <row r="670" ht="12.75" customHeight="1" x14ac:dyDescent="0.25"/>
    <row r="671" ht="12.75" customHeight="1" x14ac:dyDescent="0.25"/>
    <row r="672" ht="12.75" customHeight="1" x14ac:dyDescent="0.25"/>
    <row r="673" ht="12.75" customHeight="1" x14ac:dyDescent="0.25"/>
    <row r="674" ht="12.75" customHeight="1" x14ac:dyDescent="0.25"/>
    <row r="675" ht="12.75" customHeight="1" x14ac:dyDescent="0.25"/>
    <row r="676" ht="12.75" customHeight="1" x14ac:dyDescent="0.25"/>
    <row r="677" ht="12.75" customHeight="1" x14ac:dyDescent="0.25"/>
    <row r="678" ht="12.75" customHeight="1" x14ac:dyDescent="0.25"/>
    <row r="679" ht="12.75" customHeight="1" x14ac:dyDescent="0.25"/>
    <row r="680" ht="12.75" customHeight="1" x14ac:dyDescent="0.25"/>
    <row r="681" ht="12.75" customHeight="1" x14ac:dyDescent="0.25"/>
    <row r="682" ht="12.75" customHeight="1" x14ac:dyDescent="0.25"/>
    <row r="683" ht="12.75" customHeight="1" x14ac:dyDescent="0.25"/>
    <row r="684" ht="12.75" customHeight="1" x14ac:dyDescent="0.25"/>
    <row r="685" ht="12.75" customHeight="1" x14ac:dyDescent="0.25"/>
    <row r="686" ht="12.75" customHeight="1" x14ac:dyDescent="0.25"/>
    <row r="687" ht="12.75" customHeight="1" x14ac:dyDescent="0.25"/>
    <row r="688" ht="12.75" customHeight="1" x14ac:dyDescent="0.25"/>
    <row r="689" ht="12.75" customHeight="1" x14ac:dyDescent="0.25"/>
    <row r="690" ht="12.75" customHeight="1" x14ac:dyDescent="0.25"/>
    <row r="691" ht="12.75" customHeight="1" x14ac:dyDescent="0.25"/>
    <row r="692" ht="12.75" customHeight="1" x14ac:dyDescent="0.25"/>
    <row r="693" ht="12.75" customHeight="1" x14ac:dyDescent="0.25"/>
    <row r="694" ht="12.75" customHeight="1" x14ac:dyDescent="0.25"/>
    <row r="695" ht="12.75" customHeight="1" x14ac:dyDescent="0.25"/>
    <row r="696" ht="12.75" customHeight="1" x14ac:dyDescent="0.25"/>
    <row r="697" ht="12.75" customHeight="1" x14ac:dyDescent="0.25"/>
    <row r="698" ht="12.75" customHeight="1" x14ac:dyDescent="0.25"/>
    <row r="699" ht="12.75" customHeight="1" x14ac:dyDescent="0.25"/>
    <row r="700" ht="12.75" customHeight="1" x14ac:dyDescent="0.25"/>
    <row r="701" ht="12.75" customHeight="1" x14ac:dyDescent="0.25"/>
    <row r="702" ht="12.75" customHeight="1" x14ac:dyDescent="0.25"/>
    <row r="703" ht="12.75" customHeight="1" x14ac:dyDescent="0.25"/>
    <row r="704" ht="12.75" customHeight="1" x14ac:dyDescent="0.25"/>
    <row r="705" ht="12.75" customHeight="1" x14ac:dyDescent="0.25"/>
    <row r="706" ht="12.75" customHeight="1" x14ac:dyDescent="0.25"/>
    <row r="707" ht="12.75" customHeight="1" x14ac:dyDescent="0.25"/>
    <row r="708" ht="12.75" customHeight="1" x14ac:dyDescent="0.25"/>
    <row r="709" ht="12.75" customHeight="1" x14ac:dyDescent="0.25"/>
    <row r="710" ht="12.75" customHeight="1" x14ac:dyDescent="0.25"/>
    <row r="711" ht="12.75" customHeight="1" x14ac:dyDescent="0.25"/>
    <row r="712" ht="12.75" customHeight="1" x14ac:dyDescent="0.25"/>
    <row r="713" ht="12.75" customHeight="1" x14ac:dyDescent="0.25"/>
    <row r="714" ht="12.75" customHeight="1" x14ac:dyDescent="0.25"/>
    <row r="715" ht="12.75" customHeight="1" x14ac:dyDescent="0.25"/>
    <row r="716" ht="12.75" customHeight="1" x14ac:dyDescent="0.25"/>
    <row r="717" ht="12.75" customHeight="1" x14ac:dyDescent="0.25"/>
    <row r="718" ht="12.75" customHeight="1" x14ac:dyDescent="0.25"/>
    <row r="719" ht="12.75" customHeight="1" x14ac:dyDescent="0.25"/>
    <row r="720" ht="12.75" customHeight="1" x14ac:dyDescent="0.25"/>
    <row r="721" ht="12.75" customHeight="1" x14ac:dyDescent="0.25"/>
    <row r="722" ht="12.75" customHeight="1" x14ac:dyDescent="0.25"/>
    <row r="723" ht="12.75" customHeight="1" x14ac:dyDescent="0.25"/>
    <row r="724" ht="12.75" customHeight="1" x14ac:dyDescent="0.25"/>
    <row r="725" ht="12.75" customHeight="1" x14ac:dyDescent="0.25"/>
    <row r="726" ht="12.75" customHeight="1" x14ac:dyDescent="0.25"/>
    <row r="727" ht="12.75" customHeight="1" x14ac:dyDescent="0.25"/>
    <row r="728" ht="12.75" customHeight="1" x14ac:dyDescent="0.25"/>
    <row r="729" ht="12.75" customHeight="1" x14ac:dyDescent="0.25"/>
    <row r="730" ht="12.75" customHeight="1" x14ac:dyDescent="0.25"/>
    <row r="731" ht="12.75" customHeight="1" x14ac:dyDescent="0.25"/>
    <row r="732" ht="12.75" customHeight="1" x14ac:dyDescent="0.25"/>
    <row r="733" ht="12.75" customHeight="1" x14ac:dyDescent="0.25"/>
    <row r="734" ht="12.75" customHeight="1" x14ac:dyDescent="0.25"/>
    <row r="735" ht="12.75" customHeight="1" x14ac:dyDescent="0.25"/>
    <row r="736" ht="12.75" customHeight="1" x14ac:dyDescent="0.25"/>
    <row r="737" ht="12.75" customHeight="1" x14ac:dyDescent="0.25"/>
    <row r="738" ht="12.75" customHeight="1" x14ac:dyDescent="0.25"/>
    <row r="739" ht="12.75" customHeight="1" x14ac:dyDescent="0.25"/>
    <row r="740" ht="12.75" customHeight="1" x14ac:dyDescent="0.25"/>
    <row r="741" ht="12.75" customHeight="1" x14ac:dyDescent="0.25"/>
    <row r="742" ht="12.75" customHeight="1" x14ac:dyDescent="0.25"/>
    <row r="743" ht="12.75" customHeight="1" x14ac:dyDescent="0.25"/>
    <row r="744" ht="12.75" customHeight="1" x14ac:dyDescent="0.25"/>
    <row r="745" ht="12.75" customHeight="1" x14ac:dyDescent="0.25"/>
    <row r="746" ht="12.75" customHeight="1" x14ac:dyDescent="0.25"/>
    <row r="747" ht="12.75" customHeight="1" x14ac:dyDescent="0.25"/>
    <row r="748" ht="12.75" customHeight="1" x14ac:dyDescent="0.25"/>
    <row r="749" ht="12.75" customHeight="1" x14ac:dyDescent="0.25"/>
    <row r="750" ht="12.75" customHeight="1" x14ac:dyDescent="0.25"/>
    <row r="751" ht="12.75" customHeight="1" x14ac:dyDescent="0.25"/>
    <row r="752" ht="12.75" customHeight="1" x14ac:dyDescent="0.25"/>
    <row r="753" ht="12.75" customHeight="1" x14ac:dyDescent="0.25"/>
    <row r="754" ht="12.75" customHeight="1" x14ac:dyDescent="0.25"/>
    <row r="755" ht="12.75" customHeight="1" x14ac:dyDescent="0.25"/>
    <row r="756" ht="12.75" customHeight="1" x14ac:dyDescent="0.25"/>
    <row r="757" ht="12.75" customHeight="1" x14ac:dyDescent="0.25"/>
    <row r="758" ht="12.75" customHeight="1" x14ac:dyDescent="0.25"/>
    <row r="759" ht="12.75" customHeight="1" x14ac:dyDescent="0.25"/>
    <row r="760" ht="12.75" customHeight="1" x14ac:dyDescent="0.25"/>
    <row r="761" ht="12.75" customHeight="1" x14ac:dyDescent="0.25"/>
    <row r="762" ht="12.75" customHeight="1" x14ac:dyDescent="0.25"/>
    <row r="763" ht="12.75" customHeight="1" x14ac:dyDescent="0.25"/>
    <row r="764" ht="12.75" customHeight="1" x14ac:dyDescent="0.25"/>
    <row r="765" ht="12.75" customHeight="1" x14ac:dyDescent="0.25"/>
    <row r="766" ht="12.75" customHeight="1" x14ac:dyDescent="0.25"/>
    <row r="767" ht="12.75" customHeight="1" x14ac:dyDescent="0.25"/>
    <row r="768" ht="12.75" customHeight="1" x14ac:dyDescent="0.25"/>
    <row r="769" ht="12.75" customHeight="1" x14ac:dyDescent="0.25"/>
    <row r="770" ht="12.75" customHeight="1" x14ac:dyDescent="0.25"/>
    <row r="771" ht="12.75" customHeight="1" x14ac:dyDescent="0.25"/>
    <row r="772" ht="12.75" customHeight="1" x14ac:dyDescent="0.25"/>
    <row r="773" ht="12.75" customHeight="1" x14ac:dyDescent="0.25"/>
    <row r="774" ht="12.75" customHeight="1" x14ac:dyDescent="0.25"/>
    <row r="775" ht="12.75" customHeight="1" x14ac:dyDescent="0.25"/>
    <row r="776" ht="12.75" customHeight="1" x14ac:dyDescent="0.25"/>
    <row r="777" ht="12.75" customHeight="1" x14ac:dyDescent="0.25"/>
    <row r="778" ht="12.75" customHeight="1" x14ac:dyDescent="0.25"/>
    <row r="779" ht="12.75" customHeight="1" x14ac:dyDescent="0.25"/>
    <row r="780" ht="12.75" customHeight="1" x14ac:dyDescent="0.25"/>
    <row r="781" ht="12.75" customHeight="1" x14ac:dyDescent="0.25"/>
    <row r="782" ht="12.75" customHeight="1" x14ac:dyDescent="0.25"/>
    <row r="783" ht="12.75" customHeight="1" x14ac:dyDescent="0.25"/>
    <row r="784" ht="12.75" customHeight="1" x14ac:dyDescent="0.25"/>
    <row r="785" ht="12.75" customHeight="1" x14ac:dyDescent="0.25"/>
    <row r="786" ht="12.75" customHeight="1" x14ac:dyDescent="0.25"/>
    <row r="787" ht="12.75" customHeight="1" x14ac:dyDescent="0.25"/>
    <row r="788" ht="12.75" customHeight="1" x14ac:dyDescent="0.25"/>
    <row r="789" ht="12.75" customHeight="1" x14ac:dyDescent="0.25"/>
    <row r="790" ht="12.75" customHeight="1" x14ac:dyDescent="0.25"/>
    <row r="791" ht="12.75" customHeight="1" x14ac:dyDescent="0.25"/>
    <row r="792" ht="12.75" customHeight="1" x14ac:dyDescent="0.25"/>
    <row r="793" ht="12.75" customHeight="1" x14ac:dyDescent="0.25"/>
    <row r="794" ht="12.75" customHeight="1" x14ac:dyDescent="0.25"/>
    <row r="795" ht="12.75" customHeight="1" x14ac:dyDescent="0.25"/>
    <row r="796" ht="12.75" customHeight="1" x14ac:dyDescent="0.25"/>
    <row r="797" ht="12.75" customHeight="1" x14ac:dyDescent="0.25"/>
    <row r="798" ht="12.75" customHeight="1" x14ac:dyDescent="0.25"/>
    <row r="799" ht="12.75" customHeight="1" x14ac:dyDescent="0.25"/>
    <row r="800" ht="12.75" customHeight="1" x14ac:dyDescent="0.25"/>
    <row r="801" ht="12.75" customHeight="1" x14ac:dyDescent="0.25"/>
    <row r="802" ht="12.75" customHeight="1" x14ac:dyDescent="0.25"/>
    <row r="803" ht="12.75" customHeight="1" x14ac:dyDescent="0.25"/>
    <row r="804" ht="12.75" customHeight="1" x14ac:dyDescent="0.25"/>
    <row r="805" ht="12.75" customHeight="1" x14ac:dyDescent="0.25"/>
    <row r="806" ht="12.75" customHeight="1" x14ac:dyDescent="0.25"/>
    <row r="807" ht="12.75" customHeight="1" x14ac:dyDescent="0.25"/>
    <row r="808" ht="12.75" customHeight="1" x14ac:dyDescent="0.25"/>
    <row r="809" ht="12.75" customHeight="1" x14ac:dyDescent="0.25"/>
    <row r="810" ht="12.75" customHeight="1" x14ac:dyDescent="0.25"/>
    <row r="811" ht="12.75" customHeight="1" x14ac:dyDescent="0.25"/>
    <row r="812" ht="12.75" customHeight="1" x14ac:dyDescent="0.25"/>
    <row r="813" ht="12.75" customHeight="1" x14ac:dyDescent="0.25"/>
    <row r="814" ht="12.75" customHeight="1" x14ac:dyDescent="0.25"/>
    <row r="815" ht="12.75" customHeight="1" x14ac:dyDescent="0.25"/>
    <row r="816" ht="12.75" customHeight="1" x14ac:dyDescent="0.25"/>
    <row r="817" ht="12.75" customHeight="1" x14ac:dyDescent="0.25"/>
    <row r="818" ht="12.75" customHeight="1" x14ac:dyDescent="0.25"/>
    <row r="819" ht="12.75" customHeight="1" x14ac:dyDescent="0.25"/>
    <row r="820" ht="12.75" customHeight="1" x14ac:dyDescent="0.25"/>
    <row r="821" ht="12.75" customHeight="1" x14ac:dyDescent="0.25"/>
    <row r="822" ht="12.75" customHeight="1" x14ac:dyDescent="0.25"/>
    <row r="823" ht="12.75" customHeight="1" x14ac:dyDescent="0.25"/>
    <row r="824" ht="12.75" customHeight="1" x14ac:dyDescent="0.25"/>
    <row r="825" ht="12.75" customHeight="1" x14ac:dyDescent="0.25"/>
    <row r="826" ht="12.75" customHeight="1" x14ac:dyDescent="0.25"/>
    <row r="827" ht="12.75" customHeight="1" x14ac:dyDescent="0.25"/>
    <row r="828" ht="12.75" customHeight="1" x14ac:dyDescent="0.25"/>
    <row r="829" ht="12.75" customHeight="1" x14ac:dyDescent="0.25"/>
    <row r="830" ht="12.75" customHeight="1" x14ac:dyDescent="0.25"/>
    <row r="831" ht="12.75" customHeight="1" x14ac:dyDescent="0.25"/>
    <row r="832" ht="12.75" customHeight="1" x14ac:dyDescent="0.25"/>
    <row r="833" ht="12.75" customHeight="1" x14ac:dyDescent="0.25"/>
    <row r="834" ht="12.75" customHeight="1" x14ac:dyDescent="0.25"/>
    <row r="835" ht="12.75" customHeight="1" x14ac:dyDescent="0.25"/>
    <row r="836" ht="12.75" customHeight="1" x14ac:dyDescent="0.25"/>
    <row r="837" ht="12.75" customHeight="1" x14ac:dyDescent="0.25"/>
    <row r="838" ht="12.75" customHeight="1" x14ac:dyDescent="0.25"/>
    <row r="839" ht="12.75" customHeight="1" x14ac:dyDescent="0.25"/>
    <row r="840" ht="12.75" customHeight="1" x14ac:dyDescent="0.25"/>
    <row r="841" ht="12.75" customHeight="1" x14ac:dyDescent="0.25"/>
    <row r="842" ht="12.75" customHeight="1" x14ac:dyDescent="0.25"/>
    <row r="843" ht="12.75" customHeight="1" x14ac:dyDescent="0.25"/>
    <row r="844" ht="12.75" customHeight="1" x14ac:dyDescent="0.25"/>
    <row r="845" ht="12.75" customHeight="1" x14ac:dyDescent="0.25"/>
    <row r="846" ht="12.75" customHeight="1" x14ac:dyDescent="0.25"/>
    <row r="847" ht="12.75" customHeight="1" x14ac:dyDescent="0.25"/>
    <row r="848" ht="12.75" customHeight="1" x14ac:dyDescent="0.25"/>
    <row r="849" ht="12.75" customHeight="1" x14ac:dyDescent="0.25"/>
    <row r="850" ht="12.75" customHeight="1" x14ac:dyDescent="0.25"/>
    <row r="851" ht="12.75" customHeight="1" x14ac:dyDescent="0.25"/>
    <row r="852" ht="12.75" customHeight="1" x14ac:dyDescent="0.25"/>
    <row r="853" ht="12.75" customHeight="1" x14ac:dyDescent="0.25"/>
    <row r="854" ht="12.75" customHeight="1" x14ac:dyDescent="0.25"/>
    <row r="855" ht="12.75" customHeight="1" x14ac:dyDescent="0.25"/>
    <row r="856" ht="12.75" customHeight="1" x14ac:dyDescent="0.25"/>
    <row r="857" ht="12.75" customHeight="1" x14ac:dyDescent="0.25"/>
    <row r="858" ht="12.75" customHeight="1" x14ac:dyDescent="0.25"/>
    <row r="859" ht="12.75" customHeight="1" x14ac:dyDescent="0.25"/>
    <row r="860" ht="12.75" customHeight="1" x14ac:dyDescent="0.25"/>
    <row r="861" ht="12.75" customHeight="1" x14ac:dyDescent="0.25"/>
    <row r="862" ht="12.75" customHeight="1" x14ac:dyDescent="0.25"/>
    <row r="863" ht="12.75" customHeight="1" x14ac:dyDescent="0.25"/>
    <row r="864" ht="12.75" customHeight="1" x14ac:dyDescent="0.25"/>
    <row r="865" ht="12.75" customHeight="1" x14ac:dyDescent="0.25"/>
    <row r="866" ht="12.75" customHeight="1" x14ac:dyDescent="0.25"/>
    <row r="867" ht="12.75" customHeight="1" x14ac:dyDescent="0.25"/>
    <row r="868" ht="12.75" customHeight="1" x14ac:dyDescent="0.25"/>
    <row r="869" ht="12.75" customHeight="1" x14ac:dyDescent="0.25"/>
    <row r="870" ht="12.75" customHeight="1" x14ac:dyDescent="0.25"/>
    <row r="871" ht="12.75" customHeight="1" x14ac:dyDescent="0.25"/>
    <row r="872" ht="12.75" customHeight="1" x14ac:dyDescent="0.25"/>
    <row r="873" ht="12.75" customHeight="1" x14ac:dyDescent="0.25"/>
    <row r="874" ht="12.75" customHeight="1" x14ac:dyDescent="0.25"/>
    <row r="875" ht="12.75" customHeight="1" x14ac:dyDescent="0.25"/>
    <row r="876" ht="12.75" customHeight="1" x14ac:dyDescent="0.25"/>
    <row r="877" ht="12.75" customHeight="1" x14ac:dyDescent="0.25"/>
    <row r="878" ht="12.75" customHeight="1" x14ac:dyDescent="0.25"/>
    <row r="879" ht="12.75" customHeight="1" x14ac:dyDescent="0.25"/>
    <row r="880" ht="12.75" customHeight="1" x14ac:dyDescent="0.25"/>
    <row r="881" ht="12.75" customHeight="1" x14ac:dyDescent="0.25"/>
    <row r="882" ht="12.75" customHeight="1" x14ac:dyDescent="0.25"/>
    <row r="883" ht="12.75" customHeight="1" x14ac:dyDescent="0.25"/>
    <row r="884" ht="12.75" customHeight="1" x14ac:dyDescent="0.25"/>
    <row r="885" ht="12.75" customHeight="1" x14ac:dyDescent="0.25"/>
    <row r="886" ht="12.75" customHeight="1" x14ac:dyDescent="0.25"/>
    <row r="887" ht="12.75" customHeight="1" x14ac:dyDescent="0.25"/>
    <row r="888" ht="12.75" customHeight="1" x14ac:dyDescent="0.25"/>
    <row r="889" ht="12.75" customHeight="1" x14ac:dyDescent="0.25"/>
    <row r="890" ht="12.75" customHeight="1" x14ac:dyDescent="0.25"/>
    <row r="891" ht="12.75" customHeight="1" x14ac:dyDescent="0.25"/>
    <row r="892" ht="12.75" customHeight="1" x14ac:dyDescent="0.25"/>
    <row r="893" ht="12.75" customHeight="1" x14ac:dyDescent="0.25"/>
    <row r="894" ht="12.75" customHeight="1" x14ac:dyDescent="0.25"/>
    <row r="895" ht="12.75" customHeight="1" x14ac:dyDescent="0.25"/>
    <row r="896" ht="12.75" customHeight="1" x14ac:dyDescent="0.25"/>
    <row r="897" ht="12.75" customHeight="1" x14ac:dyDescent="0.25"/>
    <row r="898" ht="12.75" customHeight="1" x14ac:dyDescent="0.25"/>
    <row r="899" ht="12.75" customHeight="1" x14ac:dyDescent="0.25"/>
    <row r="900" ht="12.75" customHeight="1" x14ac:dyDescent="0.25"/>
    <row r="901" ht="12.75" customHeight="1" x14ac:dyDescent="0.25"/>
    <row r="902" ht="12.75" customHeight="1" x14ac:dyDescent="0.25"/>
    <row r="903" ht="12.75" customHeight="1" x14ac:dyDescent="0.25"/>
    <row r="904" ht="12.75" customHeight="1" x14ac:dyDescent="0.25"/>
    <row r="905" ht="12.75" customHeight="1" x14ac:dyDescent="0.25"/>
    <row r="906" ht="12.75" customHeight="1" x14ac:dyDescent="0.25"/>
    <row r="907" ht="12.75" customHeight="1" x14ac:dyDescent="0.25"/>
    <row r="908" ht="12.75" customHeight="1" x14ac:dyDescent="0.25"/>
    <row r="909" ht="12.75" customHeight="1" x14ac:dyDescent="0.25"/>
    <row r="910" ht="12.75" customHeight="1" x14ac:dyDescent="0.25"/>
    <row r="911" ht="12.75" customHeight="1" x14ac:dyDescent="0.25"/>
    <row r="912" ht="12.75" customHeight="1" x14ac:dyDescent="0.25"/>
    <row r="913" ht="12.75" customHeight="1" x14ac:dyDescent="0.25"/>
    <row r="914" ht="12.75" customHeight="1" x14ac:dyDescent="0.25"/>
    <row r="915" ht="12.75" customHeight="1" x14ac:dyDescent="0.25"/>
    <row r="916" ht="12.75" customHeight="1" x14ac:dyDescent="0.25"/>
    <row r="917" ht="12.75" customHeight="1" x14ac:dyDescent="0.25"/>
    <row r="918" ht="12.75" customHeight="1" x14ac:dyDescent="0.25"/>
    <row r="919" ht="12.75" customHeight="1" x14ac:dyDescent="0.25"/>
    <row r="920" ht="12.75" customHeight="1" x14ac:dyDescent="0.25"/>
    <row r="921" ht="12.75" customHeight="1" x14ac:dyDescent="0.25"/>
    <row r="922" ht="12.75" customHeight="1" x14ac:dyDescent="0.25"/>
    <row r="923" ht="12.75" customHeight="1" x14ac:dyDescent="0.25"/>
    <row r="924" ht="12.75" customHeight="1" x14ac:dyDescent="0.25"/>
    <row r="925" ht="12.75" customHeight="1" x14ac:dyDescent="0.25"/>
    <row r="926" ht="12.75" customHeight="1" x14ac:dyDescent="0.25"/>
    <row r="927" ht="12.75" customHeight="1" x14ac:dyDescent="0.25"/>
    <row r="928" ht="12.75" customHeight="1" x14ac:dyDescent="0.25"/>
    <row r="929" ht="12.75" customHeight="1" x14ac:dyDescent="0.25"/>
    <row r="930" ht="12.75" customHeight="1" x14ac:dyDescent="0.25"/>
    <row r="931" ht="12.75" customHeight="1" x14ac:dyDescent="0.25"/>
    <row r="932" ht="12.75" customHeight="1" x14ac:dyDescent="0.25"/>
    <row r="933" ht="12.75" customHeight="1" x14ac:dyDescent="0.25"/>
    <row r="934" ht="12.75" customHeight="1" x14ac:dyDescent="0.25"/>
    <row r="935" ht="12.75" customHeight="1" x14ac:dyDescent="0.25"/>
    <row r="936" ht="12.75" customHeight="1" x14ac:dyDescent="0.25"/>
    <row r="937" ht="12.75" customHeight="1" x14ac:dyDescent="0.25"/>
    <row r="938" ht="12.75" customHeight="1" x14ac:dyDescent="0.25"/>
    <row r="939" ht="12.75" customHeight="1" x14ac:dyDescent="0.25"/>
    <row r="940" ht="12.75" customHeight="1" x14ac:dyDescent="0.25"/>
    <row r="941" ht="12.75" customHeight="1" x14ac:dyDescent="0.25"/>
    <row r="942" ht="12.75" customHeight="1" x14ac:dyDescent="0.25"/>
    <row r="943" ht="12.75" customHeight="1" x14ac:dyDescent="0.25"/>
    <row r="944" ht="12.75" customHeight="1" x14ac:dyDescent="0.25"/>
    <row r="945" ht="12.75" customHeight="1" x14ac:dyDescent="0.25"/>
    <row r="946" ht="12.75" customHeight="1" x14ac:dyDescent="0.25"/>
    <row r="947" ht="12.75" customHeight="1" x14ac:dyDescent="0.25"/>
    <row r="948" ht="12.75" customHeight="1" x14ac:dyDescent="0.25"/>
    <row r="949" ht="12.75" customHeight="1" x14ac:dyDescent="0.25"/>
    <row r="950" ht="12.75" customHeight="1" x14ac:dyDescent="0.25"/>
    <row r="951" ht="12.75" customHeight="1" x14ac:dyDescent="0.25"/>
    <row r="952" ht="12.75" customHeight="1" x14ac:dyDescent="0.25"/>
    <row r="953" ht="12.75" customHeight="1" x14ac:dyDescent="0.25"/>
    <row r="954" ht="12.75" customHeight="1" x14ac:dyDescent="0.25"/>
    <row r="955" ht="12.75" customHeight="1" x14ac:dyDescent="0.25"/>
    <row r="956" ht="12.75" customHeight="1" x14ac:dyDescent="0.25"/>
    <row r="957" ht="12.75" customHeight="1" x14ac:dyDescent="0.25"/>
    <row r="958" ht="12.75" customHeight="1" x14ac:dyDescent="0.25"/>
    <row r="959" ht="12.75" customHeight="1" x14ac:dyDescent="0.25"/>
    <row r="960" ht="12.75" customHeight="1" x14ac:dyDescent="0.25"/>
    <row r="961" ht="12.75" customHeight="1" x14ac:dyDescent="0.25"/>
    <row r="962" ht="12.75" customHeight="1" x14ac:dyDescent="0.25"/>
    <row r="963" ht="12.75" customHeight="1" x14ac:dyDescent="0.25"/>
    <row r="964" ht="12.75" customHeight="1" x14ac:dyDescent="0.25"/>
    <row r="965" ht="12.75" customHeight="1" x14ac:dyDescent="0.25"/>
    <row r="966" ht="12.75" customHeight="1" x14ac:dyDescent="0.25"/>
    <row r="967" ht="12.75" customHeight="1" x14ac:dyDescent="0.25"/>
    <row r="968" ht="12.75" customHeight="1" x14ac:dyDescent="0.25"/>
    <row r="969" ht="12.75" customHeight="1" x14ac:dyDescent="0.25"/>
    <row r="970" ht="12.75" customHeight="1" x14ac:dyDescent="0.25"/>
    <row r="971" ht="12.75" customHeight="1" x14ac:dyDescent="0.25"/>
    <row r="972" ht="12.75" customHeight="1" x14ac:dyDescent="0.25"/>
    <row r="973" ht="12.75" customHeight="1" x14ac:dyDescent="0.25"/>
    <row r="974" ht="12.75" customHeight="1" x14ac:dyDescent="0.25"/>
    <row r="975" ht="12.75" customHeight="1" x14ac:dyDescent="0.25"/>
    <row r="976" ht="12.75" customHeight="1" x14ac:dyDescent="0.25"/>
    <row r="977" ht="12.75" customHeight="1" x14ac:dyDescent="0.25"/>
    <row r="978" ht="12.75" customHeight="1" x14ac:dyDescent="0.25"/>
    <row r="979" ht="12.75" customHeight="1" x14ac:dyDescent="0.25"/>
    <row r="980" ht="12.75" customHeight="1" x14ac:dyDescent="0.25"/>
    <row r="981" ht="12.75" customHeight="1" x14ac:dyDescent="0.25"/>
    <row r="982" ht="12.75" customHeight="1" x14ac:dyDescent="0.25"/>
    <row r="983" ht="12.75" customHeight="1" x14ac:dyDescent="0.25"/>
    <row r="984" ht="12.75" customHeight="1" x14ac:dyDescent="0.25"/>
    <row r="985" ht="12.75" customHeight="1" x14ac:dyDescent="0.25"/>
    <row r="986" ht="12.75" customHeight="1" x14ac:dyDescent="0.25"/>
    <row r="987" ht="12.75" customHeight="1" x14ac:dyDescent="0.25"/>
    <row r="988" ht="12.75" customHeight="1" x14ac:dyDescent="0.25"/>
    <row r="989" ht="12.75" customHeight="1" x14ac:dyDescent="0.25"/>
    <row r="990" ht="12.75" customHeight="1" x14ac:dyDescent="0.25"/>
    <row r="991" ht="12.75" customHeight="1" x14ac:dyDescent="0.25"/>
    <row r="992" ht="12.75" customHeight="1" x14ac:dyDescent="0.25"/>
    <row r="993" ht="12.75" customHeight="1" x14ac:dyDescent="0.25"/>
    <row r="994" ht="12.75" customHeight="1" x14ac:dyDescent="0.25"/>
    <row r="995" ht="12.75" customHeight="1" x14ac:dyDescent="0.25"/>
    <row r="996" ht="12.75" customHeight="1" x14ac:dyDescent="0.25"/>
    <row r="997" ht="12.75" customHeight="1" x14ac:dyDescent="0.25"/>
    <row r="998" ht="12.75" customHeight="1" x14ac:dyDescent="0.25"/>
    <row r="999" ht="12.75" customHeight="1" x14ac:dyDescent="0.25"/>
    <row r="1000" ht="12.75" customHeight="1" x14ac:dyDescent="0.25"/>
    <row r="1001" ht="12.75" customHeight="1" x14ac:dyDescent="0.25"/>
    <row r="1002" ht="12.75" customHeight="1" x14ac:dyDescent="0.25"/>
    <row r="1003" ht="12.75" customHeight="1" x14ac:dyDescent="0.25"/>
    <row r="1004" ht="12.75" customHeight="1" x14ac:dyDescent="0.25"/>
    <row r="1005" ht="12.75" customHeight="1" x14ac:dyDescent="0.25"/>
    <row r="1006" ht="12.75" customHeight="1" x14ac:dyDescent="0.25"/>
    <row r="1007" ht="12.75" customHeight="1" x14ac:dyDescent="0.25"/>
    <row r="1008" ht="12.75" customHeight="1" x14ac:dyDescent="0.25"/>
    <row r="1009" ht="12.75" customHeight="1" x14ac:dyDescent="0.25"/>
    <row r="1010" ht="12.75" customHeight="1" x14ac:dyDescent="0.25"/>
    <row r="1011" ht="12.75" customHeight="1" x14ac:dyDescent="0.25"/>
    <row r="1012" ht="12.75" customHeight="1" x14ac:dyDescent="0.25"/>
    <row r="1013" ht="12.75" customHeight="1" x14ac:dyDescent="0.25"/>
    <row r="1014" ht="12.75" customHeight="1" x14ac:dyDescent="0.25"/>
    <row r="1015" ht="12.75" customHeight="1" x14ac:dyDescent="0.25"/>
    <row r="1016" ht="12.75" customHeight="1" x14ac:dyDescent="0.25"/>
    <row r="1017" ht="12.75" customHeight="1" x14ac:dyDescent="0.25"/>
    <row r="1018" ht="12.75" customHeight="1" x14ac:dyDescent="0.25"/>
    <row r="1019" ht="12.75" customHeight="1" x14ac:dyDescent="0.25"/>
    <row r="1020" ht="12.75" customHeight="1" x14ac:dyDescent="0.25"/>
    <row r="1021" ht="12.75" customHeight="1" x14ac:dyDescent="0.25"/>
    <row r="1022" ht="12.75" customHeight="1" x14ac:dyDescent="0.25"/>
    <row r="1023" ht="12.75" customHeight="1" x14ac:dyDescent="0.25"/>
  </sheetData>
  <sheetProtection algorithmName="SHA-512" hashValue="Q3B8opbmeEpm//9b0t+htEFBmhA8E4CEBsyb3Fj3VwxGKuVtU2dOw7bNDCw3HYfL0+8WGgNHDKrpJoA+4STotA==" saltValue="Yf6tcZEvQDHhlPSJ5mm0tw==" spinCount="100000" sheet="1" objects="1" scenarios="1"/>
  <mergeCells count="30">
    <mergeCell ref="A136:B138"/>
    <mergeCell ref="A94:A98"/>
    <mergeCell ref="A99:A101"/>
    <mergeCell ref="A102:A104"/>
    <mergeCell ref="A111:A114"/>
    <mergeCell ref="A127:A129"/>
    <mergeCell ref="A105:A108"/>
    <mergeCell ref="A116:A120"/>
    <mergeCell ref="A88:A91"/>
    <mergeCell ref="A86:A87"/>
    <mergeCell ref="A84:A85"/>
    <mergeCell ref="A1:B1"/>
    <mergeCell ref="A9:A12"/>
    <mergeCell ref="A13:A19"/>
    <mergeCell ref="A27:A33"/>
    <mergeCell ref="A35:A37"/>
    <mergeCell ref="A57:A59"/>
    <mergeCell ref="A67:A70"/>
    <mergeCell ref="A80:A83"/>
    <mergeCell ref="A21:A24"/>
    <mergeCell ref="A42:A45"/>
    <mergeCell ref="A49:A51"/>
    <mergeCell ref="A55:A56"/>
    <mergeCell ref="A60:A61"/>
    <mergeCell ref="A3:B3"/>
    <mergeCell ref="A4:B4"/>
    <mergeCell ref="A62:A64"/>
    <mergeCell ref="A73:A76"/>
    <mergeCell ref="A71:A72"/>
    <mergeCell ref="A6:B6"/>
  </mergeCells>
  <pageMargins left="0.7" right="0.7" top="0.75" bottom="0.75" header="0.3" footer="0.3"/>
  <pageSetup paperSize="8" scale="82"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W36"/>
  <sheetViews>
    <sheetView showGridLines="0" zoomScale="50" zoomScaleNormal="50" workbookViewId="0">
      <selection activeCell="W5" sqref="W5:W13"/>
    </sheetView>
  </sheetViews>
  <sheetFormatPr baseColWidth="10" defaultColWidth="11.42578125" defaultRowHeight="23.25" x14ac:dyDescent="0.25"/>
  <cols>
    <col min="1" max="1" width="34.42578125" style="50" customWidth="1"/>
    <col min="2" max="2" width="18.140625" style="49" customWidth="1"/>
    <col min="3" max="3" width="48.7109375" style="81" customWidth="1"/>
    <col min="4" max="4" width="47" style="51" customWidth="1"/>
    <col min="5" max="5" width="19.28515625" style="29" customWidth="1"/>
    <col min="6" max="6" width="14.85546875" style="29" customWidth="1"/>
    <col min="7" max="7" width="14.42578125" style="29" customWidth="1"/>
    <col min="8" max="8" width="13.140625" style="29" customWidth="1"/>
    <col min="9" max="10" width="12.85546875" style="29" customWidth="1"/>
    <col min="11" max="11" width="15" style="29" customWidth="1"/>
    <col min="12" max="12" width="13.85546875" style="29" customWidth="1"/>
    <col min="13" max="13" width="18.7109375" style="127" customWidth="1"/>
    <col min="14" max="14" width="18.85546875" style="30" bestFit="1" customWidth="1"/>
    <col min="15" max="15" width="13.140625" style="30" customWidth="1"/>
    <col min="16" max="16" width="17.140625" style="30" customWidth="1"/>
    <col min="17" max="17" width="11.42578125" style="30" customWidth="1"/>
    <col min="18" max="18" width="12.85546875" style="30" customWidth="1"/>
    <col min="19" max="19" width="13.85546875" style="30" customWidth="1"/>
    <col min="20" max="20" width="18.42578125" style="128" customWidth="1"/>
    <col min="21" max="21" width="21.42578125" style="31" customWidth="1"/>
    <col min="22" max="22" width="22.5703125" style="31" customWidth="1"/>
    <col min="23" max="23" width="45.42578125" style="34" customWidth="1"/>
    <col min="24" max="256" width="11.42578125" style="14"/>
    <col min="257" max="257" width="18.7109375" style="14" customWidth="1"/>
    <col min="258" max="258" width="12.7109375" style="14" customWidth="1"/>
    <col min="259" max="259" width="48.7109375" style="14" customWidth="1"/>
    <col min="260" max="260" width="33.28515625" style="14" customWidth="1"/>
    <col min="261" max="261" width="11.140625" style="14" customWidth="1"/>
    <col min="262" max="262" width="8.85546875" style="14" customWidth="1"/>
    <col min="263" max="263" width="10.42578125" style="14" customWidth="1"/>
    <col min="264" max="266" width="8.85546875" style="14" customWidth="1"/>
    <col min="267" max="267" width="11.140625" style="14" customWidth="1"/>
    <col min="268" max="268" width="8.85546875" style="14" customWidth="1"/>
    <col min="269" max="269" width="14.7109375" style="14" customWidth="1"/>
    <col min="270" max="271" width="9.28515625" style="14" customWidth="1"/>
    <col min="272" max="273" width="8.85546875" style="14" customWidth="1"/>
    <col min="274" max="274" width="9.28515625" style="14" customWidth="1"/>
    <col min="275" max="275" width="8.85546875" style="14" customWidth="1"/>
    <col min="276" max="278" width="14.7109375" style="14" customWidth="1"/>
    <col min="279" max="279" width="45.42578125" style="14" customWidth="1"/>
    <col min="280" max="512" width="11.42578125" style="14"/>
    <col min="513" max="513" width="18.7109375" style="14" customWidth="1"/>
    <col min="514" max="514" width="12.7109375" style="14" customWidth="1"/>
    <col min="515" max="515" width="48.7109375" style="14" customWidth="1"/>
    <col min="516" max="516" width="33.28515625" style="14" customWidth="1"/>
    <col min="517" max="517" width="11.140625" style="14" customWidth="1"/>
    <col min="518" max="518" width="8.85546875" style="14" customWidth="1"/>
    <col min="519" max="519" width="10.42578125" style="14" customWidth="1"/>
    <col min="520" max="522" width="8.85546875" style="14" customWidth="1"/>
    <col min="523" max="523" width="11.140625" style="14" customWidth="1"/>
    <col min="524" max="524" width="8.85546875" style="14" customWidth="1"/>
    <col min="525" max="525" width="14.7109375" style="14" customWidth="1"/>
    <col min="526" max="527" width="9.28515625" style="14" customWidth="1"/>
    <col min="528" max="529" width="8.85546875" style="14" customWidth="1"/>
    <col min="530" max="530" width="9.28515625" style="14" customWidth="1"/>
    <col min="531" max="531" width="8.85546875" style="14" customWidth="1"/>
    <col min="532" max="534" width="14.7109375" style="14" customWidth="1"/>
    <col min="535" max="535" width="45.42578125" style="14" customWidth="1"/>
    <col min="536" max="768" width="11.42578125" style="14"/>
    <col min="769" max="769" width="18.7109375" style="14" customWidth="1"/>
    <col min="770" max="770" width="12.7109375" style="14" customWidth="1"/>
    <col min="771" max="771" width="48.7109375" style="14" customWidth="1"/>
    <col min="772" max="772" width="33.28515625" style="14" customWidth="1"/>
    <col min="773" max="773" width="11.140625" style="14" customWidth="1"/>
    <col min="774" max="774" width="8.85546875" style="14" customWidth="1"/>
    <col min="775" max="775" width="10.42578125" style="14" customWidth="1"/>
    <col min="776" max="778" width="8.85546875" style="14" customWidth="1"/>
    <col min="779" max="779" width="11.140625" style="14" customWidth="1"/>
    <col min="780" max="780" width="8.85546875" style="14" customWidth="1"/>
    <col min="781" max="781" width="14.7109375" style="14" customWidth="1"/>
    <col min="782" max="783" width="9.28515625" style="14" customWidth="1"/>
    <col min="784" max="785" width="8.85546875" style="14" customWidth="1"/>
    <col min="786" max="786" width="9.28515625" style="14" customWidth="1"/>
    <col min="787" max="787" width="8.85546875" style="14" customWidth="1"/>
    <col min="788" max="790" width="14.7109375" style="14" customWidth="1"/>
    <col min="791" max="791" width="45.42578125" style="14" customWidth="1"/>
    <col min="792" max="1024" width="11.42578125" style="14"/>
    <col min="1025" max="1025" width="18.7109375" style="14" customWidth="1"/>
    <col min="1026" max="1026" width="12.7109375" style="14" customWidth="1"/>
    <col min="1027" max="1027" width="48.7109375" style="14" customWidth="1"/>
    <col min="1028" max="1028" width="33.28515625" style="14" customWidth="1"/>
    <col min="1029" max="1029" width="11.140625" style="14" customWidth="1"/>
    <col min="1030" max="1030" width="8.85546875" style="14" customWidth="1"/>
    <col min="1031" max="1031" width="10.42578125" style="14" customWidth="1"/>
    <col min="1032" max="1034" width="8.85546875" style="14" customWidth="1"/>
    <col min="1035" max="1035" width="11.140625" style="14" customWidth="1"/>
    <col min="1036" max="1036" width="8.85546875" style="14" customWidth="1"/>
    <col min="1037" max="1037" width="14.7109375" style="14" customWidth="1"/>
    <col min="1038" max="1039" width="9.28515625" style="14" customWidth="1"/>
    <col min="1040" max="1041" width="8.85546875" style="14" customWidth="1"/>
    <col min="1042" max="1042" width="9.28515625" style="14" customWidth="1"/>
    <col min="1043" max="1043" width="8.85546875" style="14" customWidth="1"/>
    <col min="1044" max="1046" width="14.7109375" style="14" customWidth="1"/>
    <col min="1047" max="1047" width="45.42578125" style="14" customWidth="1"/>
    <col min="1048" max="1280" width="11.42578125" style="14"/>
    <col min="1281" max="1281" width="18.7109375" style="14" customWidth="1"/>
    <col min="1282" max="1282" width="12.7109375" style="14" customWidth="1"/>
    <col min="1283" max="1283" width="48.7109375" style="14" customWidth="1"/>
    <col min="1284" max="1284" width="33.28515625" style="14" customWidth="1"/>
    <col min="1285" max="1285" width="11.140625" style="14" customWidth="1"/>
    <col min="1286" max="1286" width="8.85546875" style="14" customWidth="1"/>
    <col min="1287" max="1287" width="10.42578125" style="14" customWidth="1"/>
    <col min="1288" max="1290" width="8.85546875" style="14" customWidth="1"/>
    <col min="1291" max="1291" width="11.140625" style="14" customWidth="1"/>
    <col min="1292" max="1292" width="8.85546875" style="14" customWidth="1"/>
    <col min="1293" max="1293" width="14.7109375" style="14" customWidth="1"/>
    <col min="1294" max="1295" width="9.28515625" style="14" customWidth="1"/>
    <col min="1296" max="1297" width="8.85546875" style="14" customWidth="1"/>
    <col min="1298" max="1298" width="9.28515625" style="14" customWidth="1"/>
    <col min="1299" max="1299" width="8.85546875" style="14" customWidth="1"/>
    <col min="1300" max="1302" width="14.7109375" style="14" customWidth="1"/>
    <col min="1303" max="1303" width="45.42578125" style="14" customWidth="1"/>
    <col min="1304" max="1536" width="11.42578125" style="14"/>
    <col min="1537" max="1537" width="18.7109375" style="14" customWidth="1"/>
    <col min="1538" max="1538" width="12.7109375" style="14" customWidth="1"/>
    <col min="1539" max="1539" width="48.7109375" style="14" customWidth="1"/>
    <col min="1540" max="1540" width="33.28515625" style="14" customWidth="1"/>
    <col min="1541" max="1541" width="11.140625" style="14" customWidth="1"/>
    <col min="1542" max="1542" width="8.85546875" style="14" customWidth="1"/>
    <col min="1543" max="1543" width="10.42578125" style="14" customWidth="1"/>
    <col min="1544" max="1546" width="8.85546875" style="14" customWidth="1"/>
    <col min="1547" max="1547" width="11.140625" style="14" customWidth="1"/>
    <col min="1548" max="1548" width="8.85546875" style="14" customWidth="1"/>
    <col min="1549" max="1549" width="14.7109375" style="14" customWidth="1"/>
    <col min="1550" max="1551" width="9.28515625" style="14" customWidth="1"/>
    <col min="1552" max="1553" width="8.85546875" style="14" customWidth="1"/>
    <col min="1554" max="1554" width="9.28515625" style="14" customWidth="1"/>
    <col min="1555" max="1555" width="8.85546875" style="14" customWidth="1"/>
    <col min="1556" max="1558" width="14.7109375" style="14" customWidth="1"/>
    <col min="1559" max="1559" width="45.42578125" style="14" customWidth="1"/>
    <col min="1560" max="1792" width="11.42578125" style="14"/>
    <col min="1793" max="1793" width="18.7109375" style="14" customWidth="1"/>
    <col min="1794" max="1794" width="12.7109375" style="14" customWidth="1"/>
    <col min="1795" max="1795" width="48.7109375" style="14" customWidth="1"/>
    <col min="1796" max="1796" width="33.28515625" style="14" customWidth="1"/>
    <col min="1797" max="1797" width="11.140625" style="14" customWidth="1"/>
    <col min="1798" max="1798" width="8.85546875" style="14" customWidth="1"/>
    <col min="1799" max="1799" width="10.42578125" style="14" customWidth="1"/>
    <col min="1800" max="1802" width="8.85546875" style="14" customWidth="1"/>
    <col min="1803" max="1803" width="11.140625" style="14" customWidth="1"/>
    <col min="1804" max="1804" width="8.85546875" style="14" customWidth="1"/>
    <col min="1805" max="1805" width="14.7109375" style="14" customWidth="1"/>
    <col min="1806" max="1807" width="9.28515625" style="14" customWidth="1"/>
    <col min="1808" max="1809" width="8.85546875" style="14" customWidth="1"/>
    <col min="1810" max="1810" width="9.28515625" style="14" customWidth="1"/>
    <col min="1811" max="1811" width="8.85546875" style="14" customWidth="1"/>
    <col min="1812" max="1814" width="14.7109375" style="14" customWidth="1"/>
    <col min="1815" max="1815" width="45.42578125" style="14" customWidth="1"/>
    <col min="1816" max="2048" width="11.42578125" style="14"/>
    <col min="2049" max="2049" width="18.7109375" style="14" customWidth="1"/>
    <col min="2050" max="2050" width="12.7109375" style="14" customWidth="1"/>
    <col min="2051" max="2051" width="48.7109375" style="14" customWidth="1"/>
    <col min="2052" max="2052" width="33.28515625" style="14" customWidth="1"/>
    <col min="2053" max="2053" width="11.140625" style="14" customWidth="1"/>
    <col min="2054" max="2054" width="8.85546875" style="14" customWidth="1"/>
    <col min="2055" max="2055" width="10.42578125" style="14" customWidth="1"/>
    <col min="2056" max="2058" width="8.85546875" style="14" customWidth="1"/>
    <col min="2059" max="2059" width="11.140625" style="14" customWidth="1"/>
    <col min="2060" max="2060" width="8.85546875" style="14" customWidth="1"/>
    <col min="2061" max="2061" width="14.7109375" style="14" customWidth="1"/>
    <col min="2062" max="2063" width="9.28515625" style="14" customWidth="1"/>
    <col min="2064" max="2065" width="8.85546875" style="14" customWidth="1"/>
    <col min="2066" max="2066" width="9.28515625" style="14" customWidth="1"/>
    <col min="2067" max="2067" width="8.85546875" style="14" customWidth="1"/>
    <col min="2068" max="2070" width="14.7109375" style="14" customWidth="1"/>
    <col min="2071" max="2071" width="45.42578125" style="14" customWidth="1"/>
    <col min="2072" max="2304" width="11.42578125" style="14"/>
    <col min="2305" max="2305" width="18.7109375" style="14" customWidth="1"/>
    <col min="2306" max="2306" width="12.7109375" style="14" customWidth="1"/>
    <col min="2307" max="2307" width="48.7109375" style="14" customWidth="1"/>
    <col min="2308" max="2308" width="33.28515625" style="14" customWidth="1"/>
    <col min="2309" max="2309" width="11.140625" style="14" customWidth="1"/>
    <col min="2310" max="2310" width="8.85546875" style="14" customWidth="1"/>
    <col min="2311" max="2311" width="10.42578125" style="14" customWidth="1"/>
    <col min="2312" max="2314" width="8.85546875" style="14" customWidth="1"/>
    <col min="2315" max="2315" width="11.140625" style="14" customWidth="1"/>
    <col min="2316" max="2316" width="8.85546875" style="14" customWidth="1"/>
    <col min="2317" max="2317" width="14.7109375" style="14" customWidth="1"/>
    <col min="2318" max="2319" width="9.28515625" style="14" customWidth="1"/>
    <col min="2320" max="2321" width="8.85546875" style="14" customWidth="1"/>
    <col min="2322" max="2322" width="9.28515625" style="14" customWidth="1"/>
    <col min="2323" max="2323" width="8.85546875" style="14" customWidth="1"/>
    <col min="2324" max="2326" width="14.7109375" style="14" customWidth="1"/>
    <col min="2327" max="2327" width="45.42578125" style="14" customWidth="1"/>
    <col min="2328" max="2560" width="11.42578125" style="14"/>
    <col min="2561" max="2561" width="18.7109375" style="14" customWidth="1"/>
    <col min="2562" max="2562" width="12.7109375" style="14" customWidth="1"/>
    <col min="2563" max="2563" width="48.7109375" style="14" customWidth="1"/>
    <col min="2564" max="2564" width="33.28515625" style="14" customWidth="1"/>
    <col min="2565" max="2565" width="11.140625" style="14" customWidth="1"/>
    <col min="2566" max="2566" width="8.85546875" style="14" customWidth="1"/>
    <col min="2567" max="2567" width="10.42578125" style="14" customWidth="1"/>
    <col min="2568" max="2570" width="8.85546875" style="14" customWidth="1"/>
    <col min="2571" max="2571" width="11.140625" style="14" customWidth="1"/>
    <col min="2572" max="2572" width="8.85546875" style="14" customWidth="1"/>
    <col min="2573" max="2573" width="14.7109375" style="14" customWidth="1"/>
    <col min="2574" max="2575" width="9.28515625" style="14" customWidth="1"/>
    <col min="2576" max="2577" width="8.85546875" style="14" customWidth="1"/>
    <col min="2578" max="2578" width="9.28515625" style="14" customWidth="1"/>
    <col min="2579" max="2579" width="8.85546875" style="14" customWidth="1"/>
    <col min="2580" max="2582" width="14.7109375" style="14" customWidth="1"/>
    <col min="2583" max="2583" width="45.42578125" style="14" customWidth="1"/>
    <col min="2584" max="2816" width="11.42578125" style="14"/>
    <col min="2817" max="2817" width="18.7109375" style="14" customWidth="1"/>
    <col min="2818" max="2818" width="12.7109375" style="14" customWidth="1"/>
    <col min="2819" max="2819" width="48.7109375" style="14" customWidth="1"/>
    <col min="2820" max="2820" width="33.28515625" style="14" customWidth="1"/>
    <col min="2821" max="2821" width="11.140625" style="14" customWidth="1"/>
    <col min="2822" max="2822" width="8.85546875" style="14" customWidth="1"/>
    <col min="2823" max="2823" width="10.42578125" style="14" customWidth="1"/>
    <col min="2824" max="2826" width="8.85546875" style="14" customWidth="1"/>
    <col min="2827" max="2827" width="11.140625" style="14" customWidth="1"/>
    <col min="2828" max="2828" width="8.85546875" style="14" customWidth="1"/>
    <col min="2829" max="2829" width="14.7109375" style="14" customWidth="1"/>
    <col min="2830" max="2831" width="9.28515625" style="14" customWidth="1"/>
    <col min="2832" max="2833" width="8.85546875" style="14" customWidth="1"/>
    <col min="2834" max="2834" width="9.28515625" style="14" customWidth="1"/>
    <col min="2835" max="2835" width="8.85546875" style="14" customWidth="1"/>
    <col min="2836" max="2838" width="14.7109375" style="14" customWidth="1"/>
    <col min="2839" max="2839" width="45.42578125" style="14" customWidth="1"/>
    <col min="2840" max="3072" width="11.42578125" style="14"/>
    <col min="3073" max="3073" width="18.7109375" style="14" customWidth="1"/>
    <col min="3074" max="3074" width="12.7109375" style="14" customWidth="1"/>
    <col min="3075" max="3075" width="48.7109375" style="14" customWidth="1"/>
    <col min="3076" max="3076" width="33.28515625" style="14" customWidth="1"/>
    <col min="3077" max="3077" width="11.140625" style="14" customWidth="1"/>
    <col min="3078" max="3078" width="8.85546875" style="14" customWidth="1"/>
    <col min="3079" max="3079" width="10.42578125" style="14" customWidth="1"/>
    <col min="3080" max="3082" width="8.85546875" style="14" customWidth="1"/>
    <col min="3083" max="3083" width="11.140625" style="14" customWidth="1"/>
    <col min="3084" max="3084" width="8.85546875" style="14" customWidth="1"/>
    <col min="3085" max="3085" width="14.7109375" style="14" customWidth="1"/>
    <col min="3086" max="3087" width="9.28515625" style="14" customWidth="1"/>
    <col min="3088" max="3089" width="8.85546875" style="14" customWidth="1"/>
    <col min="3090" max="3090" width="9.28515625" style="14" customWidth="1"/>
    <col min="3091" max="3091" width="8.85546875" style="14" customWidth="1"/>
    <col min="3092" max="3094" width="14.7109375" style="14" customWidth="1"/>
    <col min="3095" max="3095" width="45.42578125" style="14" customWidth="1"/>
    <col min="3096" max="3328" width="11.42578125" style="14"/>
    <col min="3329" max="3329" width="18.7109375" style="14" customWidth="1"/>
    <col min="3330" max="3330" width="12.7109375" style="14" customWidth="1"/>
    <col min="3331" max="3331" width="48.7109375" style="14" customWidth="1"/>
    <col min="3332" max="3332" width="33.28515625" style="14" customWidth="1"/>
    <col min="3333" max="3333" width="11.140625" style="14" customWidth="1"/>
    <col min="3334" max="3334" width="8.85546875" style="14" customWidth="1"/>
    <col min="3335" max="3335" width="10.42578125" style="14" customWidth="1"/>
    <col min="3336" max="3338" width="8.85546875" style="14" customWidth="1"/>
    <col min="3339" max="3339" width="11.140625" style="14" customWidth="1"/>
    <col min="3340" max="3340" width="8.85546875" style="14" customWidth="1"/>
    <col min="3341" max="3341" width="14.7109375" style="14" customWidth="1"/>
    <col min="3342" max="3343" width="9.28515625" style="14" customWidth="1"/>
    <col min="3344" max="3345" width="8.85546875" style="14" customWidth="1"/>
    <col min="3346" max="3346" width="9.28515625" style="14" customWidth="1"/>
    <col min="3347" max="3347" width="8.85546875" style="14" customWidth="1"/>
    <col min="3348" max="3350" width="14.7109375" style="14" customWidth="1"/>
    <col min="3351" max="3351" width="45.42578125" style="14" customWidth="1"/>
    <col min="3352" max="3584" width="11.42578125" style="14"/>
    <col min="3585" max="3585" width="18.7109375" style="14" customWidth="1"/>
    <col min="3586" max="3586" width="12.7109375" style="14" customWidth="1"/>
    <col min="3587" max="3587" width="48.7109375" style="14" customWidth="1"/>
    <col min="3588" max="3588" width="33.28515625" style="14" customWidth="1"/>
    <col min="3589" max="3589" width="11.140625" style="14" customWidth="1"/>
    <col min="3590" max="3590" width="8.85546875" style="14" customWidth="1"/>
    <col min="3591" max="3591" width="10.42578125" style="14" customWidth="1"/>
    <col min="3592" max="3594" width="8.85546875" style="14" customWidth="1"/>
    <col min="3595" max="3595" width="11.140625" style="14" customWidth="1"/>
    <col min="3596" max="3596" width="8.85546875" style="14" customWidth="1"/>
    <col min="3597" max="3597" width="14.7109375" style="14" customWidth="1"/>
    <col min="3598" max="3599" width="9.28515625" style="14" customWidth="1"/>
    <col min="3600" max="3601" width="8.85546875" style="14" customWidth="1"/>
    <col min="3602" max="3602" width="9.28515625" style="14" customWidth="1"/>
    <col min="3603" max="3603" width="8.85546875" style="14" customWidth="1"/>
    <col min="3604" max="3606" width="14.7109375" style="14" customWidth="1"/>
    <col min="3607" max="3607" width="45.42578125" style="14" customWidth="1"/>
    <col min="3608" max="3840" width="11.42578125" style="14"/>
    <col min="3841" max="3841" width="18.7109375" style="14" customWidth="1"/>
    <col min="3842" max="3842" width="12.7109375" style="14" customWidth="1"/>
    <col min="3843" max="3843" width="48.7109375" style="14" customWidth="1"/>
    <col min="3844" max="3844" width="33.28515625" style="14" customWidth="1"/>
    <col min="3845" max="3845" width="11.140625" style="14" customWidth="1"/>
    <col min="3846" max="3846" width="8.85546875" style="14" customWidth="1"/>
    <col min="3847" max="3847" width="10.42578125" style="14" customWidth="1"/>
    <col min="3848" max="3850" width="8.85546875" style="14" customWidth="1"/>
    <col min="3851" max="3851" width="11.140625" style="14" customWidth="1"/>
    <col min="3852" max="3852" width="8.85546875" style="14" customWidth="1"/>
    <col min="3853" max="3853" width="14.7109375" style="14" customWidth="1"/>
    <col min="3854" max="3855" width="9.28515625" style="14" customWidth="1"/>
    <col min="3856" max="3857" width="8.85546875" style="14" customWidth="1"/>
    <col min="3858" max="3858" width="9.28515625" style="14" customWidth="1"/>
    <col min="3859" max="3859" width="8.85546875" style="14" customWidth="1"/>
    <col min="3860" max="3862" width="14.7109375" style="14" customWidth="1"/>
    <col min="3863" max="3863" width="45.42578125" style="14" customWidth="1"/>
    <col min="3864" max="4096" width="11.42578125" style="14"/>
    <col min="4097" max="4097" width="18.7109375" style="14" customWidth="1"/>
    <col min="4098" max="4098" width="12.7109375" style="14" customWidth="1"/>
    <col min="4099" max="4099" width="48.7109375" style="14" customWidth="1"/>
    <col min="4100" max="4100" width="33.28515625" style="14" customWidth="1"/>
    <col min="4101" max="4101" width="11.140625" style="14" customWidth="1"/>
    <col min="4102" max="4102" width="8.85546875" style="14" customWidth="1"/>
    <col min="4103" max="4103" width="10.42578125" style="14" customWidth="1"/>
    <col min="4104" max="4106" width="8.85546875" style="14" customWidth="1"/>
    <col min="4107" max="4107" width="11.140625" style="14" customWidth="1"/>
    <col min="4108" max="4108" width="8.85546875" style="14" customWidth="1"/>
    <col min="4109" max="4109" width="14.7109375" style="14" customWidth="1"/>
    <col min="4110" max="4111" width="9.28515625" style="14" customWidth="1"/>
    <col min="4112" max="4113" width="8.85546875" style="14" customWidth="1"/>
    <col min="4114" max="4114" width="9.28515625" style="14" customWidth="1"/>
    <col min="4115" max="4115" width="8.85546875" style="14" customWidth="1"/>
    <col min="4116" max="4118" width="14.7109375" style="14" customWidth="1"/>
    <col min="4119" max="4119" width="45.42578125" style="14" customWidth="1"/>
    <col min="4120" max="4352" width="11.42578125" style="14"/>
    <col min="4353" max="4353" width="18.7109375" style="14" customWidth="1"/>
    <col min="4354" max="4354" width="12.7109375" style="14" customWidth="1"/>
    <col min="4355" max="4355" width="48.7109375" style="14" customWidth="1"/>
    <col min="4356" max="4356" width="33.28515625" style="14" customWidth="1"/>
    <col min="4357" max="4357" width="11.140625" style="14" customWidth="1"/>
    <col min="4358" max="4358" width="8.85546875" style="14" customWidth="1"/>
    <col min="4359" max="4359" width="10.42578125" style="14" customWidth="1"/>
    <col min="4360" max="4362" width="8.85546875" style="14" customWidth="1"/>
    <col min="4363" max="4363" width="11.140625" style="14" customWidth="1"/>
    <col min="4364" max="4364" width="8.85546875" style="14" customWidth="1"/>
    <col min="4365" max="4365" width="14.7109375" style="14" customWidth="1"/>
    <col min="4366" max="4367" width="9.28515625" style="14" customWidth="1"/>
    <col min="4368" max="4369" width="8.85546875" style="14" customWidth="1"/>
    <col min="4370" max="4370" width="9.28515625" style="14" customWidth="1"/>
    <col min="4371" max="4371" width="8.85546875" style="14" customWidth="1"/>
    <col min="4372" max="4374" width="14.7109375" style="14" customWidth="1"/>
    <col min="4375" max="4375" width="45.42578125" style="14" customWidth="1"/>
    <col min="4376" max="4608" width="11.42578125" style="14"/>
    <col min="4609" max="4609" width="18.7109375" style="14" customWidth="1"/>
    <col min="4610" max="4610" width="12.7109375" style="14" customWidth="1"/>
    <col min="4611" max="4611" width="48.7109375" style="14" customWidth="1"/>
    <col min="4612" max="4612" width="33.28515625" style="14" customWidth="1"/>
    <col min="4613" max="4613" width="11.140625" style="14" customWidth="1"/>
    <col min="4614" max="4614" width="8.85546875" style="14" customWidth="1"/>
    <col min="4615" max="4615" width="10.42578125" style="14" customWidth="1"/>
    <col min="4616" max="4618" width="8.85546875" style="14" customWidth="1"/>
    <col min="4619" max="4619" width="11.140625" style="14" customWidth="1"/>
    <col min="4620" max="4620" width="8.85546875" style="14" customWidth="1"/>
    <col min="4621" max="4621" width="14.7109375" style="14" customWidth="1"/>
    <col min="4622" max="4623" width="9.28515625" style="14" customWidth="1"/>
    <col min="4624" max="4625" width="8.85546875" style="14" customWidth="1"/>
    <col min="4626" max="4626" width="9.28515625" style="14" customWidth="1"/>
    <col min="4627" max="4627" width="8.85546875" style="14" customWidth="1"/>
    <col min="4628" max="4630" width="14.7109375" style="14" customWidth="1"/>
    <col min="4631" max="4631" width="45.42578125" style="14" customWidth="1"/>
    <col min="4632" max="4864" width="11.42578125" style="14"/>
    <col min="4865" max="4865" width="18.7109375" style="14" customWidth="1"/>
    <col min="4866" max="4866" width="12.7109375" style="14" customWidth="1"/>
    <col min="4867" max="4867" width="48.7109375" style="14" customWidth="1"/>
    <col min="4868" max="4868" width="33.28515625" style="14" customWidth="1"/>
    <col min="4869" max="4869" width="11.140625" style="14" customWidth="1"/>
    <col min="4870" max="4870" width="8.85546875" style="14" customWidth="1"/>
    <col min="4871" max="4871" width="10.42578125" style="14" customWidth="1"/>
    <col min="4872" max="4874" width="8.85546875" style="14" customWidth="1"/>
    <col min="4875" max="4875" width="11.140625" style="14" customWidth="1"/>
    <col min="4876" max="4876" width="8.85546875" style="14" customWidth="1"/>
    <col min="4877" max="4877" width="14.7109375" style="14" customWidth="1"/>
    <col min="4878" max="4879" width="9.28515625" style="14" customWidth="1"/>
    <col min="4880" max="4881" width="8.85546875" style="14" customWidth="1"/>
    <col min="4882" max="4882" width="9.28515625" style="14" customWidth="1"/>
    <col min="4883" max="4883" width="8.85546875" style="14" customWidth="1"/>
    <col min="4884" max="4886" width="14.7109375" style="14" customWidth="1"/>
    <col min="4887" max="4887" width="45.42578125" style="14" customWidth="1"/>
    <col min="4888" max="5120" width="11.42578125" style="14"/>
    <col min="5121" max="5121" width="18.7109375" style="14" customWidth="1"/>
    <col min="5122" max="5122" width="12.7109375" style="14" customWidth="1"/>
    <col min="5123" max="5123" width="48.7109375" style="14" customWidth="1"/>
    <col min="5124" max="5124" width="33.28515625" style="14" customWidth="1"/>
    <col min="5125" max="5125" width="11.140625" style="14" customWidth="1"/>
    <col min="5126" max="5126" width="8.85546875" style="14" customWidth="1"/>
    <col min="5127" max="5127" width="10.42578125" style="14" customWidth="1"/>
    <col min="5128" max="5130" width="8.85546875" style="14" customWidth="1"/>
    <col min="5131" max="5131" width="11.140625" style="14" customWidth="1"/>
    <col min="5132" max="5132" width="8.85546875" style="14" customWidth="1"/>
    <col min="5133" max="5133" width="14.7109375" style="14" customWidth="1"/>
    <col min="5134" max="5135" width="9.28515625" style="14" customWidth="1"/>
    <col min="5136" max="5137" width="8.85546875" style="14" customWidth="1"/>
    <col min="5138" max="5138" width="9.28515625" style="14" customWidth="1"/>
    <col min="5139" max="5139" width="8.85546875" style="14" customWidth="1"/>
    <col min="5140" max="5142" width="14.7109375" style="14" customWidth="1"/>
    <col min="5143" max="5143" width="45.42578125" style="14" customWidth="1"/>
    <col min="5144" max="5376" width="11.42578125" style="14"/>
    <col min="5377" max="5377" width="18.7109375" style="14" customWidth="1"/>
    <col min="5378" max="5378" width="12.7109375" style="14" customWidth="1"/>
    <col min="5379" max="5379" width="48.7109375" style="14" customWidth="1"/>
    <col min="5380" max="5380" width="33.28515625" style="14" customWidth="1"/>
    <col min="5381" max="5381" width="11.140625" style="14" customWidth="1"/>
    <col min="5382" max="5382" width="8.85546875" style="14" customWidth="1"/>
    <col min="5383" max="5383" width="10.42578125" style="14" customWidth="1"/>
    <col min="5384" max="5386" width="8.85546875" style="14" customWidth="1"/>
    <col min="5387" max="5387" width="11.140625" style="14" customWidth="1"/>
    <col min="5388" max="5388" width="8.85546875" style="14" customWidth="1"/>
    <col min="5389" max="5389" width="14.7109375" style="14" customWidth="1"/>
    <col min="5390" max="5391" width="9.28515625" style="14" customWidth="1"/>
    <col min="5392" max="5393" width="8.85546875" style="14" customWidth="1"/>
    <col min="5394" max="5394" width="9.28515625" style="14" customWidth="1"/>
    <col min="5395" max="5395" width="8.85546875" style="14" customWidth="1"/>
    <col min="5396" max="5398" width="14.7109375" style="14" customWidth="1"/>
    <col min="5399" max="5399" width="45.42578125" style="14" customWidth="1"/>
    <col min="5400" max="5632" width="11.42578125" style="14"/>
    <col min="5633" max="5633" width="18.7109375" style="14" customWidth="1"/>
    <col min="5634" max="5634" width="12.7109375" style="14" customWidth="1"/>
    <col min="5635" max="5635" width="48.7109375" style="14" customWidth="1"/>
    <col min="5636" max="5636" width="33.28515625" style="14" customWidth="1"/>
    <col min="5637" max="5637" width="11.140625" style="14" customWidth="1"/>
    <col min="5638" max="5638" width="8.85546875" style="14" customWidth="1"/>
    <col min="5639" max="5639" width="10.42578125" style="14" customWidth="1"/>
    <col min="5640" max="5642" width="8.85546875" style="14" customWidth="1"/>
    <col min="5643" max="5643" width="11.140625" style="14" customWidth="1"/>
    <col min="5644" max="5644" width="8.85546875" style="14" customWidth="1"/>
    <col min="5645" max="5645" width="14.7109375" style="14" customWidth="1"/>
    <col min="5646" max="5647" width="9.28515625" style="14" customWidth="1"/>
    <col min="5648" max="5649" width="8.85546875" style="14" customWidth="1"/>
    <col min="5650" max="5650" width="9.28515625" style="14" customWidth="1"/>
    <col min="5651" max="5651" width="8.85546875" style="14" customWidth="1"/>
    <col min="5652" max="5654" width="14.7109375" style="14" customWidth="1"/>
    <col min="5655" max="5655" width="45.42578125" style="14" customWidth="1"/>
    <col min="5656" max="5888" width="11.42578125" style="14"/>
    <col min="5889" max="5889" width="18.7109375" style="14" customWidth="1"/>
    <col min="5890" max="5890" width="12.7109375" style="14" customWidth="1"/>
    <col min="5891" max="5891" width="48.7109375" style="14" customWidth="1"/>
    <col min="5892" max="5892" width="33.28515625" style="14" customWidth="1"/>
    <col min="5893" max="5893" width="11.140625" style="14" customWidth="1"/>
    <col min="5894" max="5894" width="8.85546875" style="14" customWidth="1"/>
    <col min="5895" max="5895" width="10.42578125" style="14" customWidth="1"/>
    <col min="5896" max="5898" width="8.85546875" style="14" customWidth="1"/>
    <col min="5899" max="5899" width="11.140625" style="14" customWidth="1"/>
    <col min="5900" max="5900" width="8.85546875" style="14" customWidth="1"/>
    <col min="5901" max="5901" width="14.7109375" style="14" customWidth="1"/>
    <col min="5902" max="5903" width="9.28515625" style="14" customWidth="1"/>
    <col min="5904" max="5905" width="8.85546875" style="14" customWidth="1"/>
    <col min="5906" max="5906" width="9.28515625" style="14" customWidth="1"/>
    <col min="5907" max="5907" width="8.85546875" style="14" customWidth="1"/>
    <col min="5908" max="5910" width="14.7109375" style="14" customWidth="1"/>
    <col min="5911" max="5911" width="45.42578125" style="14" customWidth="1"/>
    <col min="5912" max="6144" width="11.42578125" style="14"/>
    <col min="6145" max="6145" width="18.7109375" style="14" customWidth="1"/>
    <col min="6146" max="6146" width="12.7109375" style="14" customWidth="1"/>
    <col min="6147" max="6147" width="48.7109375" style="14" customWidth="1"/>
    <col min="6148" max="6148" width="33.28515625" style="14" customWidth="1"/>
    <col min="6149" max="6149" width="11.140625" style="14" customWidth="1"/>
    <col min="6150" max="6150" width="8.85546875" style="14" customWidth="1"/>
    <col min="6151" max="6151" width="10.42578125" style="14" customWidth="1"/>
    <col min="6152" max="6154" width="8.85546875" style="14" customWidth="1"/>
    <col min="6155" max="6155" width="11.140625" style="14" customWidth="1"/>
    <col min="6156" max="6156" width="8.85546875" style="14" customWidth="1"/>
    <col min="6157" max="6157" width="14.7109375" style="14" customWidth="1"/>
    <col min="6158" max="6159" width="9.28515625" style="14" customWidth="1"/>
    <col min="6160" max="6161" width="8.85546875" style="14" customWidth="1"/>
    <col min="6162" max="6162" width="9.28515625" style="14" customWidth="1"/>
    <col min="6163" max="6163" width="8.85546875" style="14" customWidth="1"/>
    <col min="6164" max="6166" width="14.7109375" style="14" customWidth="1"/>
    <col min="6167" max="6167" width="45.42578125" style="14" customWidth="1"/>
    <col min="6168" max="6400" width="11.42578125" style="14"/>
    <col min="6401" max="6401" width="18.7109375" style="14" customWidth="1"/>
    <col min="6402" max="6402" width="12.7109375" style="14" customWidth="1"/>
    <col min="6403" max="6403" width="48.7109375" style="14" customWidth="1"/>
    <col min="6404" max="6404" width="33.28515625" style="14" customWidth="1"/>
    <col min="6405" max="6405" width="11.140625" style="14" customWidth="1"/>
    <col min="6406" max="6406" width="8.85546875" style="14" customWidth="1"/>
    <col min="6407" max="6407" width="10.42578125" style="14" customWidth="1"/>
    <col min="6408" max="6410" width="8.85546875" style="14" customWidth="1"/>
    <col min="6411" max="6411" width="11.140625" style="14" customWidth="1"/>
    <col min="6412" max="6412" width="8.85546875" style="14" customWidth="1"/>
    <col min="6413" max="6413" width="14.7109375" style="14" customWidth="1"/>
    <col min="6414" max="6415" width="9.28515625" style="14" customWidth="1"/>
    <col min="6416" max="6417" width="8.85546875" style="14" customWidth="1"/>
    <col min="6418" max="6418" width="9.28515625" style="14" customWidth="1"/>
    <col min="6419" max="6419" width="8.85546875" style="14" customWidth="1"/>
    <col min="6420" max="6422" width="14.7109375" style="14" customWidth="1"/>
    <col min="6423" max="6423" width="45.42578125" style="14" customWidth="1"/>
    <col min="6424" max="6656" width="11.42578125" style="14"/>
    <col min="6657" max="6657" width="18.7109375" style="14" customWidth="1"/>
    <col min="6658" max="6658" width="12.7109375" style="14" customWidth="1"/>
    <col min="6659" max="6659" width="48.7109375" style="14" customWidth="1"/>
    <col min="6660" max="6660" width="33.28515625" style="14" customWidth="1"/>
    <col min="6661" max="6661" width="11.140625" style="14" customWidth="1"/>
    <col min="6662" max="6662" width="8.85546875" style="14" customWidth="1"/>
    <col min="6663" max="6663" width="10.42578125" style="14" customWidth="1"/>
    <col min="6664" max="6666" width="8.85546875" style="14" customWidth="1"/>
    <col min="6667" max="6667" width="11.140625" style="14" customWidth="1"/>
    <col min="6668" max="6668" width="8.85546875" style="14" customWidth="1"/>
    <col min="6669" max="6669" width="14.7109375" style="14" customWidth="1"/>
    <col min="6670" max="6671" width="9.28515625" style="14" customWidth="1"/>
    <col min="6672" max="6673" width="8.85546875" style="14" customWidth="1"/>
    <col min="6674" max="6674" width="9.28515625" style="14" customWidth="1"/>
    <col min="6675" max="6675" width="8.85546875" style="14" customWidth="1"/>
    <col min="6676" max="6678" width="14.7109375" style="14" customWidth="1"/>
    <col min="6679" max="6679" width="45.42578125" style="14" customWidth="1"/>
    <col min="6680" max="6912" width="11.42578125" style="14"/>
    <col min="6913" max="6913" width="18.7109375" style="14" customWidth="1"/>
    <col min="6914" max="6914" width="12.7109375" style="14" customWidth="1"/>
    <col min="6915" max="6915" width="48.7109375" style="14" customWidth="1"/>
    <col min="6916" max="6916" width="33.28515625" style="14" customWidth="1"/>
    <col min="6917" max="6917" width="11.140625" style="14" customWidth="1"/>
    <col min="6918" max="6918" width="8.85546875" style="14" customWidth="1"/>
    <col min="6919" max="6919" width="10.42578125" style="14" customWidth="1"/>
    <col min="6920" max="6922" width="8.85546875" style="14" customWidth="1"/>
    <col min="6923" max="6923" width="11.140625" style="14" customWidth="1"/>
    <col min="6924" max="6924" width="8.85546875" style="14" customWidth="1"/>
    <col min="6925" max="6925" width="14.7109375" style="14" customWidth="1"/>
    <col min="6926" max="6927" width="9.28515625" style="14" customWidth="1"/>
    <col min="6928" max="6929" width="8.85546875" style="14" customWidth="1"/>
    <col min="6930" max="6930" width="9.28515625" style="14" customWidth="1"/>
    <col min="6931" max="6931" width="8.85546875" style="14" customWidth="1"/>
    <col min="6932" max="6934" width="14.7109375" style="14" customWidth="1"/>
    <col min="6935" max="6935" width="45.42578125" style="14" customWidth="1"/>
    <col min="6936" max="7168" width="11.42578125" style="14"/>
    <col min="7169" max="7169" width="18.7109375" style="14" customWidth="1"/>
    <col min="7170" max="7170" width="12.7109375" style="14" customWidth="1"/>
    <col min="7171" max="7171" width="48.7109375" style="14" customWidth="1"/>
    <col min="7172" max="7172" width="33.28515625" style="14" customWidth="1"/>
    <col min="7173" max="7173" width="11.140625" style="14" customWidth="1"/>
    <col min="7174" max="7174" width="8.85546875" style="14" customWidth="1"/>
    <col min="7175" max="7175" width="10.42578125" style="14" customWidth="1"/>
    <col min="7176" max="7178" width="8.85546875" style="14" customWidth="1"/>
    <col min="7179" max="7179" width="11.140625" style="14" customWidth="1"/>
    <col min="7180" max="7180" width="8.85546875" style="14" customWidth="1"/>
    <col min="7181" max="7181" width="14.7109375" style="14" customWidth="1"/>
    <col min="7182" max="7183" width="9.28515625" style="14" customWidth="1"/>
    <col min="7184" max="7185" width="8.85546875" style="14" customWidth="1"/>
    <col min="7186" max="7186" width="9.28515625" style="14" customWidth="1"/>
    <col min="7187" max="7187" width="8.85546875" style="14" customWidth="1"/>
    <col min="7188" max="7190" width="14.7109375" style="14" customWidth="1"/>
    <col min="7191" max="7191" width="45.42578125" style="14" customWidth="1"/>
    <col min="7192" max="7424" width="11.42578125" style="14"/>
    <col min="7425" max="7425" width="18.7109375" style="14" customWidth="1"/>
    <col min="7426" max="7426" width="12.7109375" style="14" customWidth="1"/>
    <col min="7427" max="7427" width="48.7109375" style="14" customWidth="1"/>
    <col min="7428" max="7428" width="33.28515625" style="14" customWidth="1"/>
    <col min="7429" max="7429" width="11.140625" style="14" customWidth="1"/>
    <col min="7430" max="7430" width="8.85546875" style="14" customWidth="1"/>
    <col min="7431" max="7431" width="10.42578125" style="14" customWidth="1"/>
    <col min="7432" max="7434" width="8.85546875" style="14" customWidth="1"/>
    <col min="7435" max="7435" width="11.140625" style="14" customWidth="1"/>
    <col min="7436" max="7436" width="8.85546875" style="14" customWidth="1"/>
    <col min="7437" max="7437" width="14.7109375" style="14" customWidth="1"/>
    <col min="7438" max="7439" width="9.28515625" style="14" customWidth="1"/>
    <col min="7440" max="7441" width="8.85546875" style="14" customWidth="1"/>
    <col min="7442" max="7442" width="9.28515625" style="14" customWidth="1"/>
    <col min="7443" max="7443" width="8.85546875" style="14" customWidth="1"/>
    <col min="7444" max="7446" width="14.7109375" style="14" customWidth="1"/>
    <col min="7447" max="7447" width="45.42578125" style="14" customWidth="1"/>
    <col min="7448" max="7680" width="11.42578125" style="14"/>
    <col min="7681" max="7681" width="18.7109375" style="14" customWidth="1"/>
    <col min="7682" max="7682" width="12.7109375" style="14" customWidth="1"/>
    <col min="7683" max="7683" width="48.7109375" style="14" customWidth="1"/>
    <col min="7684" max="7684" width="33.28515625" style="14" customWidth="1"/>
    <col min="7685" max="7685" width="11.140625" style="14" customWidth="1"/>
    <col min="7686" max="7686" width="8.85546875" style="14" customWidth="1"/>
    <col min="7687" max="7687" width="10.42578125" style="14" customWidth="1"/>
    <col min="7688" max="7690" width="8.85546875" style="14" customWidth="1"/>
    <col min="7691" max="7691" width="11.140625" style="14" customWidth="1"/>
    <col min="7692" max="7692" width="8.85546875" style="14" customWidth="1"/>
    <col min="7693" max="7693" width="14.7109375" style="14" customWidth="1"/>
    <col min="7694" max="7695" width="9.28515625" style="14" customWidth="1"/>
    <col min="7696" max="7697" width="8.85546875" style="14" customWidth="1"/>
    <col min="7698" max="7698" width="9.28515625" style="14" customWidth="1"/>
    <col min="7699" max="7699" width="8.85546875" style="14" customWidth="1"/>
    <col min="7700" max="7702" width="14.7109375" style="14" customWidth="1"/>
    <col min="7703" max="7703" width="45.42578125" style="14" customWidth="1"/>
    <col min="7704" max="7936" width="11.42578125" style="14"/>
    <col min="7937" max="7937" width="18.7109375" style="14" customWidth="1"/>
    <col min="7938" max="7938" width="12.7109375" style="14" customWidth="1"/>
    <col min="7939" max="7939" width="48.7109375" style="14" customWidth="1"/>
    <col min="7940" max="7940" width="33.28515625" style="14" customWidth="1"/>
    <col min="7941" max="7941" width="11.140625" style="14" customWidth="1"/>
    <col min="7942" max="7942" width="8.85546875" style="14" customWidth="1"/>
    <col min="7943" max="7943" width="10.42578125" style="14" customWidth="1"/>
    <col min="7944" max="7946" width="8.85546875" style="14" customWidth="1"/>
    <col min="7947" max="7947" width="11.140625" style="14" customWidth="1"/>
    <col min="7948" max="7948" width="8.85546875" style="14" customWidth="1"/>
    <col min="7949" max="7949" width="14.7109375" style="14" customWidth="1"/>
    <col min="7950" max="7951" width="9.28515625" style="14" customWidth="1"/>
    <col min="7952" max="7953" width="8.85546875" style="14" customWidth="1"/>
    <col min="7954" max="7954" width="9.28515625" style="14" customWidth="1"/>
    <col min="7955" max="7955" width="8.85546875" style="14" customWidth="1"/>
    <col min="7956" max="7958" width="14.7109375" style="14" customWidth="1"/>
    <col min="7959" max="7959" width="45.42578125" style="14" customWidth="1"/>
    <col min="7960" max="8192" width="11.42578125" style="14"/>
    <col min="8193" max="8193" width="18.7109375" style="14" customWidth="1"/>
    <col min="8194" max="8194" width="12.7109375" style="14" customWidth="1"/>
    <col min="8195" max="8195" width="48.7109375" style="14" customWidth="1"/>
    <col min="8196" max="8196" width="33.28515625" style="14" customWidth="1"/>
    <col min="8197" max="8197" width="11.140625" style="14" customWidth="1"/>
    <col min="8198" max="8198" width="8.85546875" style="14" customWidth="1"/>
    <col min="8199" max="8199" width="10.42578125" style="14" customWidth="1"/>
    <col min="8200" max="8202" width="8.85546875" style="14" customWidth="1"/>
    <col min="8203" max="8203" width="11.140625" style="14" customWidth="1"/>
    <col min="8204" max="8204" width="8.85546875" style="14" customWidth="1"/>
    <col min="8205" max="8205" width="14.7109375" style="14" customWidth="1"/>
    <col min="8206" max="8207" width="9.28515625" style="14" customWidth="1"/>
    <col min="8208" max="8209" width="8.85546875" style="14" customWidth="1"/>
    <col min="8210" max="8210" width="9.28515625" style="14" customWidth="1"/>
    <col min="8211" max="8211" width="8.85546875" style="14" customWidth="1"/>
    <col min="8212" max="8214" width="14.7109375" style="14" customWidth="1"/>
    <col min="8215" max="8215" width="45.42578125" style="14" customWidth="1"/>
    <col min="8216" max="8448" width="11.42578125" style="14"/>
    <col min="8449" max="8449" width="18.7109375" style="14" customWidth="1"/>
    <col min="8450" max="8450" width="12.7109375" style="14" customWidth="1"/>
    <col min="8451" max="8451" width="48.7109375" style="14" customWidth="1"/>
    <col min="8452" max="8452" width="33.28515625" style="14" customWidth="1"/>
    <col min="8453" max="8453" width="11.140625" style="14" customWidth="1"/>
    <col min="8454" max="8454" width="8.85546875" style="14" customWidth="1"/>
    <col min="8455" max="8455" width="10.42578125" style="14" customWidth="1"/>
    <col min="8456" max="8458" width="8.85546875" style="14" customWidth="1"/>
    <col min="8459" max="8459" width="11.140625" style="14" customWidth="1"/>
    <col min="8460" max="8460" width="8.85546875" style="14" customWidth="1"/>
    <col min="8461" max="8461" width="14.7109375" style="14" customWidth="1"/>
    <col min="8462" max="8463" width="9.28515625" style="14" customWidth="1"/>
    <col min="8464" max="8465" width="8.85546875" style="14" customWidth="1"/>
    <col min="8466" max="8466" width="9.28515625" style="14" customWidth="1"/>
    <col min="8467" max="8467" width="8.85546875" style="14" customWidth="1"/>
    <col min="8468" max="8470" width="14.7109375" style="14" customWidth="1"/>
    <col min="8471" max="8471" width="45.42578125" style="14" customWidth="1"/>
    <col min="8472" max="8704" width="11.42578125" style="14"/>
    <col min="8705" max="8705" width="18.7109375" style="14" customWidth="1"/>
    <col min="8706" max="8706" width="12.7109375" style="14" customWidth="1"/>
    <col min="8707" max="8707" width="48.7109375" style="14" customWidth="1"/>
    <col min="8708" max="8708" width="33.28515625" style="14" customWidth="1"/>
    <col min="8709" max="8709" width="11.140625" style="14" customWidth="1"/>
    <col min="8710" max="8710" width="8.85546875" style="14" customWidth="1"/>
    <col min="8711" max="8711" width="10.42578125" style="14" customWidth="1"/>
    <col min="8712" max="8714" width="8.85546875" style="14" customWidth="1"/>
    <col min="8715" max="8715" width="11.140625" style="14" customWidth="1"/>
    <col min="8716" max="8716" width="8.85546875" style="14" customWidth="1"/>
    <col min="8717" max="8717" width="14.7109375" style="14" customWidth="1"/>
    <col min="8718" max="8719" width="9.28515625" style="14" customWidth="1"/>
    <col min="8720" max="8721" width="8.85546875" style="14" customWidth="1"/>
    <col min="8722" max="8722" width="9.28515625" style="14" customWidth="1"/>
    <col min="8723" max="8723" width="8.85546875" style="14" customWidth="1"/>
    <col min="8724" max="8726" width="14.7109375" style="14" customWidth="1"/>
    <col min="8727" max="8727" width="45.42578125" style="14" customWidth="1"/>
    <col min="8728" max="8960" width="11.42578125" style="14"/>
    <col min="8961" max="8961" width="18.7109375" style="14" customWidth="1"/>
    <col min="8962" max="8962" width="12.7109375" style="14" customWidth="1"/>
    <col min="8963" max="8963" width="48.7109375" style="14" customWidth="1"/>
    <col min="8964" max="8964" width="33.28515625" style="14" customWidth="1"/>
    <col min="8965" max="8965" width="11.140625" style="14" customWidth="1"/>
    <col min="8966" max="8966" width="8.85546875" style="14" customWidth="1"/>
    <col min="8967" max="8967" width="10.42578125" style="14" customWidth="1"/>
    <col min="8968" max="8970" width="8.85546875" style="14" customWidth="1"/>
    <col min="8971" max="8971" width="11.140625" style="14" customWidth="1"/>
    <col min="8972" max="8972" width="8.85546875" style="14" customWidth="1"/>
    <col min="8973" max="8973" width="14.7109375" style="14" customWidth="1"/>
    <col min="8974" max="8975" width="9.28515625" style="14" customWidth="1"/>
    <col min="8976" max="8977" width="8.85546875" style="14" customWidth="1"/>
    <col min="8978" max="8978" width="9.28515625" style="14" customWidth="1"/>
    <col min="8979" max="8979" width="8.85546875" style="14" customWidth="1"/>
    <col min="8980" max="8982" width="14.7109375" style="14" customWidth="1"/>
    <col min="8983" max="8983" width="45.42578125" style="14" customWidth="1"/>
    <col min="8984" max="9216" width="11.42578125" style="14"/>
    <col min="9217" max="9217" width="18.7109375" style="14" customWidth="1"/>
    <col min="9218" max="9218" width="12.7109375" style="14" customWidth="1"/>
    <col min="9219" max="9219" width="48.7109375" style="14" customWidth="1"/>
    <col min="9220" max="9220" width="33.28515625" style="14" customWidth="1"/>
    <col min="9221" max="9221" width="11.140625" style="14" customWidth="1"/>
    <col min="9222" max="9222" width="8.85546875" style="14" customWidth="1"/>
    <col min="9223" max="9223" width="10.42578125" style="14" customWidth="1"/>
    <col min="9224" max="9226" width="8.85546875" style="14" customWidth="1"/>
    <col min="9227" max="9227" width="11.140625" style="14" customWidth="1"/>
    <col min="9228" max="9228" width="8.85546875" style="14" customWidth="1"/>
    <col min="9229" max="9229" width="14.7109375" style="14" customWidth="1"/>
    <col min="9230" max="9231" width="9.28515625" style="14" customWidth="1"/>
    <col min="9232" max="9233" width="8.85546875" style="14" customWidth="1"/>
    <col min="9234" max="9234" width="9.28515625" style="14" customWidth="1"/>
    <col min="9235" max="9235" width="8.85546875" style="14" customWidth="1"/>
    <col min="9236" max="9238" width="14.7109375" style="14" customWidth="1"/>
    <col min="9239" max="9239" width="45.42578125" style="14" customWidth="1"/>
    <col min="9240" max="9472" width="11.42578125" style="14"/>
    <col min="9473" max="9473" width="18.7109375" style="14" customWidth="1"/>
    <col min="9474" max="9474" width="12.7109375" style="14" customWidth="1"/>
    <col min="9475" max="9475" width="48.7109375" style="14" customWidth="1"/>
    <col min="9476" max="9476" width="33.28515625" style="14" customWidth="1"/>
    <col min="9477" max="9477" width="11.140625" style="14" customWidth="1"/>
    <col min="9478" max="9478" width="8.85546875" style="14" customWidth="1"/>
    <col min="9479" max="9479" width="10.42578125" style="14" customWidth="1"/>
    <col min="9480" max="9482" width="8.85546875" style="14" customWidth="1"/>
    <col min="9483" max="9483" width="11.140625" style="14" customWidth="1"/>
    <col min="9484" max="9484" width="8.85546875" style="14" customWidth="1"/>
    <col min="9485" max="9485" width="14.7109375" style="14" customWidth="1"/>
    <col min="9486" max="9487" width="9.28515625" style="14" customWidth="1"/>
    <col min="9488" max="9489" width="8.85546875" style="14" customWidth="1"/>
    <col min="9490" max="9490" width="9.28515625" style="14" customWidth="1"/>
    <col min="9491" max="9491" width="8.85546875" style="14" customWidth="1"/>
    <col min="9492" max="9494" width="14.7109375" style="14" customWidth="1"/>
    <col min="9495" max="9495" width="45.42578125" style="14" customWidth="1"/>
    <col min="9496" max="9728" width="11.42578125" style="14"/>
    <col min="9729" max="9729" width="18.7109375" style="14" customWidth="1"/>
    <col min="9730" max="9730" width="12.7109375" style="14" customWidth="1"/>
    <col min="9731" max="9731" width="48.7109375" style="14" customWidth="1"/>
    <col min="9732" max="9732" width="33.28515625" style="14" customWidth="1"/>
    <col min="9733" max="9733" width="11.140625" style="14" customWidth="1"/>
    <col min="9734" max="9734" width="8.85546875" style="14" customWidth="1"/>
    <col min="9735" max="9735" width="10.42578125" style="14" customWidth="1"/>
    <col min="9736" max="9738" width="8.85546875" style="14" customWidth="1"/>
    <col min="9739" max="9739" width="11.140625" style="14" customWidth="1"/>
    <col min="9740" max="9740" width="8.85546875" style="14" customWidth="1"/>
    <col min="9741" max="9741" width="14.7109375" style="14" customWidth="1"/>
    <col min="9742" max="9743" width="9.28515625" style="14" customWidth="1"/>
    <col min="9744" max="9745" width="8.85546875" style="14" customWidth="1"/>
    <col min="9746" max="9746" width="9.28515625" style="14" customWidth="1"/>
    <col min="9747" max="9747" width="8.85546875" style="14" customWidth="1"/>
    <col min="9748" max="9750" width="14.7109375" style="14" customWidth="1"/>
    <col min="9751" max="9751" width="45.42578125" style="14" customWidth="1"/>
    <col min="9752" max="9984" width="11.42578125" style="14"/>
    <col min="9985" max="9985" width="18.7109375" style="14" customWidth="1"/>
    <col min="9986" max="9986" width="12.7109375" style="14" customWidth="1"/>
    <col min="9987" max="9987" width="48.7109375" style="14" customWidth="1"/>
    <col min="9988" max="9988" width="33.28515625" style="14" customWidth="1"/>
    <col min="9989" max="9989" width="11.140625" style="14" customWidth="1"/>
    <col min="9990" max="9990" width="8.85546875" style="14" customWidth="1"/>
    <col min="9991" max="9991" width="10.42578125" style="14" customWidth="1"/>
    <col min="9992" max="9994" width="8.85546875" style="14" customWidth="1"/>
    <col min="9995" max="9995" width="11.140625" style="14" customWidth="1"/>
    <col min="9996" max="9996" width="8.85546875" style="14" customWidth="1"/>
    <col min="9997" max="9997" width="14.7109375" style="14" customWidth="1"/>
    <col min="9998" max="9999" width="9.28515625" style="14" customWidth="1"/>
    <col min="10000" max="10001" width="8.85546875" style="14" customWidth="1"/>
    <col min="10002" max="10002" width="9.28515625" style="14" customWidth="1"/>
    <col min="10003" max="10003" width="8.85546875" style="14" customWidth="1"/>
    <col min="10004" max="10006" width="14.7109375" style="14" customWidth="1"/>
    <col min="10007" max="10007" width="45.42578125" style="14" customWidth="1"/>
    <col min="10008" max="10240" width="11.42578125" style="14"/>
    <col min="10241" max="10241" width="18.7109375" style="14" customWidth="1"/>
    <col min="10242" max="10242" width="12.7109375" style="14" customWidth="1"/>
    <col min="10243" max="10243" width="48.7109375" style="14" customWidth="1"/>
    <col min="10244" max="10244" width="33.28515625" style="14" customWidth="1"/>
    <col min="10245" max="10245" width="11.140625" style="14" customWidth="1"/>
    <col min="10246" max="10246" width="8.85546875" style="14" customWidth="1"/>
    <col min="10247" max="10247" width="10.42578125" style="14" customWidth="1"/>
    <col min="10248" max="10250" width="8.85546875" style="14" customWidth="1"/>
    <col min="10251" max="10251" width="11.140625" style="14" customWidth="1"/>
    <col min="10252" max="10252" width="8.85546875" style="14" customWidth="1"/>
    <col min="10253" max="10253" width="14.7109375" style="14" customWidth="1"/>
    <col min="10254" max="10255" width="9.28515625" style="14" customWidth="1"/>
    <col min="10256" max="10257" width="8.85546875" style="14" customWidth="1"/>
    <col min="10258" max="10258" width="9.28515625" style="14" customWidth="1"/>
    <col min="10259" max="10259" width="8.85546875" style="14" customWidth="1"/>
    <col min="10260" max="10262" width="14.7109375" style="14" customWidth="1"/>
    <col min="10263" max="10263" width="45.42578125" style="14" customWidth="1"/>
    <col min="10264" max="10496" width="11.42578125" style="14"/>
    <col min="10497" max="10497" width="18.7109375" style="14" customWidth="1"/>
    <col min="10498" max="10498" width="12.7109375" style="14" customWidth="1"/>
    <col min="10499" max="10499" width="48.7109375" style="14" customWidth="1"/>
    <col min="10500" max="10500" width="33.28515625" style="14" customWidth="1"/>
    <col min="10501" max="10501" width="11.140625" style="14" customWidth="1"/>
    <col min="10502" max="10502" width="8.85546875" style="14" customWidth="1"/>
    <col min="10503" max="10503" width="10.42578125" style="14" customWidth="1"/>
    <col min="10504" max="10506" width="8.85546875" style="14" customWidth="1"/>
    <col min="10507" max="10507" width="11.140625" style="14" customWidth="1"/>
    <col min="10508" max="10508" width="8.85546875" style="14" customWidth="1"/>
    <col min="10509" max="10509" width="14.7109375" style="14" customWidth="1"/>
    <col min="10510" max="10511" width="9.28515625" style="14" customWidth="1"/>
    <col min="10512" max="10513" width="8.85546875" style="14" customWidth="1"/>
    <col min="10514" max="10514" width="9.28515625" style="14" customWidth="1"/>
    <col min="10515" max="10515" width="8.85546875" style="14" customWidth="1"/>
    <col min="10516" max="10518" width="14.7109375" style="14" customWidth="1"/>
    <col min="10519" max="10519" width="45.42578125" style="14" customWidth="1"/>
    <col min="10520" max="10752" width="11.42578125" style="14"/>
    <col min="10753" max="10753" width="18.7109375" style="14" customWidth="1"/>
    <col min="10754" max="10754" width="12.7109375" style="14" customWidth="1"/>
    <col min="10755" max="10755" width="48.7109375" style="14" customWidth="1"/>
    <col min="10756" max="10756" width="33.28515625" style="14" customWidth="1"/>
    <col min="10757" max="10757" width="11.140625" style="14" customWidth="1"/>
    <col min="10758" max="10758" width="8.85546875" style="14" customWidth="1"/>
    <col min="10759" max="10759" width="10.42578125" style="14" customWidth="1"/>
    <col min="10760" max="10762" width="8.85546875" style="14" customWidth="1"/>
    <col min="10763" max="10763" width="11.140625" style="14" customWidth="1"/>
    <col min="10764" max="10764" width="8.85546875" style="14" customWidth="1"/>
    <col min="10765" max="10765" width="14.7109375" style="14" customWidth="1"/>
    <col min="10766" max="10767" width="9.28515625" style="14" customWidth="1"/>
    <col min="10768" max="10769" width="8.85546875" style="14" customWidth="1"/>
    <col min="10770" max="10770" width="9.28515625" style="14" customWidth="1"/>
    <col min="10771" max="10771" width="8.85546875" style="14" customWidth="1"/>
    <col min="10772" max="10774" width="14.7109375" style="14" customWidth="1"/>
    <col min="10775" max="10775" width="45.42578125" style="14" customWidth="1"/>
    <col min="10776" max="11008" width="11.42578125" style="14"/>
    <col min="11009" max="11009" width="18.7109375" style="14" customWidth="1"/>
    <col min="11010" max="11010" width="12.7109375" style="14" customWidth="1"/>
    <col min="11011" max="11011" width="48.7109375" style="14" customWidth="1"/>
    <col min="11012" max="11012" width="33.28515625" style="14" customWidth="1"/>
    <col min="11013" max="11013" width="11.140625" style="14" customWidth="1"/>
    <col min="11014" max="11014" width="8.85546875" style="14" customWidth="1"/>
    <col min="11015" max="11015" width="10.42578125" style="14" customWidth="1"/>
    <col min="11016" max="11018" width="8.85546875" style="14" customWidth="1"/>
    <col min="11019" max="11019" width="11.140625" style="14" customWidth="1"/>
    <col min="11020" max="11020" width="8.85546875" style="14" customWidth="1"/>
    <col min="11021" max="11021" width="14.7109375" style="14" customWidth="1"/>
    <col min="11022" max="11023" width="9.28515625" style="14" customWidth="1"/>
    <col min="11024" max="11025" width="8.85546875" style="14" customWidth="1"/>
    <col min="11026" max="11026" width="9.28515625" style="14" customWidth="1"/>
    <col min="11027" max="11027" width="8.85546875" style="14" customWidth="1"/>
    <col min="11028" max="11030" width="14.7109375" style="14" customWidth="1"/>
    <col min="11031" max="11031" width="45.42578125" style="14" customWidth="1"/>
    <col min="11032" max="11264" width="11.42578125" style="14"/>
    <col min="11265" max="11265" width="18.7109375" style="14" customWidth="1"/>
    <col min="11266" max="11266" width="12.7109375" style="14" customWidth="1"/>
    <col min="11267" max="11267" width="48.7109375" style="14" customWidth="1"/>
    <col min="11268" max="11268" width="33.28515625" style="14" customWidth="1"/>
    <col min="11269" max="11269" width="11.140625" style="14" customWidth="1"/>
    <col min="11270" max="11270" width="8.85546875" style="14" customWidth="1"/>
    <col min="11271" max="11271" width="10.42578125" style="14" customWidth="1"/>
    <col min="11272" max="11274" width="8.85546875" style="14" customWidth="1"/>
    <col min="11275" max="11275" width="11.140625" style="14" customWidth="1"/>
    <col min="11276" max="11276" width="8.85546875" style="14" customWidth="1"/>
    <col min="11277" max="11277" width="14.7109375" style="14" customWidth="1"/>
    <col min="11278" max="11279" width="9.28515625" style="14" customWidth="1"/>
    <col min="11280" max="11281" width="8.85546875" style="14" customWidth="1"/>
    <col min="11282" max="11282" width="9.28515625" style="14" customWidth="1"/>
    <col min="11283" max="11283" width="8.85546875" style="14" customWidth="1"/>
    <col min="11284" max="11286" width="14.7109375" style="14" customWidth="1"/>
    <col min="11287" max="11287" width="45.42578125" style="14" customWidth="1"/>
    <col min="11288" max="11520" width="11.42578125" style="14"/>
    <col min="11521" max="11521" width="18.7109375" style="14" customWidth="1"/>
    <col min="11522" max="11522" width="12.7109375" style="14" customWidth="1"/>
    <col min="11523" max="11523" width="48.7109375" style="14" customWidth="1"/>
    <col min="11524" max="11524" width="33.28515625" style="14" customWidth="1"/>
    <col min="11525" max="11525" width="11.140625" style="14" customWidth="1"/>
    <col min="11526" max="11526" width="8.85546875" style="14" customWidth="1"/>
    <col min="11527" max="11527" width="10.42578125" style="14" customWidth="1"/>
    <col min="11528" max="11530" width="8.85546875" style="14" customWidth="1"/>
    <col min="11531" max="11531" width="11.140625" style="14" customWidth="1"/>
    <col min="11532" max="11532" width="8.85546875" style="14" customWidth="1"/>
    <col min="11533" max="11533" width="14.7109375" style="14" customWidth="1"/>
    <col min="11534" max="11535" width="9.28515625" style="14" customWidth="1"/>
    <col min="11536" max="11537" width="8.85546875" style="14" customWidth="1"/>
    <col min="11538" max="11538" width="9.28515625" style="14" customWidth="1"/>
    <col min="11539" max="11539" width="8.85546875" style="14" customWidth="1"/>
    <col min="11540" max="11542" width="14.7109375" style="14" customWidth="1"/>
    <col min="11543" max="11543" width="45.42578125" style="14" customWidth="1"/>
    <col min="11544" max="11776" width="11.42578125" style="14"/>
    <col min="11777" max="11777" width="18.7109375" style="14" customWidth="1"/>
    <col min="11778" max="11778" width="12.7109375" style="14" customWidth="1"/>
    <col min="11779" max="11779" width="48.7109375" style="14" customWidth="1"/>
    <col min="11780" max="11780" width="33.28515625" style="14" customWidth="1"/>
    <col min="11781" max="11781" width="11.140625" style="14" customWidth="1"/>
    <col min="11782" max="11782" width="8.85546875" style="14" customWidth="1"/>
    <col min="11783" max="11783" width="10.42578125" style="14" customWidth="1"/>
    <col min="11784" max="11786" width="8.85546875" style="14" customWidth="1"/>
    <col min="11787" max="11787" width="11.140625" style="14" customWidth="1"/>
    <col min="11788" max="11788" width="8.85546875" style="14" customWidth="1"/>
    <col min="11789" max="11789" width="14.7109375" style="14" customWidth="1"/>
    <col min="11790" max="11791" width="9.28515625" style="14" customWidth="1"/>
    <col min="11792" max="11793" width="8.85546875" style="14" customWidth="1"/>
    <col min="11794" max="11794" width="9.28515625" style="14" customWidth="1"/>
    <col min="11795" max="11795" width="8.85546875" style="14" customWidth="1"/>
    <col min="11796" max="11798" width="14.7109375" style="14" customWidth="1"/>
    <col min="11799" max="11799" width="45.42578125" style="14" customWidth="1"/>
    <col min="11800" max="12032" width="11.42578125" style="14"/>
    <col min="12033" max="12033" width="18.7109375" style="14" customWidth="1"/>
    <col min="12034" max="12034" width="12.7109375" style="14" customWidth="1"/>
    <col min="12035" max="12035" width="48.7109375" style="14" customWidth="1"/>
    <col min="12036" max="12036" width="33.28515625" style="14" customWidth="1"/>
    <col min="12037" max="12037" width="11.140625" style="14" customWidth="1"/>
    <col min="12038" max="12038" width="8.85546875" style="14" customWidth="1"/>
    <col min="12039" max="12039" width="10.42578125" style="14" customWidth="1"/>
    <col min="12040" max="12042" width="8.85546875" style="14" customWidth="1"/>
    <col min="12043" max="12043" width="11.140625" style="14" customWidth="1"/>
    <col min="12044" max="12044" width="8.85546875" style="14" customWidth="1"/>
    <col min="12045" max="12045" width="14.7109375" style="14" customWidth="1"/>
    <col min="12046" max="12047" width="9.28515625" style="14" customWidth="1"/>
    <col min="12048" max="12049" width="8.85546875" style="14" customWidth="1"/>
    <col min="12050" max="12050" width="9.28515625" style="14" customWidth="1"/>
    <col min="12051" max="12051" width="8.85546875" style="14" customWidth="1"/>
    <col min="12052" max="12054" width="14.7109375" style="14" customWidth="1"/>
    <col min="12055" max="12055" width="45.42578125" style="14" customWidth="1"/>
    <col min="12056" max="12288" width="11.42578125" style="14"/>
    <col min="12289" max="12289" width="18.7109375" style="14" customWidth="1"/>
    <col min="12290" max="12290" width="12.7109375" style="14" customWidth="1"/>
    <col min="12291" max="12291" width="48.7109375" style="14" customWidth="1"/>
    <col min="12292" max="12292" width="33.28515625" style="14" customWidth="1"/>
    <col min="12293" max="12293" width="11.140625" style="14" customWidth="1"/>
    <col min="12294" max="12294" width="8.85546875" style="14" customWidth="1"/>
    <col min="12295" max="12295" width="10.42578125" style="14" customWidth="1"/>
    <col min="12296" max="12298" width="8.85546875" style="14" customWidth="1"/>
    <col min="12299" max="12299" width="11.140625" style="14" customWidth="1"/>
    <col min="12300" max="12300" width="8.85546875" style="14" customWidth="1"/>
    <col min="12301" max="12301" width="14.7109375" style="14" customWidth="1"/>
    <col min="12302" max="12303" width="9.28515625" style="14" customWidth="1"/>
    <col min="12304" max="12305" width="8.85546875" style="14" customWidth="1"/>
    <col min="12306" max="12306" width="9.28515625" style="14" customWidth="1"/>
    <col min="12307" max="12307" width="8.85546875" style="14" customWidth="1"/>
    <col min="12308" max="12310" width="14.7109375" style="14" customWidth="1"/>
    <col min="12311" max="12311" width="45.42578125" style="14" customWidth="1"/>
    <col min="12312" max="12544" width="11.42578125" style="14"/>
    <col min="12545" max="12545" width="18.7109375" style="14" customWidth="1"/>
    <col min="12546" max="12546" width="12.7109375" style="14" customWidth="1"/>
    <col min="12547" max="12547" width="48.7109375" style="14" customWidth="1"/>
    <col min="12548" max="12548" width="33.28515625" style="14" customWidth="1"/>
    <col min="12549" max="12549" width="11.140625" style="14" customWidth="1"/>
    <col min="12550" max="12550" width="8.85546875" style="14" customWidth="1"/>
    <col min="12551" max="12551" width="10.42578125" style="14" customWidth="1"/>
    <col min="12552" max="12554" width="8.85546875" style="14" customWidth="1"/>
    <col min="12555" max="12555" width="11.140625" style="14" customWidth="1"/>
    <col min="12556" max="12556" width="8.85546875" style="14" customWidth="1"/>
    <col min="12557" max="12557" width="14.7109375" style="14" customWidth="1"/>
    <col min="12558" max="12559" width="9.28515625" style="14" customWidth="1"/>
    <col min="12560" max="12561" width="8.85546875" style="14" customWidth="1"/>
    <col min="12562" max="12562" width="9.28515625" style="14" customWidth="1"/>
    <col min="12563" max="12563" width="8.85546875" style="14" customWidth="1"/>
    <col min="12564" max="12566" width="14.7109375" style="14" customWidth="1"/>
    <col min="12567" max="12567" width="45.42578125" style="14" customWidth="1"/>
    <col min="12568" max="12800" width="11.42578125" style="14"/>
    <col min="12801" max="12801" width="18.7109375" style="14" customWidth="1"/>
    <col min="12802" max="12802" width="12.7109375" style="14" customWidth="1"/>
    <col min="12803" max="12803" width="48.7109375" style="14" customWidth="1"/>
    <col min="12804" max="12804" width="33.28515625" style="14" customWidth="1"/>
    <col min="12805" max="12805" width="11.140625" style="14" customWidth="1"/>
    <col min="12806" max="12806" width="8.85546875" style="14" customWidth="1"/>
    <col min="12807" max="12807" width="10.42578125" style="14" customWidth="1"/>
    <col min="12808" max="12810" width="8.85546875" style="14" customWidth="1"/>
    <col min="12811" max="12811" width="11.140625" style="14" customWidth="1"/>
    <col min="12812" max="12812" width="8.85546875" style="14" customWidth="1"/>
    <col min="12813" max="12813" width="14.7109375" style="14" customWidth="1"/>
    <col min="12814" max="12815" width="9.28515625" style="14" customWidth="1"/>
    <col min="12816" max="12817" width="8.85546875" style="14" customWidth="1"/>
    <col min="12818" max="12818" width="9.28515625" style="14" customWidth="1"/>
    <col min="12819" max="12819" width="8.85546875" style="14" customWidth="1"/>
    <col min="12820" max="12822" width="14.7109375" style="14" customWidth="1"/>
    <col min="12823" max="12823" width="45.42578125" style="14" customWidth="1"/>
    <col min="12824" max="13056" width="11.42578125" style="14"/>
    <col min="13057" max="13057" width="18.7109375" style="14" customWidth="1"/>
    <col min="13058" max="13058" width="12.7109375" style="14" customWidth="1"/>
    <col min="13059" max="13059" width="48.7109375" style="14" customWidth="1"/>
    <col min="13060" max="13060" width="33.28515625" style="14" customWidth="1"/>
    <col min="13061" max="13061" width="11.140625" style="14" customWidth="1"/>
    <col min="13062" max="13062" width="8.85546875" style="14" customWidth="1"/>
    <col min="13063" max="13063" width="10.42578125" style="14" customWidth="1"/>
    <col min="13064" max="13066" width="8.85546875" style="14" customWidth="1"/>
    <col min="13067" max="13067" width="11.140625" style="14" customWidth="1"/>
    <col min="13068" max="13068" width="8.85546875" style="14" customWidth="1"/>
    <col min="13069" max="13069" width="14.7109375" style="14" customWidth="1"/>
    <col min="13070" max="13071" width="9.28515625" style="14" customWidth="1"/>
    <col min="13072" max="13073" width="8.85546875" style="14" customWidth="1"/>
    <col min="13074" max="13074" width="9.28515625" style="14" customWidth="1"/>
    <col min="13075" max="13075" width="8.85546875" style="14" customWidth="1"/>
    <col min="13076" max="13078" width="14.7109375" style="14" customWidth="1"/>
    <col min="13079" max="13079" width="45.42578125" style="14" customWidth="1"/>
    <col min="13080" max="13312" width="11.42578125" style="14"/>
    <col min="13313" max="13313" width="18.7109375" style="14" customWidth="1"/>
    <col min="13314" max="13314" width="12.7109375" style="14" customWidth="1"/>
    <col min="13315" max="13315" width="48.7109375" style="14" customWidth="1"/>
    <col min="13316" max="13316" width="33.28515625" style="14" customWidth="1"/>
    <col min="13317" max="13317" width="11.140625" style="14" customWidth="1"/>
    <col min="13318" max="13318" width="8.85546875" style="14" customWidth="1"/>
    <col min="13319" max="13319" width="10.42578125" style="14" customWidth="1"/>
    <col min="13320" max="13322" width="8.85546875" style="14" customWidth="1"/>
    <col min="13323" max="13323" width="11.140625" style="14" customWidth="1"/>
    <col min="13324" max="13324" width="8.85546875" style="14" customWidth="1"/>
    <col min="13325" max="13325" width="14.7109375" style="14" customWidth="1"/>
    <col min="13326" max="13327" width="9.28515625" style="14" customWidth="1"/>
    <col min="13328" max="13329" width="8.85546875" style="14" customWidth="1"/>
    <col min="13330" max="13330" width="9.28515625" style="14" customWidth="1"/>
    <col min="13331" max="13331" width="8.85546875" style="14" customWidth="1"/>
    <col min="13332" max="13334" width="14.7109375" style="14" customWidth="1"/>
    <col min="13335" max="13335" width="45.42578125" style="14" customWidth="1"/>
    <col min="13336" max="13568" width="11.42578125" style="14"/>
    <col min="13569" max="13569" width="18.7109375" style="14" customWidth="1"/>
    <col min="13570" max="13570" width="12.7109375" style="14" customWidth="1"/>
    <col min="13571" max="13571" width="48.7109375" style="14" customWidth="1"/>
    <col min="13572" max="13572" width="33.28515625" style="14" customWidth="1"/>
    <col min="13573" max="13573" width="11.140625" style="14" customWidth="1"/>
    <col min="13574" max="13574" width="8.85546875" style="14" customWidth="1"/>
    <col min="13575" max="13575" width="10.42578125" style="14" customWidth="1"/>
    <col min="13576" max="13578" width="8.85546875" style="14" customWidth="1"/>
    <col min="13579" max="13579" width="11.140625" style="14" customWidth="1"/>
    <col min="13580" max="13580" width="8.85546875" style="14" customWidth="1"/>
    <col min="13581" max="13581" width="14.7109375" style="14" customWidth="1"/>
    <col min="13582" max="13583" width="9.28515625" style="14" customWidth="1"/>
    <col min="13584" max="13585" width="8.85546875" style="14" customWidth="1"/>
    <col min="13586" max="13586" width="9.28515625" style="14" customWidth="1"/>
    <col min="13587" max="13587" width="8.85546875" style="14" customWidth="1"/>
    <col min="13588" max="13590" width="14.7109375" style="14" customWidth="1"/>
    <col min="13591" max="13591" width="45.42578125" style="14" customWidth="1"/>
    <col min="13592" max="13824" width="11.42578125" style="14"/>
    <col min="13825" max="13825" width="18.7109375" style="14" customWidth="1"/>
    <col min="13826" max="13826" width="12.7109375" style="14" customWidth="1"/>
    <col min="13827" max="13827" width="48.7109375" style="14" customWidth="1"/>
    <col min="13828" max="13828" width="33.28515625" style="14" customWidth="1"/>
    <col min="13829" max="13829" width="11.140625" style="14" customWidth="1"/>
    <col min="13830" max="13830" width="8.85546875" style="14" customWidth="1"/>
    <col min="13831" max="13831" width="10.42578125" style="14" customWidth="1"/>
    <col min="13832" max="13834" width="8.85546875" style="14" customWidth="1"/>
    <col min="13835" max="13835" width="11.140625" style="14" customWidth="1"/>
    <col min="13836" max="13836" width="8.85546875" style="14" customWidth="1"/>
    <col min="13837" max="13837" width="14.7109375" style="14" customWidth="1"/>
    <col min="13838" max="13839" width="9.28515625" style="14" customWidth="1"/>
    <col min="13840" max="13841" width="8.85546875" style="14" customWidth="1"/>
    <col min="13842" max="13842" width="9.28515625" style="14" customWidth="1"/>
    <col min="13843" max="13843" width="8.85546875" style="14" customWidth="1"/>
    <col min="13844" max="13846" width="14.7109375" style="14" customWidth="1"/>
    <col min="13847" max="13847" width="45.42578125" style="14" customWidth="1"/>
    <col min="13848" max="14080" width="11.42578125" style="14"/>
    <col min="14081" max="14081" width="18.7109375" style="14" customWidth="1"/>
    <col min="14082" max="14082" width="12.7109375" style="14" customWidth="1"/>
    <col min="14083" max="14083" width="48.7109375" style="14" customWidth="1"/>
    <col min="14084" max="14084" width="33.28515625" style="14" customWidth="1"/>
    <col min="14085" max="14085" width="11.140625" style="14" customWidth="1"/>
    <col min="14086" max="14086" width="8.85546875" style="14" customWidth="1"/>
    <col min="14087" max="14087" width="10.42578125" style="14" customWidth="1"/>
    <col min="14088" max="14090" width="8.85546875" style="14" customWidth="1"/>
    <col min="14091" max="14091" width="11.140625" style="14" customWidth="1"/>
    <col min="14092" max="14092" width="8.85546875" style="14" customWidth="1"/>
    <col min="14093" max="14093" width="14.7109375" style="14" customWidth="1"/>
    <col min="14094" max="14095" width="9.28515625" style="14" customWidth="1"/>
    <col min="14096" max="14097" width="8.85546875" style="14" customWidth="1"/>
    <col min="14098" max="14098" width="9.28515625" style="14" customWidth="1"/>
    <col min="14099" max="14099" width="8.85546875" style="14" customWidth="1"/>
    <col min="14100" max="14102" width="14.7109375" style="14" customWidth="1"/>
    <col min="14103" max="14103" width="45.42578125" style="14" customWidth="1"/>
    <col min="14104" max="14336" width="11.42578125" style="14"/>
    <col min="14337" max="14337" width="18.7109375" style="14" customWidth="1"/>
    <col min="14338" max="14338" width="12.7109375" style="14" customWidth="1"/>
    <col min="14339" max="14339" width="48.7109375" style="14" customWidth="1"/>
    <col min="14340" max="14340" width="33.28515625" style="14" customWidth="1"/>
    <col min="14341" max="14341" width="11.140625" style="14" customWidth="1"/>
    <col min="14342" max="14342" width="8.85546875" style="14" customWidth="1"/>
    <col min="14343" max="14343" width="10.42578125" style="14" customWidth="1"/>
    <col min="14344" max="14346" width="8.85546875" style="14" customWidth="1"/>
    <col min="14347" max="14347" width="11.140625" style="14" customWidth="1"/>
    <col min="14348" max="14348" width="8.85546875" style="14" customWidth="1"/>
    <col min="14349" max="14349" width="14.7109375" style="14" customWidth="1"/>
    <col min="14350" max="14351" width="9.28515625" style="14" customWidth="1"/>
    <col min="14352" max="14353" width="8.85546875" style="14" customWidth="1"/>
    <col min="14354" max="14354" width="9.28515625" style="14" customWidth="1"/>
    <col min="14355" max="14355" width="8.85546875" style="14" customWidth="1"/>
    <col min="14356" max="14358" width="14.7109375" style="14" customWidth="1"/>
    <col min="14359" max="14359" width="45.42578125" style="14" customWidth="1"/>
    <col min="14360" max="14592" width="11.42578125" style="14"/>
    <col min="14593" max="14593" width="18.7109375" style="14" customWidth="1"/>
    <col min="14594" max="14594" width="12.7109375" style="14" customWidth="1"/>
    <col min="14595" max="14595" width="48.7109375" style="14" customWidth="1"/>
    <col min="14596" max="14596" width="33.28515625" style="14" customWidth="1"/>
    <col min="14597" max="14597" width="11.140625" style="14" customWidth="1"/>
    <col min="14598" max="14598" width="8.85546875" style="14" customWidth="1"/>
    <col min="14599" max="14599" width="10.42578125" style="14" customWidth="1"/>
    <col min="14600" max="14602" width="8.85546875" style="14" customWidth="1"/>
    <col min="14603" max="14603" width="11.140625" style="14" customWidth="1"/>
    <col min="14604" max="14604" width="8.85546875" style="14" customWidth="1"/>
    <col min="14605" max="14605" width="14.7109375" style="14" customWidth="1"/>
    <col min="14606" max="14607" width="9.28515625" style="14" customWidth="1"/>
    <col min="14608" max="14609" width="8.85546875" style="14" customWidth="1"/>
    <col min="14610" max="14610" width="9.28515625" style="14" customWidth="1"/>
    <col min="14611" max="14611" width="8.85546875" style="14" customWidth="1"/>
    <col min="14612" max="14614" width="14.7109375" style="14" customWidth="1"/>
    <col min="14615" max="14615" width="45.42578125" style="14" customWidth="1"/>
    <col min="14616" max="14848" width="11.42578125" style="14"/>
    <col min="14849" max="14849" width="18.7109375" style="14" customWidth="1"/>
    <col min="14850" max="14850" width="12.7109375" style="14" customWidth="1"/>
    <col min="14851" max="14851" width="48.7109375" style="14" customWidth="1"/>
    <col min="14852" max="14852" width="33.28515625" style="14" customWidth="1"/>
    <col min="14853" max="14853" width="11.140625" style="14" customWidth="1"/>
    <col min="14854" max="14854" width="8.85546875" style="14" customWidth="1"/>
    <col min="14855" max="14855" width="10.42578125" style="14" customWidth="1"/>
    <col min="14856" max="14858" width="8.85546875" style="14" customWidth="1"/>
    <col min="14859" max="14859" width="11.140625" style="14" customWidth="1"/>
    <col min="14860" max="14860" width="8.85546875" style="14" customWidth="1"/>
    <col min="14861" max="14861" width="14.7109375" style="14" customWidth="1"/>
    <col min="14862" max="14863" width="9.28515625" style="14" customWidth="1"/>
    <col min="14864" max="14865" width="8.85546875" style="14" customWidth="1"/>
    <col min="14866" max="14866" width="9.28515625" style="14" customWidth="1"/>
    <col min="14867" max="14867" width="8.85546875" style="14" customWidth="1"/>
    <col min="14868" max="14870" width="14.7109375" style="14" customWidth="1"/>
    <col min="14871" max="14871" width="45.42578125" style="14" customWidth="1"/>
    <col min="14872" max="15104" width="11.42578125" style="14"/>
    <col min="15105" max="15105" width="18.7109375" style="14" customWidth="1"/>
    <col min="15106" max="15106" width="12.7109375" style="14" customWidth="1"/>
    <col min="15107" max="15107" width="48.7109375" style="14" customWidth="1"/>
    <col min="15108" max="15108" width="33.28515625" style="14" customWidth="1"/>
    <col min="15109" max="15109" width="11.140625" style="14" customWidth="1"/>
    <col min="15110" max="15110" width="8.85546875" style="14" customWidth="1"/>
    <col min="15111" max="15111" width="10.42578125" style="14" customWidth="1"/>
    <col min="15112" max="15114" width="8.85546875" style="14" customWidth="1"/>
    <col min="15115" max="15115" width="11.140625" style="14" customWidth="1"/>
    <col min="15116" max="15116" width="8.85546875" style="14" customWidth="1"/>
    <col min="15117" max="15117" width="14.7109375" style="14" customWidth="1"/>
    <col min="15118" max="15119" width="9.28515625" style="14" customWidth="1"/>
    <col min="15120" max="15121" width="8.85546875" style="14" customWidth="1"/>
    <col min="15122" max="15122" width="9.28515625" style="14" customWidth="1"/>
    <col min="15123" max="15123" width="8.85546875" style="14" customWidth="1"/>
    <col min="15124" max="15126" width="14.7109375" style="14" customWidth="1"/>
    <col min="15127" max="15127" width="45.42578125" style="14" customWidth="1"/>
    <col min="15128" max="15360" width="11.42578125" style="14"/>
    <col min="15361" max="15361" width="18.7109375" style="14" customWidth="1"/>
    <col min="15362" max="15362" width="12.7109375" style="14" customWidth="1"/>
    <col min="15363" max="15363" width="48.7109375" style="14" customWidth="1"/>
    <col min="15364" max="15364" width="33.28515625" style="14" customWidth="1"/>
    <col min="15365" max="15365" width="11.140625" style="14" customWidth="1"/>
    <col min="15366" max="15366" width="8.85546875" style="14" customWidth="1"/>
    <col min="15367" max="15367" width="10.42578125" style="14" customWidth="1"/>
    <col min="15368" max="15370" width="8.85546875" style="14" customWidth="1"/>
    <col min="15371" max="15371" width="11.140625" style="14" customWidth="1"/>
    <col min="15372" max="15372" width="8.85546875" style="14" customWidth="1"/>
    <col min="15373" max="15373" width="14.7109375" style="14" customWidth="1"/>
    <col min="15374" max="15375" width="9.28515625" style="14" customWidth="1"/>
    <col min="15376" max="15377" width="8.85546875" style="14" customWidth="1"/>
    <col min="15378" max="15378" width="9.28515625" style="14" customWidth="1"/>
    <col min="15379" max="15379" width="8.85546875" style="14" customWidth="1"/>
    <col min="15380" max="15382" width="14.7109375" style="14" customWidth="1"/>
    <col min="15383" max="15383" width="45.42578125" style="14" customWidth="1"/>
    <col min="15384" max="15616" width="11.42578125" style="14"/>
    <col min="15617" max="15617" width="18.7109375" style="14" customWidth="1"/>
    <col min="15618" max="15618" width="12.7109375" style="14" customWidth="1"/>
    <col min="15619" max="15619" width="48.7109375" style="14" customWidth="1"/>
    <col min="15620" max="15620" width="33.28515625" style="14" customWidth="1"/>
    <col min="15621" max="15621" width="11.140625" style="14" customWidth="1"/>
    <col min="15622" max="15622" width="8.85546875" style="14" customWidth="1"/>
    <col min="15623" max="15623" width="10.42578125" style="14" customWidth="1"/>
    <col min="15624" max="15626" width="8.85546875" style="14" customWidth="1"/>
    <col min="15627" max="15627" width="11.140625" style="14" customWidth="1"/>
    <col min="15628" max="15628" width="8.85546875" style="14" customWidth="1"/>
    <col min="15629" max="15629" width="14.7109375" style="14" customWidth="1"/>
    <col min="15630" max="15631" width="9.28515625" style="14" customWidth="1"/>
    <col min="15632" max="15633" width="8.85546875" style="14" customWidth="1"/>
    <col min="15634" max="15634" width="9.28515625" style="14" customWidth="1"/>
    <col min="15635" max="15635" width="8.85546875" style="14" customWidth="1"/>
    <col min="15636" max="15638" width="14.7109375" style="14" customWidth="1"/>
    <col min="15639" max="15639" width="45.42578125" style="14" customWidth="1"/>
    <col min="15640" max="15872" width="11.42578125" style="14"/>
    <col min="15873" max="15873" width="18.7109375" style="14" customWidth="1"/>
    <col min="15874" max="15874" width="12.7109375" style="14" customWidth="1"/>
    <col min="15875" max="15875" width="48.7109375" style="14" customWidth="1"/>
    <col min="15876" max="15876" width="33.28515625" style="14" customWidth="1"/>
    <col min="15877" max="15877" width="11.140625" style="14" customWidth="1"/>
    <col min="15878" max="15878" width="8.85546875" style="14" customWidth="1"/>
    <col min="15879" max="15879" width="10.42578125" style="14" customWidth="1"/>
    <col min="15880" max="15882" width="8.85546875" style="14" customWidth="1"/>
    <col min="15883" max="15883" width="11.140625" style="14" customWidth="1"/>
    <col min="15884" max="15884" width="8.85546875" style="14" customWidth="1"/>
    <col min="15885" max="15885" width="14.7109375" style="14" customWidth="1"/>
    <col min="15886" max="15887" width="9.28515625" style="14" customWidth="1"/>
    <col min="15888" max="15889" width="8.85546875" style="14" customWidth="1"/>
    <col min="15890" max="15890" width="9.28515625" style="14" customWidth="1"/>
    <col min="15891" max="15891" width="8.85546875" style="14" customWidth="1"/>
    <col min="15892" max="15894" width="14.7109375" style="14" customWidth="1"/>
    <col min="15895" max="15895" width="45.42578125" style="14" customWidth="1"/>
    <col min="15896" max="16128" width="11.42578125" style="14"/>
    <col min="16129" max="16129" width="18.7109375" style="14" customWidth="1"/>
    <col min="16130" max="16130" width="12.7109375" style="14" customWidth="1"/>
    <col min="16131" max="16131" width="48.7109375" style="14" customWidth="1"/>
    <col min="16132" max="16132" width="33.28515625" style="14" customWidth="1"/>
    <col min="16133" max="16133" width="11.140625" style="14" customWidth="1"/>
    <col min="16134" max="16134" width="8.85546875" style="14" customWidth="1"/>
    <col min="16135" max="16135" width="10.42578125" style="14" customWidth="1"/>
    <col min="16136" max="16138" width="8.85546875" style="14" customWidth="1"/>
    <col min="16139" max="16139" width="11.140625" style="14" customWidth="1"/>
    <col min="16140" max="16140" width="8.85546875" style="14" customWidth="1"/>
    <col min="16141" max="16141" width="14.7109375" style="14" customWidth="1"/>
    <col min="16142" max="16143" width="9.28515625" style="14" customWidth="1"/>
    <col min="16144" max="16145" width="8.85546875" style="14" customWidth="1"/>
    <col min="16146" max="16146" width="9.28515625" style="14" customWidth="1"/>
    <col min="16147" max="16147" width="8.85546875" style="14" customWidth="1"/>
    <col min="16148" max="16150" width="14.7109375" style="14" customWidth="1"/>
    <col min="16151" max="16151" width="45.42578125" style="14" customWidth="1"/>
    <col min="16152" max="16384" width="11.42578125" style="14"/>
  </cols>
  <sheetData>
    <row r="1" spans="1:23" ht="48" customHeight="1" thickBot="1" x14ac:dyDescent="0.3">
      <c r="A1" s="772" t="s">
        <v>457</v>
      </c>
      <c r="B1" s="773"/>
      <c r="C1" s="773"/>
      <c r="D1" s="773"/>
      <c r="E1" s="773"/>
      <c r="F1" s="773"/>
      <c r="G1" s="773"/>
      <c r="H1" s="773"/>
      <c r="I1" s="773"/>
      <c r="J1" s="773"/>
      <c r="K1" s="773"/>
      <c r="L1" s="773"/>
      <c r="M1" s="773"/>
      <c r="N1" s="773"/>
      <c r="O1" s="773"/>
      <c r="P1" s="773"/>
      <c r="Q1" s="773"/>
      <c r="R1" s="773"/>
      <c r="S1" s="773"/>
      <c r="T1" s="773"/>
      <c r="U1" s="773"/>
      <c r="V1" s="773"/>
      <c r="W1" s="774"/>
    </row>
    <row r="2" spans="1:23" ht="19.5" customHeight="1" thickBot="1" x14ac:dyDescent="0.3">
      <c r="A2" s="775"/>
      <c r="B2" s="775"/>
      <c r="C2" s="775"/>
      <c r="D2" s="775"/>
      <c r="E2" s="775"/>
      <c r="F2" s="775"/>
      <c r="G2" s="775"/>
      <c r="H2" s="775"/>
      <c r="I2" s="775"/>
      <c r="J2" s="775"/>
      <c r="K2" s="775"/>
      <c r="L2" s="775"/>
      <c r="M2" s="775"/>
      <c r="N2" s="775"/>
      <c r="O2" s="775"/>
      <c r="P2" s="775"/>
      <c r="Q2" s="775"/>
      <c r="R2" s="775"/>
      <c r="S2" s="775"/>
      <c r="T2" s="775"/>
      <c r="U2" s="775"/>
      <c r="V2" s="775"/>
      <c r="W2" s="775"/>
    </row>
    <row r="3" spans="1:23" ht="70.5" customHeight="1" thickBot="1" x14ac:dyDescent="0.3">
      <c r="A3" s="387"/>
      <c r="B3" s="388"/>
      <c r="C3" s="389"/>
      <c r="D3" s="390"/>
      <c r="E3" s="776" t="s">
        <v>0</v>
      </c>
      <c r="F3" s="777"/>
      <c r="G3" s="777"/>
      <c r="H3" s="777"/>
      <c r="I3" s="777"/>
      <c r="J3" s="777"/>
      <c r="K3" s="777"/>
      <c r="L3" s="777"/>
      <c r="M3" s="778"/>
      <c r="N3" s="776" t="s">
        <v>1</v>
      </c>
      <c r="O3" s="777"/>
      <c r="P3" s="777"/>
      <c r="Q3" s="777"/>
      <c r="R3" s="777"/>
      <c r="S3" s="777"/>
      <c r="T3" s="778"/>
      <c r="U3" s="779" t="s">
        <v>2</v>
      </c>
      <c r="V3" s="780"/>
      <c r="W3" s="32"/>
    </row>
    <row r="4" spans="1:23" s="19" customFormat="1" ht="205.5" customHeight="1" thickBot="1" x14ac:dyDescent="0.3">
      <c r="A4" s="82" t="s">
        <v>3</v>
      </c>
      <c r="B4" s="35" t="s">
        <v>4</v>
      </c>
      <c r="C4" s="572" t="s">
        <v>5</v>
      </c>
      <c r="D4" s="36" t="s">
        <v>6</v>
      </c>
      <c r="E4" s="16" t="s">
        <v>7</v>
      </c>
      <c r="F4" s="17" t="s">
        <v>8</v>
      </c>
      <c r="G4" s="17" t="s">
        <v>9</v>
      </c>
      <c r="H4" s="17" t="s">
        <v>10</v>
      </c>
      <c r="I4" s="17" t="s">
        <v>11</v>
      </c>
      <c r="J4" s="17" t="s">
        <v>12</v>
      </c>
      <c r="K4" s="17" t="s">
        <v>13</v>
      </c>
      <c r="L4" s="18" t="s">
        <v>14</v>
      </c>
      <c r="M4" s="125" t="s">
        <v>15</v>
      </c>
      <c r="N4" s="132" t="s">
        <v>16</v>
      </c>
      <c r="O4" s="133" t="s">
        <v>17</v>
      </c>
      <c r="P4" s="133" t="s">
        <v>18</v>
      </c>
      <c r="Q4" s="133" t="s">
        <v>19</v>
      </c>
      <c r="R4" s="133" t="s">
        <v>20</v>
      </c>
      <c r="S4" s="134" t="s">
        <v>21</v>
      </c>
      <c r="T4" s="135" t="s">
        <v>22</v>
      </c>
      <c r="U4" s="503" t="s">
        <v>384</v>
      </c>
      <c r="V4" s="504" t="s">
        <v>385</v>
      </c>
      <c r="W4" s="33" t="s">
        <v>25</v>
      </c>
    </row>
    <row r="5" spans="1:23" ht="50.1" customHeight="1" x14ac:dyDescent="0.25">
      <c r="A5" s="784" t="s">
        <v>335</v>
      </c>
      <c r="B5" s="786" t="s">
        <v>32</v>
      </c>
      <c r="C5" s="74" t="s">
        <v>34</v>
      </c>
      <c r="D5" s="37" t="s">
        <v>27</v>
      </c>
      <c r="E5" s="52"/>
      <c r="F5" s="20"/>
      <c r="G5" s="20">
        <v>24</v>
      </c>
      <c r="H5" s="20"/>
      <c r="I5" s="20"/>
      <c r="J5" s="20"/>
      <c r="K5" s="20"/>
      <c r="L5" s="53"/>
      <c r="M5" s="392">
        <f t="shared" ref="M5:M13" si="0">E5+F5+G5+H5+I5+J5+K5+L5</f>
        <v>24</v>
      </c>
      <c r="N5" s="789">
        <v>30</v>
      </c>
      <c r="O5" s="792"/>
      <c r="P5" s="792">
        <v>96</v>
      </c>
      <c r="Q5" s="792"/>
      <c r="R5" s="792"/>
      <c r="S5" s="801"/>
      <c r="T5" s="804">
        <f>SUM(N5:S13)</f>
        <v>126</v>
      </c>
      <c r="U5" s="781">
        <v>96</v>
      </c>
      <c r="V5" s="795">
        <v>30</v>
      </c>
      <c r="W5" s="798" t="s">
        <v>332</v>
      </c>
    </row>
    <row r="6" spans="1:23" ht="50.1" customHeight="1" x14ac:dyDescent="0.25">
      <c r="A6" s="785"/>
      <c r="B6" s="787"/>
      <c r="C6" s="75"/>
      <c r="D6" s="41" t="s">
        <v>35</v>
      </c>
      <c r="E6" s="54"/>
      <c r="F6" s="24"/>
      <c r="G6" s="24">
        <v>100</v>
      </c>
      <c r="H6" s="24"/>
      <c r="I6" s="24"/>
      <c r="J6" s="24"/>
      <c r="K6" s="24"/>
      <c r="L6" s="55"/>
      <c r="M6" s="393">
        <v>100</v>
      </c>
      <c r="N6" s="790"/>
      <c r="O6" s="793"/>
      <c r="P6" s="793"/>
      <c r="Q6" s="793"/>
      <c r="R6" s="793"/>
      <c r="S6" s="802"/>
      <c r="T6" s="805"/>
      <c r="U6" s="782"/>
      <c r="V6" s="796"/>
      <c r="W6" s="799"/>
    </row>
    <row r="7" spans="1:23" ht="50.1" customHeight="1" thickBot="1" x14ac:dyDescent="0.3">
      <c r="A7" s="785"/>
      <c r="B7" s="788"/>
      <c r="C7" s="76" t="s">
        <v>36</v>
      </c>
      <c r="D7" s="42" t="s">
        <v>37</v>
      </c>
      <c r="E7" s="56">
        <v>289</v>
      </c>
      <c r="F7" s="26"/>
      <c r="G7" s="26"/>
      <c r="H7" s="26"/>
      <c r="I7" s="26"/>
      <c r="J7" s="26"/>
      <c r="K7" s="26"/>
      <c r="L7" s="57"/>
      <c r="M7" s="394">
        <f t="shared" si="0"/>
        <v>289</v>
      </c>
      <c r="N7" s="790"/>
      <c r="O7" s="793"/>
      <c r="P7" s="793"/>
      <c r="Q7" s="793"/>
      <c r="R7" s="793"/>
      <c r="S7" s="802"/>
      <c r="T7" s="805"/>
      <c r="U7" s="782"/>
      <c r="V7" s="796"/>
      <c r="W7" s="799"/>
    </row>
    <row r="8" spans="1:23" ht="50.1" customHeight="1" x14ac:dyDescent="0.25">
      <c r="A8" s="785"/>
      <c r="B8" s="786" t="s">
        <v>29</v>
      </c>
      <c r="C8" s="74"/>
      <c r="D8" s="43" t="s">
        <v>27</v>
      </c>
      <c r="E8" s="58"/>
      <c r="F8" s="20"/>
      <c r="G8" s="20">
        <v>24</v>
      </c>
      <c r="H8" s="20"/>
      <c r="I8" s="20"/>
      <c r="J8" s="20"/>
      <c r="K8" s="20"/>
      <c r="L8" s="53"/>
      <c r="M8" s="392">
        <f t="shared" si="0"/>
        <v>24</v>
      </c>
      <c r="N8" s="790"/>
      <c r="O8" s="793"/>
      <c r="P8" s="793"/>
      <c r="Q8" s="793"/>
      <c r="R8" s="793"/>
      <c r="S8" s="802"/>
      <c r="T8" s="805"/>
      <c r="U8" s="782"/>
      <c r="V8" s="796"/>
      <c r="W8" s="799"/>
    </row>
    <row r="9" spans="1:23" ht="50.1" customHeight="1" x14ac:dyDescent="0.25">
      <c r="A9" s="785"/>
      <c r="B9" s="787"/>
      <c r="C9" s="72"/>
      <c r="D9" s="44" t="s">
        <v>30</v>
      </c>
      <c r="E9" s="27"/>
      <c r="F9" s="23"/>
      <c r="G9" s="23">
        <v>100</v>
      </c>
      <c r="H9" s="23"/>
      <c r="I9" s="23"/>
      <c r="J9" s="23"/>
      <c r="K9" s="23"/>
      <c r="L9" s="59"/>
      <c r="M9" s="395">
        <f t="shared" si="0"/>
        <v>100</v>
      </c>
      <c r="N9" s="790"/>
      <c r="O9" s="793"/>
      <c r="P9" s="793"/>
      <c r="Q9" s="793"/>
      <c r="R9" s="793"/>
      <c r="S9" s="802"/>
      <c r="T9" s="805"/>
      <c r="U9" s="782"/>
      <c r="V9" s="796"/>
      <c r="W9" s="799"/>
    </row>
    <row r="10" spans="1:23" ht="50.1" customHeight="1" thickBot="1" x14ac:dyDescent="0.3">
      <c r="A10" s="785"/>
      <c r="B10" s="788"/>
      <c r="C10" s="73" t="s">
        <v>38</v>
      </c>
      <c r="D10" s="45" t="s">
        <v>28</v>
      </c>
      <c r="E10" s="60">
        <v>10</v>
      </c>
      <c r="F10" s="22"/>
      <c r="G10" s="22">
        <v>183</v>
      </c>
      <c r="H10" s="22"/>
      <c r="I10" s="22"/>
      <c r="J10" s="22"/>
      <c r="K10" s="22"/>
      <c r="L10" s="61"/>
      <c r="M10" s="394">
        <f t="shared" si="0"/>
        <v>193</v>
      </c>
      <c r="N10" s="790"/>
      <c r="O10" s="793"/>
      <c r="P10" s="793"/>
      <c r="Q10" s="793"/>
      <c r="R10" s="793"/>
      <c r="S10" s="802"/>
      <c r="T10" s="805"/>
      <c r="U10" s="782"/>
      <c r="V10" s="796"/>
      <c r="W10" s="799"/>
    </row>
    <row r="11" spans="1:23" ht="50.1" customHeight="1" x14ac:dyDescent="0.25">
      <c r="A11" s="785"/>
      <c r="B11" s="786" t="s">
        <v>26</v>
      </c>
      <c r="C11" s="74" t="s">
        <v>39</v>
      </c>
      <c r="D11" s="37" t="s">
        <v>27</v>
      </c>
      <c r="E11" s="62"/>
      <c r="F11" s="21"/>
      <c r="G11" s="21">
        <v>20</v>
      </c>
      <c r="H11" s="21"/>
      <c r="I11" s="21"/>
      <c r="J11" s="21"/>
      <c r="K11" s="21"/>
      <c r="L11" s="63"/>
      <c r="M11" s="392">
        <f t="shared" si="0"/>
        <v>20</v>
      </c>
      <c r="N11" s="790"/>
      <c r="O11" s="793"/>
      <c r="P11" s="793"/>
      <c r="Q11" s="793"/>
      <c r="R11" s="793"/>
      <c r="S11" s="802"/>
      <c r="T11" s="805"/>
      <c r="U11" s="782"/>
      <c r="V11" s="796"/>
      <c r="W11" s="799"/>
    </row>
    <row r="12" spans="1:23" ht="50.1" customHeight="1" x14ac:dyDescent="0.25">
      <c r="A12" s="785"/>
      <c r="B12" s="787"/>
      <c r="C12" s="72"/>
      <c r="D12" s="38" t="s">
        <v>30</v>
      </c>
      <c r="E12" s="64"/>
      <c r="F12" s="23"/>
      <c r="G12" s="23">
        <v>145</v>
      </c>
      <c r="H12" s="23"/>
      <c r="I12" s="23"/>
      <c r="J12" s="23"/>
      <c r="K12" s="23"/>
      <c r="L12" s="59"/>
      <c r="M12" s="395">
        <f t="shared" si="0"/>
        <v>145</v>
      </c>
      <c r="N12" s="790"/>
      <c r="O12" s="793"/>
      <c r="P12" s="793"/>
      <c r="Q12" s="793"/>
      <c r="R12" s="793"/>
      <c r="S12" s="802"/>
      <c r="T12" s="805"/>
      <c r="U12" s="782"/>
      <c r="V12" s="796"/>
      <c r="W12" s="799"/>
    </row>
    <row r="13" spans="1:23" ht="50.1" customHeight="1" thickBot="1" x14ac:dyDescent="0.3">
      <c r="A13" s="785"/>
      <c r="B13" s="788"/>
      <c r="C13" s="73" t="s">
        <v>40</v>
      </c>
      <c r="D13" s="39" t="s">
        <v>33</v>
      </c>
      <c r="E13" s="65"/>
      <c r="F13" s="22"/>
      <c r="G13" s="22">
        <v>130</v>
      </c>
      <c r="H13" s="22"/>
      <c r="I13" s="22"/>
      <c r="J13" s="22"/>
      <c r="K13" s="22"/>
      <c r="L13" s="61"/>
      <c r="M13" s="394">
        <f t="shared" si="0"/>
        <v>130</v>
      </c>
      <c r="N13" s="791"/>
      <c r="O13" s="794"/>
      <c r="P13" s="794"/>
      <c r="Q13" s="794"/>
      <c r="R13" s="794"/>
      <c r="S13" s="803"/>
      <c r="T13" s="806"/>
      <c r="U13" s="783"/>
      <c r="V13" s="797"/>
      <c r="W13" s="800"/>
    </row>
    <row r="14" spans="1:23" s="25" customFormat="1" ht="42" customHeight="1" thickBot="1" x14ac:dyDescent="0.3">
      <c r="A14" s="830"/>
      <c r="B14" s="831"/>
      <c r="C14" s="831"/>
      <c r="D14" s="832"/>
      <c r="E14" s="119">
        <f>SUM(E5:E13)</f>
        <v>299</v>
      </c>
      <c r="F14" s="120">
        <f>SUM(F5:F13)</f>
        <v>0</v>
      </c>
      <c r="G14" s="120">
        <f>SUM(G5:G13)</f>
        <v>726</v>
      </c>
      <c r="H14" s="120">
        <f t="shared" ref="H14:V14" si="1">SUM(H5:H13)</f>
        <v>0</v>
      </c>
      <c r="I14" s="120">
        <f t="shared" si="1"/>
        <v>0</v>
      </c>
      <c r="J14" s="120">
        <f t="shared" si="1"/>
        <v>0</v>
      </c>
      <c r="K14" s="120">
        <f t="shared" si="1"/>
        <v>0</v>
      </c>
      <c r="L14" s="121">
        <f t="shared" si="1"/>
        <v>0</v>
      </c>
      <c r="M14" s="396">
        <f>SUM(M5:M13)</f>
        <v>1025</v>
      </c>
      <c r="N14" s="119">
        <f t="shared" si="1"/>
        <v>30</v>
      </c>
      <c r="O14" s="120">
        <f t="shared" si="1"/>
        <v>0</v>
      </c>
      <c r="P14" s="120">
        <f t="shared" si="1"/>
        <v>96</v>
      </c>
      <c r="Q14" s="120">
        <f t="shared" si="1"/>
        <v>0</v>
      </c>
      <c r="R14" s="120">
        <f t="shared" si="1"/>
        <v>0</v>
      </c>
      <c r="S14" s="121">
        <f t="shared" si="1"/>
        <v>0</v>
      </c>
      <c r="T14" s="396">
        <f t="shared" si="1"/>
        <v>126</v>
      </c>
      <c r="U14" s="505">
        <f t="shared" si="1"/>
        <v>96</v>
      </c>
      <c r="V14" s="506">
        <f t="shared" si="1"/>
        <v>30</v>
      </c>
      <c r="W14" s="129"/>
    </row>
    <row r="15" spans="1:23" ht="50.1" customHeight="1" x14ac:dyDescent="0.25">
      <c r="A15" s="784" t="s">
        <v>336</v>
      </c>
      <c r="B15" s="786" t="s">
        <v>41</v>
      </c>
      <c r="C15" s="74" t="s">
        <v>42</v>
      </c>
      <c r="D15" s="37" t="s">
        <v>27</v>
      </c>
      <c r="E15" s="62"/>
      <c r="F15" s="21"/>
      <c r="G15" s="21">
        <v>12</v>
      </c>
      <c r="H15" s="21"/>
      <c r="I15" s="21"/>
      <c r="J15" s="21"/>
      <c r="K15" s="21"/>
      <c r="L15" s="63"/>
      <c r="M15" s="397">
        <f>E15+F15+G15+H15+I15+J15+K15+L15</f>
        <v>12</v>
      </c>
      <c r="N15" s="789"/>
      <c r="O15" s="792">
        <v>9</v>
      </c>
      <c r="P15" s="792">
        <v>28</v>
      </c>
      <c r="Q15" s="792"/>
      <c r="R15" s="792"/>
      <c r="S15" s="801"/>
      <c r="T15" s="804">
        <f>SUM(N15:S18)</f>
        <v>37</v>
      </c>
      <c r="U15" s="781">
        <v>23</v>
      </c>
      <c r="V15" s="795">
        <v>14</v>
      </c>
      <c r="W15" s="798" t="s">
        <v>43</v>
      </c>
    </row>
    <row r="16" spans="1:23" ht="50.1" customHeight="1" x14ac:dyDescent="0.25">
      <c r="A16" s="785"/>
      <c r="B16" s="787"/>
      <c r="C16" s="72" t="s">
        <v>44</v>
      </c>
      <c r="D16" s="38" t="s">
        <v>30</v>
      </c>
      <c r="E16" s="64"/>
      <c r="F16" s="23"/>
      <c r="G16" s="23">
        <v>103</v>
      </c>
      <c r="H16" s="23"/>
      <c r="I16" s="23"/>
      <c r="J16" s="23"/>
      <c r="K16" s="23"/>
      <c r="L16" s="59"/>
      <c r="M16" s="395">
        <f>E16+F16+G16+H16+I16+J16+K16+L16</f>
        <v>103</v>
      </c>
      <c r="N16" s="790"/>
      <c r="O16" s="793"/>
      <c r="P16" s="793"/>
      <c r="Q16" s="793"/>
      <c r="R16" s="793"/>
      <c r="S16" s="802"/>
      <c r="T16" s="805"/>
      <c r="U16" s="782"/>
      <c r="V16" s="796"/>
      <c r="W16" s="799"/>
    </row>
    <row r="17" spans="1:23" ht="50.1" customHeight="1" x14ac:dyDescent="0.25">
      <c r="A17" s="785"/>
      <c r="B17" s="787"/>
      <c r="C17" s="72" t="s">
        <v>45</v>
      </c>
      <c r="D17" s="38" t="s">
        <v>46</v>
      </c>
      <c r="E17" s="64"/>
      <c r="F17" s="23"/>
      <c r="G17" s="23">
        <v>30</v>
      </c>
      <c r="H17" s="23"/>
      <c r="I17" s="23"/>
      <c r="J17" s="23"/>
      <c r="K17" s="23"/>
      <c r="L17" s="59"/>
      <c r="M17" s="395">
        <f>E17+F17+G17+H17+I17+J17+K17+L17</f>
        <v>30</v>
      </c>
      <c r="N17" s="790"/>
      <c r="O17" s="793"/>
      <c r="P17" s="793"/>
      <c r="Q17" s="793"/>
      <c r="R17" s="793"/>
      <c r="S17" s="802"/>
      <c r="T17" s="805"/>
      <c r="U17" s="782"/>
      <c r="V17" s="796"/>
      <c r="W17" s="799"/>
    </row>
    <row r="18" spans="1:23" ht="50.1" customHeight="1" thickBot="1" x14ac:dyDescent="0.3">
      <c r="A18" s="785"/>
      <c r="B18" s="788"/>
      <c r="C18" s="73" t="s">
        <v>47</v>
      </c>
      <c r="D18" s="39" t="s">
        <v>28</v>
      </c>
      <c r="E18" s="64"/>
      <c r="F18" s="23"/>
      <c r="G18" s="23">
        <v>160</v>
      </c>
      <c r="H18" s="23"/>
      <c r="I18" s="23"/>
      <c r="J18" s="23"/>
      <c r="K18" s="23"/>
      <c r="L18" s="59"/>
      <c r="M18" s="395">
        <f>E18+F18+G18+H18+I18+J18+K18+L18</f>
        <v>160</v>
      </c>
      <c r="N18" s="790"/>
      <c r="O18" s="793"/>
      <c r="P18" s="793"/>
      <c r="Q18" s="793"/>
      <c r="R18" s="793"/>
      <c r="S18" s="802"/>
      <c r="T18" s="805"/>
      <c r="U18" s="782"/>
      <c r="V18" s="796"/>
      <c r="W18" s="799"/>
    </row>
    <row r="19" spans="1:23" s="123" customFormat="1" ht="42" customHeight="1" thickBot="1" x14ac:dyDescent="0.3">
      <c r="A19" s="830"/>
      <c r="B19" s="831"/>
      <c r="C19" s="831"/>
      <c r="D19" s="832"/>
      <c r="E19" s="119">
        <f>SUM(E15:E18)</f>
        <v>0</v>
      </c>
      <c r="F19" s="120">
        <f t="shared" ref="F19:L19" si="2">SUM(F15:F18)</f>
        <v>0</v>
      </c>
      <c r="G19" s="120">
        <f t="shared" si="2"/>
        <v>305</v>
      </c>
      <c r="H19" s="120">
        <f t="shared" si="2"/>
        <v>0</v>
      </c>
      <c r="I19" s="120">
        <f t="shared" si="2"/>
        <v>0</v>
      </c>
      <c r="J19" s="120">
        <f t="shared" si="2"/>
        <v>0</v>
      </c>
      <c r="K19" s="120">
        <f t="shared" si="2"/>
        <v>0</v>
      </c>
      <c r="L19" s="121">
        <f t="shared" si="2"/>
        <v>0</v>
      </c>
      <c r="M19" s="396">
        <f>SUM(M15:M18)</f>
        <v>305</v>
      </c>
      <c r="N19" s="119">
        <f t="shared" ref="N19:V19" si="3">SUM(N15)</f>
        <v>0</v>
      </c>
      <c r="O19" s="119">
        <f t="shared" si="3"/>
        <v>9</v>
      </c>
      <c r="P19" s="119">
        <f t="shared" si="3"/>
        <v>28</v>
      </c>
      <c r="Q19" s="119">
        <f t="shared" si="3"/>
        <v>0</v>
      </c>
      <c r="R19" s="119">
        <f t="shared" si="3"/>
        <v>0</v>
      </c>
      <c r="S19" s="124">
        <f t="shared" si="3"/>
        <v>0</v>
      </c>
      <c r="T19" s="396">
        <f t="shared" si="3"/>
        <v>37</v>
      </c>
      <c r="U19" s="507">
        <f t="shared" si="3"/>
        <v>23</v>
      </c>
      <c r="V19" s="508">
        <f t="shared" si="3"/>
        <v>14</v>
      </c>
      <c r="W19" s="130"/>
    </row>
    <row r="20" spans="1:23" ht="50.1" customHeight="1" x14ac:dyDescent="0.25">
      <c r="A20" s="785" t="s">
        <v>337</v>
      </c>
      <c r="B20" s="786" t="s">
        <v>29</v>
      </c>
      <c r="C20" s="74" t="s">
        <v>48</v>
      </c>
      <c r="D20" s="37" t="s">
        <v>27</v>
      </c>
      <c r="E20" s="52"/>
      <c r="F20" s="20"/>
      <c r="G20" s="20">
        <v>25</v>
      </c>
      <c r="H20" s="20"/>
      <c r="I20" s="20"/>
      <c r="J20" s="20"/>
      <c r="K20" s="20"/>
      <c r="L20" s="53"/>
      <c r="M20" s="392">
        <f>E20+F20+G20+H20+I20+J20+K20+L20</f>
        <v>25</v>
      </c>
      <c r="N20" s="823"/>
      <c r="O20" s="813">
        <v>6</v>
      </c>
      <c r="P20" s="813">
        <v>343</v>
      </c>
      <c r="Q20" s="813"/>
      <c r="R20" s="813">
        <v>1</v>
      </c>
      <c r="S20" s="816"/>
      <c r="T20" s="819">
        <f>SUM(N20:S22)</f>
        <v>350</v>
      </c>
      <c r="U20" s="833">
        <v>175</v>
      </c>
      <c r="V20" s="807">
        <v>175</v>
      </c>
      <c r="W20" s="810" t="s">
        <v>49</v>
      </c>
    </row>
    <row r="21" spans="1:23" ht="50.1" customHeight="1" x14ac:dyDescent="0.25">
      <c r="A21" s="785"/>
      <c r="B21" s="787"/>
      <c r="C21" s="72" t="s">
        <v>50</v>
      </c>
      <c r="D21" s="38" t="s">
        <v>51</v>
      </c>
      <c r="E21" s="64">
        <v>60</v>
      </c>
      <c r="F21" s="23"/>
      <c r="G21" s="23"/>
      <c r="H21" s="23"/>
      <c r="I21" s="23"/>
      <c r="J21" s="23"/>
      <c r="K21" s="23"/>
      <c r="L21" s="59"/>
      <c r="M21" s="395">
        <f>E21+F21+G21+H21+I21+J21+K21+L21</f>
        <v>60</v>
      </c>
      <c r="N21" s="824"/>
      <c r="O21" s="814"/>
      <c r="P21" s="814"/>
      <c r="Q21" s="814"/>
      <c r="R21" s="814"/>
      <c r="S21" s="817"/>
      <c r="T21" s="820"/>
      <c r="U21" s="834"/>
      <c r="V21" s="808"/>
      <c r="W21" s="811"/>
    </row>
    <row r="22" spans="1:23" ht="50.1" customHeight="1" thickBot="1" x14ac:dyDescent="0.3">
      <c r="A22" s="822"/>
      <c r="B22" s="788"/>
      <c r="C22" s="73" t="s">
        <v>52</v>
      </c>
      <c r="D22" s="39" t="s">
        <v>28</v>
      </c>
      <c r="E22" s="65">
        <v>392</v>
      </c>
      <c r="F22" s="22"/>
      <c r="G22" s="22"/>
      <c r="H22" s="22"/>
      <c r="I22" s="22"/>
      <c r="J22" s="22"/>
      <c r="K22" s="22"/>
      <c r="L22" s="61"/>
      <c r="M22" s="394">
        <f>E22+F22+G22+H22+I22+J22+K22+L22</f>
        <v>392</v>
      </c>
      <c r="N22" s="825"/>
      <c r="O22" s="815"/>
      <c r="P22" s="815"/>
      <c r="Q22" s="815"/>
      <c r="R22" s="815"/>
      <c r="S22" s="818"/>
      <c r="T22" s="821"/>
      <c r="U22" s="835"/>
      <c r="V22" s="809"/>
      <c r="W22" s="812"/>
    </row>
    <row r="23" spans="1:23" s="123" customFormat="1" ht="42" customHeight="1" thickBot="1" x14ac:dyDescent="0.3">
      <c r="A23" s="830"/>
      <c r="B23" s="831"/>
      <c r="C23" s="831"/>
      <c r="D23" s="832"/>
      <c r="E23" s="119">
        <f>SUM(E20:E22)</f>
        <v>452</v>
      </c>
      <c r="F23" s="120">
        <f t="shared" ref="F23:K23" si="4">SUM(F20:F22)</f>
        <v>0</v>
      </c>
      <c r="G23" s="120">
        <f t="shared" si="4"/>
        <v>25</v>
      </c>
      <c r="H23" s="120">
        <f t="shared" si="4"/>
        <v>0</v>
      </c>
      <c r="I23" s="120">
        <f t="shared" si="4"/>
        <v>0</v>
      </c>
      <c r="J23" s="120">
        <f t="shared" si="4"/>
        <v>0</v>
      </c>
      <c r="K23" s="120">
        <f t="shared" si="4"/>
        <v>0</v>
      </c>
      <c r="L23" s="121">
        <f>SUM(L20:L22)</f>
        <v>0</v>
      </c>
      <c r="M23" s="396">
        <f>SUM(M20:M22)</f>
        <v>477</v>
      </c>
      <c r="N23" s="311">
        <f>SUM(N20)</f>
        <v>0</v>
      </c>
      <c r="O23" s="311">
        <f t="shared" ref="O23:V23" si="5">SUM(O20)</f>
        <v>6</v>
      </c>
      <c r="P23" s="311">
        <f t="shared" si="5"/>
        <v>343</v>
      </c>
      <c r="Q23" s="311">
        <f t="shared" si="5"/>
        <v>0</v>
      </c>
      <c r="R23" s="311">
        <f t="shared" si="5"/>
        <v>1</v>
      </c>
      <c r="S23" s="311">
        <f t="shared" si="5"/>
        <v>0</v>
      </c>
      <c r="T23" s="396">
        <f>SUM(T20)</f>
        <v>350</v>
      </c>
      <c r="U23" s="509">
        <f t="shared" si="5"/>
        <v>175</v>
      </c>
      <c r="V23" s="510">
        <f t="shared" si="5"/>
        <v>175</v>
      </c>
      <c r="W23" s="129"/>
    </row>
    <row r="24" spans="1:23" ht="109.5" customHeight="1" x14ac:dyDescent="0.25">
      <c r="A24" s="785" t="s">
        <v>398</v>
      </c>
      <c r="B24" s="787" t="s">
        <v>31</v>
      </c>
      <c r="C24" s="139" t="s">
        <v>56</v>
      </c>
      <c r="D24" s="40" t="s">
        <v>57</v>
      </c>
      <c r="E24" s="66"/>
      <c r="F24" s="21"/>
      <c r="G24" s="21">
        <v>744</v>
      </c>
      <c r="H24" s="21"/>
      <c r="I24" s="21"/>
      <c r="J24" s="21"/>
      <c r="K24" s="21"/>
      <c r="L24" s="63"/>
      <c r="M24" s="397">
        <f>E24+F24+G24+H24+I24+J24+K24+L24</f>
        <v>744</v>
      </c>
      <c r="N24" s="64"/>
      <c r="O24" s="319"/>
      <c r="P24" s="319"/>
      <c r="Q24" s="322"/>
      <c r="R24" s="322"/>
      <c r="S24" s="400"/>
      <c r="T24" s="392">
        <f>SUM(N24:S24)</f>
        <v>0</v>
      </c>
      <c r="U24" s="511"/>
      <c r="V24" s="512"/>
      <c r="W24" s="826" t="s">
        <v>386</v>
      </c>
    </row>
    <row r="25" spans="1:23" ht="159.75" customHeight="1" x14ac:dyDescent="0.25">
      <c r="A25" s="785"/>
      <c r="B25" s="787"/>
      <c r="C25" s="77"/>
      <c r="D25" s="38" t="s">
        <v>334</v>
      </c>
      <c r="E25" s="27"/>
      <c r="F25" s="23"/>
      <c r="G25" s="23">
        <v>380</v>
      </c>
      <c r="H25" s="23"/>
      <c r="I25" s="23"/>
      <c r="J25" s="23"/>
      <c r="K25" s="23"/>
      <c r="L25" s="59"/>
      <c r="M25" s="395">
        <f>E25+F25+G25+H25+I25+J25+K25+L25</f>
        <v>380</v>
      </c>
      <c r="N25" s="64"/>
      <c r="O25" s="319"/>
      <c r="P25" s="319"/>
      <c r="Q25" s="322"/>
      <c r="R25" s="322"/>
      <c r="S25" s="400"/>
      <c r="T25" s="395">
        <f t="shared" ref="T25:T34" si="6">SUM(N25:S25)</f>
        <v>0</v>
      </c>
      <c r="U25" s="513"/>
      <c r="V25" s="514"/>
      <c r="W25" s="827"/>
    </row>
    <row r="26" spans="1:23" ht="37.5" x14ac:dyDescent="0.25">
      <c r="A26" s="785"/>
      <c r="B26" s="787"/>
      <c r="C26" s="77" t="s">
        <v>58</v>
      </c>
      <c r="D26" s="47" t="s">
        <v>333</v>
      </c>
      <c r="E26" s="27"/>
      <c r="F26" s="23"/>
      <c r="G26" s="23">
        <v>212</v>
      </c>
      <c r="H26" s="23"/>
      <c r="I26" s="23"/>
      <c r="J26" s="23"/>
      <c r="K26" s="23"/>
      <c r="L26" s="59"/>
      <c r="M26" s="395">
        <f>E26+F26+G26+H26+I26+J26+K26+L26</f>
        <v>212</v>
      </c>
      <c r="N26" s="64"/>
      <c r="O26" s="319"/>
      <c r="P26" s="319"/>
      <c r="Q26" s="322"/>
      <c r="R26" s="322"/>
      <c r="S26" s="400"/>
      <c r="T26" s="395">
        <f t="shared" si="6"/>
        <v>0</v>
      </c>
      <c r="U26" s="513"/>
      <c r="V26" s="514"/>
      <c r="W26" s="407"/>
    </row>
    <row r="27" spans="1:23" ht="37.5" x14ac:dyDescent="0.25">
      <c r="A27" s="785"/>
      <c r="B27" s="787"/>
      <c r="C27" s="77" t="s">
        <v>59</v>
      </c>
      <c r="D27" s="38" t="s">
        <v>60</v>
      </c>
      <c r="E27" s="68"/>
      <c r="F27" s="26"/>
      <c r="G27" s="26">
        <v>140</v>
      </c>
      <c r="H27" s="26"/>
      <c r="I27" s="26"/>
      <c r="J27" s="26"/>
      <c r="K27" s="26"/>
      <c r="L27" s="57"/>
      <c r="M27" s="398">
        <v>140</v>
      </c>
      <c r="N27" s="64"/>
      <c r="O27" s="319"/>
      <c r="P27" s="319"/>
      <c r="Q27" s="322"/>
      <c r="R27" s="322"/>
      <c r="S27" s="400"/>
      <c r="T27" s="395">
        <f t="shared" si="6"/>
        <v>0</v>
      </c>
      <c r="U27" s="513"/>
      <c r="V27" s="514"/>
      <c r="W27" s="407"/>
    </row>
    <row r="28" spans="1:23" ht="42" x14ac:dyDescent="0.25">
      <c r="A28" s="785"/>
      <c r="B28" s="787"/>
      <c r="C28" s="77" t="s">
        <v>59</v>
      </c>
      <c r="D28" s="38" t="s">
        <v>61</v>
      </c>
      <c r="E28" s="68"/>
      <c r="F28" s="26"/>
      <c r="G28" s="26">
        <v>50</v>
      </c>
      <c r="H28" s="26"/>
      <c r="I28" s="26"/>
      <c r="J28" s="26"/>
      <c r="K28" s="26"/>
      <c r="L28" s="57"/>
      <c r="M28" s="398">
        <v>50</v>
      </c>
      <c r="N28" s="64"/>
      <c r="O28" s="319"/>
      <c r="P28" s="319"/>
      <c r="Q28" s="322"/>
      <c r="R28" s="322"/>
      <c r="S28" s="400"/>
      <c r="T28" s="395">
        <f t="shared" si="6"/>
        <v>0</v>
      </c>
      <c r="U28" s="513"/>
      <c r="V28" s="514"/>
      <c r="W28" s="407" t="s">
        <v>399</v>
      </c>
    </row>
    <row r="29" spans="1:23" ht="21.75" customHeight="1" x14ac:dyDescent="0.25">
      <c r="A29" s="785"/>
      <c r="B29" s="787"/>
      <c r="C29" s="79">
        <v>54</v>
      </c>
      <c r="D29" s="42" t="s">
        <v>62</v>
      </c>
      <c r="E29" s="68"/>
      <c r="F29" s="26"/>
      <c r="G29" s="26">
        <v>210</v>
      </c>
      <c r="H29" s="26"/>
      <c r="I29" s="26"/>
      <c r="J29" s="26"/>
      <c r="K29" s="26"/>
      <c r="L29" s="57"/>
      <c r="M29" s="398">
        <v>210</v>
      </c>
      <c r="N29" s="64"/>
      <c r="O29" s="319"/>
      <c r="P29" s="319"/>
      <c r="Q29" s="322"/>
      <c r="R29" s="322"/>
      <c r="S29" s="400"/>
      <c r="T29" s="395">
        <f t="shared" si="6"/>
        <v>0</v>
      </c>
      <c r="U29" s="513"/>
      <c r="V29" s="514"/>
      <c r="W29" s="407" t="s">
        <v>386</v>
      </c>
    </row>
    <row r="30" spans="1:23" ht="21.75" customHeight="1" x14ac:dyDescent="0.25">
      <c r="A30" s="785"/>
      <c r="B30" s="787"/>
      <c r="C30" s="79" t="s">
        <v>63</v>
      </c>
      <c r="D30" s="42" t="s">
        <v>64</v>
      </c>
      <c r="E30" s="68"/>
      <c r="F30" s="26"/>
      <c r="G30" s="26">
        <v>100</v>
      </c>
      <c r="H30" s="26"/>
      <c r="I30" s="26"/>
      <c r="J30" s="26"/>
      <c r="K30" s="26"/>
      <c r="L30" s="57"/>
      <c r="M30" s="398">
        <v>100</v>
      </c>
      <c r="N30" s="64"/>
      <c r="O30" s="319"/>
      <c r="P30" s="319"/>
      <c r="Q30" s="322"/>
      <c r="R30" s="322"/>
      <c r="S30" s="400"/>
      <c r="T30" s="395">
        <f t="shared" si="6"/>
        <v>0</v>
      </c>
      <c r="U30" s="513"/>
      <c r="V30" s="514"/>
      <c r="W30" s="407"/>
    </row>
    <row r="31" spans="1:23" ht="21.75" customHeight="1" x14ac:dyDescent="0.25">
      <c r="A31" s="785"/>
      <c r="B31" s="787"/>
      <c r="C31" s="79"/>
      <c r="D31" s="38" t="s">
        <v>65</v>
      </c>
      <c r="E31" s="68"/>
      <c r="F31" s="26"/>
      <c r="G31" s="26"/>
      <c r="H31" s="26"/>
      <c r="I31" s="26">
        <v>500</v>
      </c>
      <c r="J31" s="26"/>
      <c r="K31" s="26"/>
      <c r="L31" s="57"/>
      <c r="M31" s="398">
        <v>500</v>
      </c>
      <c r="N31" s="64"/>
      <c r="O31" s="319"/>
      <c r="P31" s="319"/>
      <c r="Q31" s="322"/>
      <c r="R31" s="322"/>
      <c r="S31" s="400"/>
      <c r="T31" s="395">
        <f t="shared" si="6"/>
        <v>0</v>
      </c>
      <c r="U31" s="513"/>
      <c r="V31" s="514"/>
      <c r="W31" s="407" t="s">
        <v>386</v>
      </c>
    </row>
    <row r="32" spans="1:23" ht="42" x14ac:dyDescent="0.25">
      <c r="A32" s="785"/>
      <c r="B32" s="787"/>
      <c r="C32" s="77" t="s">
        <v>66</v>
      </c>
      <c r="D32" s="42" t="s">
        <v>67</v>
      </c>
      <c r="E32" s="68"/>
      <c r="F32" s="26"/>
      <c r="G32" s="26">
        <v>1418</v>
      </c>
      <c r="H32" s="26"/>
      <c r="I32" s="26"/>
      <c r="J32" s="26"/>
      <c r="K32" s="26"/>
      <c r="L32" s="57"/>
      <c r="M32" s="398">
        <v>1418</v>
      </c>
      <c r="N32" s="64"/>
      <c r="O32" s="319"/>
      <c r="P32" s="319"/>
      <c r="Q32" s="322"/>
      <c r="R32" s="322"/>
      <c r="S32" s="400"/>
      <c r="T32" s="395">
        <f t="shared" si="6"/>
        <v>0</v>
      </c>
      <c r="U32" s="513"/>
      <c r="V32" s="514"/>
      <c r="W32" s="407" t="s">
        <v>387</v>
      </c>
    </row>
    <row r="33" spans="1:23" ht="42" x14ac:dyDescent="0.25">
      <c r="A33" s="785"/>
      <c r="B33" s="787"/>
      <c r="C33" s="80" t="s">
        <v>68</v>
      </c>
      <c r="D33" s="42" t="s">
        <v>69</v>
      </c>
      <c r="E33" s="68"/>
      <c r="F33" s="26"/>
      <c r="G33" s="26"/>
      <c r="H33" s="26"/>
      <c r="I33" s="26"/>
      <c r="J33" s="26"/>
      <c r="K33" s="26"/>
      <c r="L33" s="57"/>
      <c r="M33" s="398">
        <v>0</v>
      </c>
      <c r="N33" s="64">
        <v>40</v>
      </c>
      <c r="O33" s="319"/>
      <c r="P33" s="319">
        <v>200</v>
      </c>
      <c r="Q33" s="322"/>
      <c r="R33" s="322"/>
      <c r="S33" s="400"/>
      <c r="T33" s="395">
        <f t="shared" si="6"/>
        <v>240</v>
      </c>
      <c r="U33" s="515">
        <v>240</v>
      </c>
      <c r="V33" s="514"/>
      <c r="W33" s="828" t="s">
        <v>399</v>
      </c>
    </row>
    <row r="34" spans="1:23" ht="92.25" customHeight="1" thickBot="1" x14ac:dyDescent="0.3">
      <c r="A34" s="785"/>
      <c r="B34" s="787"/>
      <c r="C34" s="80" t="s">
        <v>70</v>
      </c>
      <c r="D34" s="48" t="s">
        <v>71</v>
      </c>
      <c r="E34" s="68"/>
      <c r="F34" s="26"/>
      <c r="G34" s="26"/>
      <c r="H34" s="26"/>
      <c r="I34" s="26"/>
      <c r="J34" s="26"/>
      <c r="K34" s="26"/>
      <c r="L34" s="57"/>
      <c r="M34" s="398">
        <v>0</v>
      </c>
      <c r="N34" s="334"/>
      <c r="O34" s="335"/>
      <c r="P34" s="335">
        <v>240</v>
      </c>
      <c r="Q34" s="401"/>
      <c r="R34" s="109">
        <v>180</v>
      </c>
      <c r="S34" s="402"/>
      <c r="T34" s="394">
        <f t="shared" si="6"/>
        <v>420</v>
      </c>
      <c r="U34" s="516">
        <v>420</v>
      </c>
      <c r="V34" s="517"/>
      <c r="W34" s="829"/>
    </row>
    <row r="35" spans="1:23" s="123" customFormat="1" ht="42" customHeight="1" thickBot="1" x14ac:dyDescent="0.3">
      <c r="A35" s="830"/>
      <c r="B35" s="831"/>
      <c r="C35" s="831"/>
      <c r="D35" s="832"/>
      <c r="E35" s="119">
        <f>SUM(E24:E34)</f>
        <v>0</v>
      </c>
      <c r="F35" s="736">
        <f t="shared" ref="F35:L35" si="7">SUM(F24:F34)</f>
        <v>0</v>
      </c>
      <c r="G35" s="736">
        <f t="shared" si="7"/>
        <v>3254</v>
      </c>
      <c r="H35" s="736">
        <f t="shared" si="7"/>
        <v>0</v>
      </c>
      <c r="I35" s="736">
        <f t="shared" si="7"/>
        <v>500</v>
      </c>
      <c r="J35" s="736">
        <f t="shared" si="7"/>
        <v>0</v>
      </c>
      <c r="K35" s="736">
        <f t="shared" si="7"/>
        <v>0</v>
      </c>
      <c r="L35" s="736">
        <f t="shared" si="7"/>
        <v>0</v>
      </c>
      <c r="M35" s="396">
        <f>SUM(M24:M34)</f>
        <v>3754</v>
      </c>
      <c r="N35" s="403">
        <f>SUM(N24:N34)</f>
        <v>40</v>
      </c>
      <c r="O35" s="403">
        <f t="shared" ref="O35:S35" si="8">SUM(O24:O34)</f>
        <v>0</v>
      </c>
      <c r="P35" s="403">
        <f t="shared" si="8"/>
        <v>440</v>
      </c>
      <c r="Q35" s="403">
        <f t="shared" si="8"/>
        <v>0</v>
      </c>
      <c r="R35" s="403">
        <f t="shared" si="8"/>
        <v>180</v>
      </c>
      <c r="S35" s="403">
        <f t="shared" si="8"/>
        <v>0</v>
      </c>
      <c r="T35" s="396">
        <f>SUM(T24:T34)</f>
        <v>660</v>
      </c>
      <c r="U35" s="474">
        <f>SUM(U24:U34)</f>
        <v>660</v>
      </c>
      <c r="V35" s="474">
        <v>320</v>
      </c>
      <c r="W35" s="129"/>
    </row>
    <row r="36" spans="1:23" ht="54" customHeight="1" thickBot="1" x14ac:dyDescent="0.3">
      <c r="A36" s="769" t="s">
        <v>72</v>
      </c>
      <c r="B36" s="770"/>
      <c r="C36" s="770"/>
      <c r="D36" s="771"/>
      <c r="E36" s="186">
        <f>E14+E19+E23+E35</f>
        <v>751</v>
      </c>
      <c r="F36" s="95">
        <f t="shared" ref="F36:V36" si="9">F14+F19+F23+F35</f>
        <v>0</v>
      </c>
      <c r="G36" s="95">
        <f>G14+G19+G23+G35</f>
        <v>4310</v>
      </c>
      <c r="H36" s="95">
        <f t="shared" si="9"/>
        <v>0</v>
      </c>
      <c r="I36" s="95">
        <f t="shared" si="9"/>
        <v>500</v>
      </c>
      <c r="J36" s="95">
        <f t="shared" si="9"/>
        <v>0</v>
      </c>
      <c r="K36" s="95">
        <f t="shared" si="9"/>
        <v>0</v>
      </c>
      <c r="L36" s="404">
        <f t="shared" si="9"/>
        <v>0</v>
      </c>
      <c r="M36" s="405">
        <f t="shared" si="9"/>
        <v>5561</v>
      </c>
      <c r="N36" s="186">
        <f t="shared" si="9"/>
        <v>70</v>
      </c>
      <c r="O36" s="95">
        <f t="shared" si="9"/>
        <v>15</v>
      </c>
      <c r="P36" s="95">
        <f t="shared" si="9"/>
        <v>907</v>
      </c>
      <c r="Q36" s="95">
        <f t="shared" si="9"/>
        <v>0</v>
      </c>
      <c r="R36" s="95">
        <f t="shared" si="9"/>
        <v>181</v>
      </c>
      <c r="S36" s="404">
        <f t="shared" si="9"/>
        <v>0</v>
      </c>
      <c r="T36" s="405">
        <f t="shared" si="9"/>
        <v>1173</v>
      </c>
      <c r="U36" s="406">
        <f t="shared" si="9"/>
        <v>954</v>
      </c>
      <c r="V36" s="399">
        <f t="shared" si="9"/>
        <v>539</v>
      </c>
      <c r="W36" s="96"/>
    </row>
  </sheetData>
  <sheetProtection algorithmName="SHA-512" hashValue="j19oMIVRL4/OUf7Xp2J2Eils5cC2XuJytlaDdJzDg9oRl8r5WdXGuF0xbk9+cv49i2TfM7ZWS7PlSPSTzSOLlw==" saltValue="PT438s4981mTJ8hdfyvP6w==" spinCount="100000" sheet="1" objects="1" scenarios="1"/>
  <mergeCells count="52">
    <mergeCell ref="A14:D14"/>
    <mergeCell ref="A19:D19"/>
    <mergeCell ref="A23:D23"/>
    <mergeCell ref="A35:D35"/>
    <mergeCell ref="U20:U22"/>
    <mergeCell ref="A15:A18"/>
    <mergeCell ref="B15:B18"/>
    <mergeCell ref="N15:N18"/>
    <mergeCell ref="O15:O18"/>
    <mergeCell ref="P15:P18"/>
    <mergeCell ref="V20:V22"/>
    <mergeCell ref="W20:W22"/>
    <mergeCell ref="A24:A34"/>
    <mergeCell ref="B24:B34"/>
    <mergeCell ref="Q20:Q22"/>
    <mergeCell ref="R20:R22"/>
    <mergeCell ref="S20:S22"/>
    <mergeCell ref="T20:T22"/>
    <mergeCell ref="A20:A22"/>
    <mergeCell ref="B20:B22"/>
    <mergeCell ref="N20:N22"/>
    <mergeCell ref="O20:O22"/>
    <mergeCell ref="P20:P22"/>
    <mergeCell ref="W24:W25"/>
    <mergeCell ref="W33:W34"/>
    <mergeCell ref="W15:W18"/>
    <mergeCell ref="U15:U18"/>
    <mergeCell ref="V15:V18"/>
    <mergeCell ref="Q5:Q13"/>
    <mergeCell ref="R5:R13"/>
    <mergeCell ref="S5:S13"/>
    <mergeCell ref="T5:T13"/>
    <mergeCell ref="Q15:Q18"/>
    <mergeCell ref="R15:R18"/>
    <mergeCell ref="S15:S18"/>
    <mergeCell ref="T15:T18"/>
    <mergeCell ref="A36:D36"/>
    <mergeCell ref="A1:W1"/>
    <mergeCell ref="A2:W2"/>
    <mergeCell ref="E3:M3"/>
    <mergeCell ref="N3:T3"/>
    <mergeCell ref="U3:V3"/>
    <mergeCell ref="U5:U13"/>
    <mergeCell ref="A5:A13"/>
    <mergeCell ref="B5:B7"/>
    <mergeCell ref="N5:N13"/>
    <mergeCell ref="O5:O13"/>
    <mergeCell ref="P5:P13"/>
    <mergeCell ref="V5:V13"/>
    <mergeCell ref="W5:W13"/>
    <mergeCell ref="B8:B10"/>
    <mergeCell ref="B11:B13"/>
  </mergeCells>
  <pageMargins left="0.7" right="0.7" top="0.75" bottom="0.75" header="0.3" footer="0.3"/>
  <pageSetup paperSize="8" scale="44" fitToHeight="0"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W34"/>
  <sheetViews>
    <sheetView showGridLines="0" zoomScale="60" zoomScaleNormal="60" zoomScaleSheetLayoutView="25" workbookViewId="0">
      <selection activeCell="M4" sqref="M4"/>
    </sheetView>
  </sheetViews>
  <sheetFormatPr baseColWidth="10" defaultColWidth="12.5703125" defaultRowHeight="23.25" x14ac:dyDescent="0.35"/>
  <cols>
    <col min="1" max="1" width="21.5703125" style="90" customWidth="1"/>
    <col min="2" max="2" width="16.5703125" style="90" customWidth="1"/>
    <col min="3" max="3" width="48.7109375" style="90" customWidth="1"/>
    <col min="4" max="4" width="22.28515625" style="91" customWidth="1"/>
    <col min="5" max="5" width="11.28515625" style="89" bestFit="1" customWidth="1"/>
    <col min="6" max="6" width="7.7109375" style="89" bestFit="1" customWidth="1"/>
    <col min="7" max="7" width="13.7109375" style="89" bestFit="1" customWidth="1"/>
    <col min="8" max="8" width="7.7109375" style="89" bestFit="1" customWidth="1"/>
    <col min="9" max="9" width="9.42578125" style="89" bestFit="1" customWidth="1"/>
    <col min="10" max="11" width="7.7109375" style="89" bestFit="1" customWidth="1"/>
    <col min="12" max="12" width="9.42578125" style="89" bestFit="1" customWidth="1"/>
    <col min="13" max="13" width="18.5703125" style="89" customWidth="1"/>
    <col min="14" max="14" width="19" style="89" bestFit="1" customWidth="1"/>
    <col min="15" max="15" width="10.140625" style="89" bestFit="1" customWidth="1"/>
    <col min="16" max="16" width="11.28515625" style="89" bestFit="1" customWidth="1"/>
    <col min="17" max="17" width="7.7109375" style="89" bestFit="1" customWidth="1"/>
    <col min="18" max="18" width="7.7109375" style="89" customWidth="1"/>
    <col min="19" max="19" width="7.7109375" style="89" bestFit="1" customWidth="1"/>
    <col min="20" max="20" width="20.42578125" style="89" customWidth="1"/>
    <col min="21" max="21" width="14.5703125" style="87" bestFit="1" customWidth="1"/>
    <col min="22" max="22" width="18" style="87" bestFit="1" customWidth="1"/>
    <col min="23" max="23" width="32" style="94" customWidth="1"/>
    <col min="24" max="224" width="12.5703125" style="329"/>
    <col min="225" max="225" width="18.7109375" style="329" customWidth="1"/>
    <col min="226" max="226" width="12.7109375" style="329" customWidth="1"/>
    <col min="227" max="227" width="48.7109375" style="329" customWidth="1"/>
    <col min="228" max="228" width="16.7109375" style="329" customWidth="1"/>
    <col min="229" max="236" width="8.85546875" style="329" customWidth="1"/>
    <col min="237" max="237" width="14.7109375" style="329" customWidth="1"/>
    <col min="238" max="243" width="8.85546875" style="329" customWidth="1"/>
    <col min="244" max="246" width="14.7109375" style="329" customWidth="1"/>
    <col min="247" max="247" width="32" style="329" customWidth="1"/>
    <col min="248" max="267" width="11.42578125" style="329" customWidth="1"/>
    <col min="268" max="480" width="12.5703125" style="329"/>
    <col min="481" max="481" width="18.7109375" style="329" customWidth="1"/>
    <col min="482" max="482" width="12.7109375" style="329" customWidth="1"/>
    <col min="483" max="483" width="48.7109375" style="329" customWidth="1"/>
    <col min="484" max="484" width="16.7109375" style="329" customWidth="1"/>
    <col min="485" max="492" width="8.85546875" style="329" customWidth="1"/>
    <col min="493" max="493" width="14.7109375" style="329" customWidth="1"/>
    <col min="494" max="499" width="8.85546875" style="329" customWidth="1"/>
    <col min="500" max="502" width="14.7109375" style="329" customWidth="1"/>
    <col min="503" max="503" width="32" style="329" customWidth="1"/>
    <col min="504" max="523" width="11.42578125" style="329" customWidth="1"/>
    <col min="524" max="736" width="12.5703125" style="329"/>
    <col min="737" max="737" width="18.7109375" style="329" customWidth="1"/>
    <col min="738" max="738" width="12.7109375" style="329" customWidth="1"/>
    <col min="739" max="739" width="48.7109375" style="329" customWidth="1"/>
    <col min="740" max="740" width="16.7109375" style="329" customWidth="1"/>
    <col min="741" max="748" width="8.85546875" style="329" customWidth="1"/>
    <col min="749" max="749" width="14.7109375" style="329" customWidth="1"/>
    <col min="750" max="755" width="8.85546875" style="329" customWidth="1"/>
    <col min="756" max="758" width="14.7109375" style="329" customWidth="1"/>
    <col min="759" max="759" width="32" style="329" customWidth="1"/>
    <col min="760" max="779" width="11.42578125" style="329" customWidth="1"/>
    <col min="780" max="992" width="12.5703125" style="329"/>
    <col min="993" max="993" width="18.7109375" style="329" customWidth="1"/>
    <col min="994" max="994" width="12.7109375" style="329" customWidth="1"/>
    <col min="995" max="995" width="48.7109375" style="329" customWidth="1"/>
    <col min="996" max="996" width="16.7109375" style="329" customWidth="1"/>
    <col min="997" max="1004" width="8.85546875" style="329" customWidth="1"/>
    <col min="1005" max="1005" width="14.7109375" style="329" customWidth="1"/>
    <col min="1006" max="1011" width="8.85546875" style="329" customWidth="1"/>
    <col min="1012" max="1014" width="14.7109375" style="329" customWidth="1"/>
    <col min="1015" max="1015" width="32" style="329" customWidth="1"/>
    <col min="1016" max="1035" width="11.42578125" style="329" customWidth="1"/>
    <col min="1036" max="1248" width="12.5703125" style="329"/>
    <col min="1249" max="1249" width="18.7109375" style="329" customWidth="1"/>
    <col min="1250" max="1250" width="12.7109375" style="329" customWidth="1"/>
    <col min="1251" max="1251" width="48.7109375" style="329" customWidth="1"/>
    <col min="1252" max="1252" width="16.7109375" style="329" customWidth="1"/>
    <col min="1253" max="1260" width="8.85546875" style="329" customWidth="1"/>
    <col min="1261" max="1261" width="14.7109375" style="329" customWidth="1"/>
    <col min="1262" max="1267" width="8.85546875" style="329" customWidth="1"/>
    <col min="1268" max="1270" width="14.7109375" style="329" customWidth="1"/>
    <col min="1271" max="1271" width="32" style="329" customWidth="1"/>
    <col min="1272" max="1291" width="11.42578125" style="329" customWidth="1"/>
    <col min="1292" max="1504" width="12.5703125" style="329"/>
    <col min="1505" max="1505" width="18.7109375" style="329" customWidth="1"/>
    <col min="1506" max="1506" width="12.7109375" style="329" customWidth="1"/>
    <col min="1507" max="1507" width="48.7109375" style="329" customWidth="1"/>
    <col min="1508" max="1508" width="16.7109375" style="329" customWidth="1"/>
    <col min="1509" max="1516" width="8.85546875" style="329" customWidth="1"/>
    <col min="1517" max="1517" width="14.7109375" style="329" customWidth="1"/>
    <col min="1518" max="1523" width="8.85546875" style="329" customWidth="1"/>
    <col min="1524" max="1526" width="14.7109375" style="329" customWidth="1"/>
    <col min="1527" max="1527" width="32" style="329" customWidth="1"/>
    <col min="1528" max="1547" width="11.42578125" style="329" customWidth="1"/>
    <col min="1548" max="1760" width="12.5703125" style="329"/>
    <col min="1761" max="1761" width="18.7109375" style="329" customWidth="1"/>
    <col min="1762" max="1762" width="12.7109375" style="329" customWidth="1"/>
    <col min="1763" max="1763" width="48.7109375" style="329" customWidth="1"/>
    <col min="1764" max="1764" width="16.7109375" style="329" customWidth="1"/>
    <col min="1765" max="1772" width="8.85546875" style="329" customWidth="1"/>
    <col min="1773" max="1773" width="14.7109375" style="329" customWidth="1"/>
    <col min="1774" max="1779" width="8.85546875" style="329" customWidth="1"/>
    <col min="1780" max="1782" width="14.7109375" style="329" customWidth="1"/>
    <col min="1783" max="1783" width="32" style="329" customWidth="1"/>
    <col min="1784" max="1803" width="11.42578125" style="329" customWidth="1"/>
    <col min="1804" max="2016" width="12.5703125" style="329"/>
    <col min="2017" max="2017" width="18.7109375" style="329" customWidth="1"/>
    <col min="2018" max="2018" width="12.7109375" style="329" customWidth="1"/>
    <col min="2019" max="2019" width="48.7109375" style="329" customWidth="1"/>
    <col min="2020" max="2020" width="16.7109375" style="329" customWidth="1"/>
    <col min="2021" max="2028" width="8.85546875" style="329" customWidth="1"/>
    <col min="2029" max="2029" width="14.7109375" style="329" customWidth="1"/>
    <col min="2030" max="2035" width="8.85546875" style="329" customWidth="1"/>
    <col min="2036" max="2038" width="14.7109375" style="329" customWidth="1"/>
    <col min="2039" max="2039" width="32" style="329" customWidth="1"/>
    <col min="2040" max="2059" width="11.42578125" style="329" customWidth="1"/>
    <col min="2060" max="2272" width="12.5703125" style="329"/>
    <col min="2273" max="2273" width="18.7109375" style="329" customWidth="1"/>
    <col min="2274" max="2274" width="12.7109375" style="329" customWidth="1"/>
    <col min="2275" max="2275" width="48.7109375" style="329" customWidth="1"/>
    <col min="2276" max="2276" width="16.7109375" style="329" customWidth="1"/>
    <col min="2277" max="2284" width="8.85546875" style="329" customWidth="1"/>
    <col min="2285" max="2285" width="14.7109375" style="329" customWidth="1"/>
    <col min="2286" max="2291" width="8.85546875" style="329" customWidth="1"/>
    <col min="2292" max="2294" width="14.7109375" style="329" customWidth="1"/>
    <col min="2295" max="2295" width="32" style="329" customWidth="1"/>
    <col min="2296" max="2315" width="11.42578125" style="329" customWidth="1"/>
    <col min="2316" max="2528" width="12.5703125" style="329"/>
    <col min="2529" max="2529" width="18.7109375" style="329" customWidth="1"/>
    <col min="2530" max="2530" width="12.7109375" style="329" customWidth="1"/>
    <col min="2531" max="2531" width="48.7109375" style="329" customWidth="1"/>
    <col min="2532" max="2532" width="16.7109375" style="329" customWidth="1"/>
    <col min="2533" max="2540" width="8.85546875" style="329" customWidth="1"/>
    <col min="2541" max="2541" width="14.7109375" style="329" customWidth="1"/>
    <col min="2542" max="2547" width="8.85546875" style="329" customWidth="1"/>
    <col min="2548" max="2550" width="14.7109375" style="329" customWidth="1"/>
    <col min="2551" max="2551" width="32" style="329" customWidth="1"/>
    <col min="2552" max="2571" width="11.42578125" style="329" customWidth="1"/>
    <col min="2572" max="2784" width="12.5703125" style="329"/>
    <col min="2785" max="2785" width="18.7109375" style="329" customWidth="1"/>
    <col min="2786" max="2786" width="12.7109375" style="329" customWidth="1"/>
    <col min="2787" max="2787" width="48.7109375" style="329" customWidth="1"/>
    <col min="2788" max="2788" width="16.7109375" style="329" customWidth="1"/>
    <col min="2789" max="2796" width="8.85546875" style="329" customWidth="1"/>
    <col min="2797" max="2797" width="14.7109375" style="329" customWidth="1"/>
    <col min="2798" max="2803" width="8.85546875" style="329" customWidth="1"/>
    <col min="2804" max="2806" width="14.7109375" style="329" customWidth="1"/>
    <col min="2807" max="2807" width="32" style="329" customWidth="1"/>
    <col min="2808" max="2827" width="11.42578125" style="329" customWidth="1"/>
    <col min="2828" max="3040" width="12.5703125" style="329"/>
    <col min="3041" max="3041" width="18.7109375" style="329" customWidth="1"/>
    <col min="3042" max="3042" width="12.7109375" style="329" customWidth="1"/>
    <col min="3043" max="3043" width="48.7109375" style="329" customWidth="1"/>
    <col min="3044" max="3044" width="16.7109375" style="329" customWidth="1"/>
    <col min="3045" max="3052" width="8.85546875" style="329" customWidth="1"/>
    <col min="3053" max="3053" width="14.7109375" style="329" customWidth="1"/>
    <col min="3054" max="3059" width="8.85546875" style="329" customWidth="1"/>
    <col min="3060" max="3062" width="14.7109375" style="329" customWidth="1"/>
    <col min="3063" max="3063" width="32" style="329" customWidth="1"/>
    <col min="3064" max="3083" width="11.42578125" style="329" customWidth="1"/>
    <col min="3084" max="3296" width="12.5703125" style="329"/>
    <col min="3297" max="3297" width="18.7109375" style="329" customWidth="1"/>
    <col min="3298" max="3298" width="12.7109375" style="329" customWidth="1"/>
    <col min="3299" max="3299" width="48.7109375" style="329" customWidth="1"/>
    <col min="3300" max="3300" width="16.7109375" style="329" customWidth="1"/>
    <col min="3301" max="3308" width="8.85546875" style="329" customWidth="1"/>
    <col min="3309" max="3309" width="14.7109375" style="329" customWidth="1"/>
    <col min="3310" max="3315" width="8.85546875" style="329" customWidth="1"/>
    <col min="3316" max="3318" width="14.7109375" style="329" customWidth="1"/>
    <col min="3319" max="3319" width="32" style="329" customWidth="1"/>
    <col min="3320" max="3339" width="11.42578125" style="329" customWidth="1"/>
    <col min="3340" max="3552" width="12.5703125" style="329"/>
    <col min="3553" max="3553" width="18.7109375" style="329" customWidth="1"/>
    <col min="3554" max="3554" width="12.7109375" style="329" customWidth="1"/>
    <col min="3555" max="3555" width="48.7109375" style="329" customWidth="1"/>
    <col min="3556" max="3556" width="16.7109375" style="329" customWidth="1"/>
    <col min="3557" max="3564" width="8.85546875" style="329" customWidth="1"/>
    <col min="3565" max="3565" width="14.7109375" style="329" customWidth="1"/>
    <col min="3566" max="3571" width="8.85546875" style="329" customWidth="1"/>
    <col min="3572" max="3574" width="14.7109375" style="329" customWidth="1"/>
    <col min="3575" max="3575" width="32" style="329" customWidth="1"/>
    <col min="3576" max="3595" width="11.42578125" style="329" customWidth="1"/>
    <col min="3596" max="3808" width="12.5703125" style="329"/>
    <col min="3809" max="3809" width="18.7109375" style="329" customWidth="1"/>
    <col min="3810" max="3810" width="12.7109375" style="329" customWidth="1"/>
    <col min="3811" max="3811" width="48.7109375" style="329" customWidth="1"/>
    <col min="3812" max="3812" width="16.7109375" style="329" customWidth="1"/>
    <col min="3813" max="3820" width="8.85546875" style="329" customWidth="1"/>
    <col min="3821" max="3821" width="14.7109375" style="329" customWidth="1"/>
    <col min="3822" max="3827" width="8.85546875" style="329" customWidth="1"/>
    <col min="3828" max="3830" width="14.7109375" style="329" customWidth="1"/>
    <col min="3831" max="3831" width="32" style="329" customWidth="1"/>
    <col min="3832" max="3851" width="11.42578125" style="329" customWidth="1"/>
    <col min="3852" max="4064" width="12.5703125" style="329"/>
    <col min="4065" max="4065" width="18.7109375" style="329" customWidth="1"/>
    <col min="4066" max="4066" width="12.7109375" style="329" customWidth="1"/>
    <col min="4067" max="4067" width="48.7109375" style="329" customWidth="1"/>
    <col min="4068" max="4068" width="16.7109375" style="329" customWidth="1"/>
    <col min="4069" max="4076" width="8.85546875" style="329" customWidth="1"/>
    <col min="4077" max="4077" width="14.7109375" style="329" customWidth="1"/>
    <col min="4078" max="4083" width="8.85546875" style="329" customWidth="1"/>
    <col min="4084" max="4086" width="14.7109375" style="329" customWidth="1"/>
    <col min="4087" max="4087" width="32" style="329" customWidth="1"/>
    <col min="4088" max="4107" width="11.42578125" style="329" customWidth="1"/>
    <col min="4108" max="4320" width="12.5703125" style="329"/>
    <col min="4321" max="4321" width="18.7109375" style="329" customWidth="1"/>
    <col min="4322" max="4322" width="12.7109375" style="329" customWidth="1"/>
    <col min="4323" max="4323" width="48.7109375" style="329" customWidth="1"/>
    <col min="4324" max="4324" width="16.7109375" style="329" customWidth="1"/>
    <col min="4325" max="4332" width="8.85546875" style="329" customWidth="1"/>
    <col min="4333" max="4333" width="14.7109375" style="329" customWidth="1"/>
    <col min="4334" max="4339" width="8.85546875" style="329" customWidth="1"/>
    <col min="4340" max="4342" width="14.7109375" style="329" customWidth="1"/>
    <col min="4343" max="4343" width="32" style="329" customWidth="1"/>
    <col min="4344" max="4363" width="11.42578125" style="329" customWidth="1"/>
    <col min="4364" max="4576" width="12.5703125" style="329"/>
    <col min="4577" max="4577" width="18.7109375" style="329" customWidth="1"/>
    <col min="4578" max="4578" width="12.7109375" style="329" customWidth="1"/>
    <col min="4579" max="4579" width="48.7109375" style="329" customWidth="1"/>
    <col min="4580" max="4580" width="16.7109375" style="329" customWidth="1"/>
    <col min="4581" max="4588" width="8.85546875" style="329" customWidth="1"/>
    <col min="4589" max="4589" width="14.7109375" style="329" customWidth="1"/>
    <col min="4590" max="4595" width="8.85546875" style="329" customWidth="1"/>
    <col min="4596" max="4598" width="14.7109375" style="329" customWidth="1"/>
    <col min="4599" max="4599" width="32" style="329" customWidth="1"/>
    <col min="4600" max="4619" width="11.42578125" style="329" customWidth="1"/>
    <col min="4620" max="4832" width="12.5703125" style="329"/>
    <col min="4833" max="4833" width="18.7109375" style="329" customWidth="1"/>
    <col min="4834" max="4834" width="12.7109375" style="329" customWidth="1"/>
    <col min="4835" max="4835" width="48.7109375" style="329" customWidth="1"/>
    <col min="4836" max="4836" width="16.7109375" style="329" customWidth="1"/>
    <col min="4837" max="4844" width="8.85546875" style="329" customWidth="1"/>
    <col min="4845" max="4845" width="14.7109375" style="329" customWidth="1"/>
    <col min="4846" max="4851" width="8.85546875" style="329" customWidth="1"/>
    <col min="4852" max="4854" width="14.7109375" style="329" customWidth="1"/>
    <col min="4855" max="4855" width="32" style="329" customWidth="1"/>
    <col min="4856" max="4875" width="11.42578125" style="329" customWidth="1"/>
    <col min="4876" max="5088" width="12.5703125" style="329"/>
    <col min="5089" max="5089" width="18.7109375" style="329" customWidth="1"/>
    <col min="5090" max="5090" width="12.7109375" style="329" customWidth="1"/>
    <col min="5091" max="5091" width="48.7109375" style="329" customWidth="1"/>
    <col min="5092" max="5092" width="16.7109375" style="329" customWidth="1"/>
    <col min="5093" max="5100" width="8.85546875" style="329" customWidth="1"/>
    <col min="5101" max="5101" width="14.7109375" style="329" customWidth="1"/>
    <col min="5102" max="5107" width="8.85546875" style="329" customWidth="1"/>
    <col min="5108" max="5110" width="14.7109375" style="329" customWidth="1"/>
    <col min="5111" max="5111" width="32" style="329" customWidth="1"/>
    <col min="5112" max="5131" width="11.42578125" style="329" customWidth="1"/>
    <col min="5132" max="5344" width="12.5703125" style="329"/>
    <col min="5345" max="5345" width="18.7109375" style="329" customWidth="1"/>
    <col min="5346" max="5346" width="12.7109375" style="329" customWidth="1"/>
    <col min="5347" max="5347" width="48.7109375" style="329" customWidth="1"/>
    <col min="5348" max="5348" width="16.7109375" style="329" customWidth="1"/>
    <col min="5349" max="5356" width="8.85546875" style="329" customWidth="1"/>
    <col min="5357" max="5357" width="14.7109375" style="329" customWidth="1"/>
    <col min="5358" max="5363" width="8.85546875" style="329" customWidth="1"/>
    <col min="5364" max="5366" width="14.7109375" style="329" customWidth="1"/>
    <col min="5367" max="5367" width="32" style="329" customWidth="1"/>
    <col min="5368" max="5387" width="11.42578125" style="329" customWidth="1"/>
    <col min="5388" max="5600" width="12.5703125" style="329"/>
    <col min="5601" max="5601" width="18.7109375" style="329" customWidth="1"/>
    <col min="5602" max="5602" width="12.7109375" style="329" customWidth="1"/>
    <col min="5603" max="5603" width="48.7109375" style="329" customWidth="1"/>
    <col min="5604" max="5604" width="16.7109375" style="329" customWidth="1"/>
    <col min="5605" max="5612" width="8.85546875" style="329" customWidth="1"/>
    <col min="5613" max="5613" width="14.7109375" style="329" customWidth="1"/>
    <col min="5614" max="5619" width="8.85546875" style="329" customWidth="1"/>
    <col min="5620" max="5622" width="14.7109375" style="329" customWidth="1"/>
    <col min="5623" max="5623" width="32" style="329" customWidth="1"/>
    <col min="5624" max="5643" width="11.42578125" style="329" customWidth="1"/>
    <col min="5644" max="5856" width="12.5703125" style="329"/>
    <col min="5857" max="5857" width="18.7109375" style="329" customWidth="1"/>
    <col min="5858" max="5858" width="12.7109375" style="329" customWidth="1"/>
    <col min="5859" max="5859" width="48.7109375" style="329" customWidth="1"/>
    <col min="5860" max="5860" width="16.7109375" style="329" customWidth="1"/>
    <col min="5861" max="5868" width="8.85546875" style="329" customWidth="1"/>
    <col min="5869" max="5869" width="14.7109375" style="329" customWidth="1"/>
    <col min="5870" max="5875" width="8.85546875" style="329" customWidth="1"/>
    <col min="5876" max="5878" width="14.7109375" style="329" customWidth="1"/>
    <col min="5879" max="5879" width="32" style="329" customWidth="1"/>
    <col min="5880" max="5899" width="11.42578125" style="329" customWidth="1"/>
    <col min="5900" max="6112" width="12.5703125" style="329"/>
    <col min="6113" max="6113" width="18.7109375" style="329" customWidth="1"/>
    <col min="6114" max="6114" width="12.7109375" style="329" customWidth="1"/>
    <col min="6115" max="6115" width="48.7109375" style="329" customWidth="1"/>
    <col min="6116" max="6116" width="16.7109375" style="329" customWidth="1"/>
    <col min="6117" max="6124" width="8.85546875" style="329" customWidth="1"/>
    <col min="6125" max="6125" width="14.7109375" style="329" customWidth="1"/>
    <col min="6126" max="6131" width="8.85546875" style="329" customWidth="1"/>
    <col min="6132" max="6134" width="14.7109375" style="329" customWidth="1"/>
    <col min="6135" max="6135" width="32" style="329" customWidth="1"/>
    <col min="6136" max="6155" width="11.42578125" style="329" customWidth="1"/>
    <col min="6156" max="6368" width="12.5703125" style="329"/>
    <col min="6369" max="6369" width="18.7109375" style="329" customWidth="1"/>
    <col min="6370" max="6370" width="12.7109375" style="329" customWidth="1"/>
    <col min="6371" max="6371" width="48.7109375" style="329" customWidth="1"/>
    <col min="6372" max="6372" width="16.7109375" style="329" customWidth="1"/>
    <col min="6373" max="6380" width="8.85546875" style="329" customWidth="1"/>
    <col min="6381" max="6381" width="14.7109375" style="329" customWidth="1"/>
    <col min="6382" max="6387" width="8.85546875" style="329" customWidth="1"/>
    <col min="6388" max="6390" width="14.7109375" style="329" customWidth="1"/>
    <col min="6391" max="6391" width="32" style="329" customWidth="1"/>
    <col min="6392" max="6411" width="11.42578125" style="329" customWidth="1"/>
    <col min="6412" max="6624" width="12.5703125" style="329"/>
    <col min="6625" max="6625" width="18.7109375" style="329" customWidth="1"/>
    <col min="6626" max="6626" width="12.7109375" style="329" customWidth="1"/>
    <col min="6627" max="6627" width="48.7109375" style="329" customWidth="1"/>
    <col min="6628" max="6628" width="16.7109375" style="329" customWidth="1"/>
    <col min="6629" max="6636" width="8.85546875" style="329" customWidth="1"/>
    <col min="6637" max="6637" width="14.7109375" style="329" customWidth="1"/>
    <col min="6638" max="6643" width="8.85546875" style="329" customWidth="1"/>
    <col min="6644" max="6646" width="14.7109375" style="329" customWidth="1"/>
    <col min="6647" max="6647" width="32" style="329" customWidth="1"/>
    <col min="6648" max="6667" width="11.42578125" style="329" customWidth="1"/>
    <col min="6668" max="6880" width="12.5703125" style="329"/>
    <col min="6881" max="6881" width="18.7109375" style="329" customWidth="1"/>
    <col min="6882" max="6882" width="12.7109375" style="329" customWidth="1"/>
    <col min="6883" max="6883" width="48.7109375" style="329" customWidth="1"/>
    <col min="6884" max="6884" width="16.7109375" style="329" customWidth="1"/>
    <col min="6885" max="6892" width="8.85546875" style="329" customWidth="1"/>
    <col min="6893" max="6893" width="14.7109375" style="329" customWidth="1"/>
    <col min="6894" max="6899" width="8.85546875" style="329" customWidth="1"/>
    <col min="6900" max="6902" width="14.7109375" style="329" customWidth="1"/>
    <col min="6903" max="6903" width="32" style="329" customWidth="1"/>
    <col min="6904" max="6923" width="11.42578125" style="329" customWidth="1"/>
    <col min="6924" max="7136" width="12.5703125" style="329"/>
    <col min="7137" max="7137" width="18.7109375" style="329" customWidth="1"/>
    <col min="7138" max="7138" width="12.7109375" style="329" customWidth="1"/>
    <col min="7139" max="7139" width="48.7109375" style="329" customWidth="1"/>
    <col min="7140" max="7140" width="16.7109375" style="329" customWidth="1"/>
    <col min="7141" max="7148" width="8.85546875" style="329" customWidth="1"/>
    <col min="7149" max="7149" width="14.7109375" style="329" customWidth="1"/>
    <col min="7150" max="7155" width="8.85546875" style="329" customWidth="1"/>
    <col min="7156" max="7158" width="14.7109375" style="329" customWidth="1"/>
    <col min="7159" max="7159" width="32" style="329" customWidth="1"/>
    <col min="7160" max="7179" width="11.42578125" style="329" customWidth="1"/>
    <col min="7180" max="7392" width="12.5703125" style="329"/>
    <col min="7393" max="7393" width="18.7109375" style="329" customWidth="1"/>
    <col min="7394" max="7394" width="12.7109375" style="329" customWidth="1"/>
    <col min="7395" max="7395" width="48.7109375" style="329" customWidth="1"/>
    <col min="7396" max="7396" width="16.7109375" style="329" customWidth="1"/>
    <col min="7397" max="7404" width="8.85546875" style="329" customWidth="1"/>
    <col min="7405" max="7405" width="14.7109375" style="329" customWidth="1"/>
    <col min="7406" max="7411" width="8.85546875" style="329" customWidth="1"/>
    <col min="7412" max="7414" width="14.7109375" style="329" customWidth="1"/>
    <col min="7415" max="7415" width="32" style="329" customWidth="1"/>
    <col min="7416" max="7435" width="11.42578125" style="329" customWidth="1"/>
    <col min="7436" max="7648" width="12.5703125" style="329"/>
    <col min="7649" max="7649" width="18.7109375" style="329" customWidth="1"/>
    <col min="7650" max="7650" width="12.7109375" style="329" customWidth="1"/>
    <col min="7651" max="7651" width="48.7109375" style="329" customWidth="1"/>
    <col min="7652" max="7652" width="16.7109375" style="329" customWidth="1"/>
    <col min="7653" max="7660" width="8.85546875" style="329" customWidth="1"/>
    <col min="7661" max="7661" width="14.7109375" style="329" customWidth="1"/>
    <col min="7662" max="7667" width="8.85546875" style="329" customWidth="1"/>
    <col min="7668" max="7670" width="14.7109375" style="329" customWidth="1"/>
    <col min="7671" max="7671" width="32" style="329" customWidth="1"/>
    <col min="7672" max="7691" width="11.42578125" style="329" customWidth="1"/>
    <col min="7692" max="7904" width="12.5703125" style="329"/>
    <col min="7905" max="7905" width="18.7109375" style="329" customWidth="1"/>
    <col min="7906" max="7906" width="12.7109375" style="329" customWidth="1"/>
    <col min="7907" max="7907" width="48.7109375" style="329" customWidth="1"/>
    <col min="7908" max="7908" width="16.7109375" style="329" customWidth="1"/>
    <col min="7909" max="7916" width="8.85546875" style="329" customWidth="1"/>
    <col min="7917" max="7917" width="14.7109375" style="329" customWidth="1"/>
    <col min="7918" max="7923" width="8.85546875" style="329" customWidth="1"/>
    <col min="7924" max="7926" width="14.7109375" style="329" customWidth="1"/>
    <col min="7927" max="7927" width="32" style="329" customWidth="1"/>
    <col min="7928" max="7947" width="11.42578125" style="329" customWidth="1"/>
    <col min="7948" max="8160" width="12.5703125" style="329"/>
    <col min="8161" max="8161" width="18.7109375" style="329" customWidth="1"/>
    <col min="8162" max="8162" width="12.7109375" style="329" customWidth="1"/>
    <col min="8163" max="8163" width="48.7109375" style="329" customWidth="1"/>
    <col min="8164" max="8164" width="16.7109375" style="329" customWidth="1"/>
    <col min="8165" max="8172" width="8.85546875" style="329" customWidth="1"/>
    <col min="8173" max="8173" width="14.7109375" style="329" customWidth="1"/>
    <col min="8174" max="8179" width="8.85546875" style="329" customWidth="1"/>
    <col min="8180" max="8182" width="14.7109375" style="329" customWidth="1"/>
    <col min="8183" max="8183" width="32" style="329" customWidth="1"/>
    <col min="8184" max="8203" width="11.42578125" style="329" customWidth="1"/>
    <col min="8204" max="8416" width="12.5703125" style="329"/>
    <col min="8417" max="8417" width="18.7109375" style="329" customWidth="1"/>
    <col min="8418" max="8418" width="12.7109375" style="329" customWidth="1"/>
    <col min="8419" max="8419" width="48.7109375" style="329" customWidth="1"/>
    <col min="8420" max="8420" width="16.7109375" style="329" customWidth="1"/>
    <col min="8421" max="8428" width="8.85546875" style="329" customWidth="1"/>
    <col min="8429" max="8429" width="14.7109375" style="329" customWidth="1"/>
    <col min="8430" max="8435" width="8.85546875" style="329" customWidth="1"/>
    <col min="8436" max="8438" width="14.7109375" style="329" customWidth="1"/>
    <col min="8439" max="8439" width="32" style="329" customWidth="1"/>
    <col min="8440" max="8459" width="11.42578125" style="329" customWidth="1"/>
    <col min="8460" max="8672" width="12.5703125" style="329"/>
    <col min="8673" max="8673" width="18.7109375" style="329" customWidth="1"/>
    <col min="8674" max="8674" width="12.7109375" style="329" customWidth="1"/>
    <col min="8675" max="8675" width="48.7109375" style="329" customWidth="1"/>
    <col min="8676" max="8676" width="16.7109375" style="329" customWidth="1"/>
    <col min="8677" max="8684" width="8.85546875" style="329" customWidth="1"/>
    <col min="8685" max="8685" width="14.7109375" style="329" customWidth="1"/>
    <col min="8686" max="8691" width="8.85546875" style="329" customWidth="1"/>
    <col min="8692" max="8694" width="14.7109375" style="329" customWidth="1"/>
    <col min="8695" max="8695" width="32" style="329" customWidth="1"/>
    <col min="8696" max="8715" width="11.42578125" style="329" customWidth="1"/>
    <col min="8716" max="8928" width="12.5703125" style="329"/>
    <col min="8929" max="8929" width="18.7109375" style="329" customWidth="1"/>
    <col min="8930" max="8930" width="12.7109375" style="329" customWidth="1"/>
    <col min="8931" max="8931" width="48.7109375" style="329" customWidth="1"/>
    <col min="8932" max="8932" width="16.7109375" style="329" customWidth="1"/>
    <col min="8933" max="8940" width="8.85546875" style="329" customWidth="1"/>
    <col min="8941" max="8941" width="14.7109375" style="329" customWidth="1"/>
    <col min="8942" max="8947" width="8.85546875" style="329" customWidth="1"/>
    <col min="8948" max="8950" width="14.7109375" style="329" customWidth="1"/>
    <col min="8951" max="8951" width="32" style="329" customWidth="1"/>
    <col min="8952" max="8971" width="11.42578125" style="329" customWidth="1"/>
    <col min="8972" max="9184" width="12.5703125" style="329"/>
    <col min="9185" max="9185" width="18.7109375" style="329" customWidth="1"/>
    <col min="9186" max="9186" width="12.7109375" style="329" customWidth="1"/>
    <col min="9187" max="9187" width="48.7109375" style="329" customWidth="1"/>
    <col min="9188" max="9188" width="16.7109375" style="329" customWidth="1"/>
    <col min="9189" max="9196" width="8.85546875" style="329" customWidth="1"/>
    <col min="9197" max="9197" width="14.7109375" style="329" customWidth="1"/>
    <col min="9198" max="9203" width="8.85546875" style="329" customWidth="1"/>
    <col min="9204" max="9206" width="14.7109375" style="329" customWidth="1"/>
    <col min="9207" max="9207" width="32" style="329" customWidth="1"/>
    <col min="9208" max="9227" width="11.42578125" style="329" customWidth="1"/>
    <col min="9228" max="9440" width="12.5703125" style="329"/>
    <col min="9441" max="9441" width="18.7109375" style="329" customWidth="1"/>
    <col min="9442" max="9442" width="12.7109375" style="329" customWidth="1"/>
    <col min="9443" max="9443" width="48.7109375" style="329" customWidth="1"/>
    <col min="9444" max="9444" width="16.7109375" style="329" customWidth="1"/>
    <col min="9445" max="9452" width="8.85546875" style="329" customWidth="1"/>
    <col min="9453" max="9453" width="14.7109375" style="329" customWidth="1"/>
    <col min="9454" max="9459" width="8.85546875" style="329" customWidth="1"/>
    <col min="9460" max="9462" width="14.7109375" style="329" customWidth="1"/>
    <col min="9463" max="9463" width="32" style="329" customWidth="1"/>
    <col min="9464" max="9483" width="11.42578125" style="329" customWidth="1"/>
    <col min="9484" max="9696" width="12.5703125" style="329"/>
    <col min="9697" max="9697" width="18.7109375" style="329" customWidth="1"/>
    <col min="9698" max="9698" width="12.7109375" style="329" customWidth="1"/>
    <col min="9699" max="9699" width="48.7109375" style="329" customWidth="1"/>
    <col min="9700" max="9700" width="16.7109375" style="329" customWidth="1"/>
    <col min="9701" max="9708" width="8.85546875" style="329" customWidth="1"/>
    <col min="9709" max="9709" width="14.7109375" style="329" customWidth="1"/>
    <col min="9710" max="9715" width="8.85546875" style="329" customWidth="1"/>
    <col min="9716" max="9718" width="14.7109375" style="329" customWidth="1"/>
    <col min="9719" max="9719" width="32" style="329" customWidth="1"/>
    <col min="9720" max="9739" width="11.42578125" style="329" customWidth="1"/>
    <col min="9740" max="9952" width="12.5703125" style="329"/>
    <col min="9953" max="9953" width="18.7109375" style="329" customWidth="1"/>
    <col min="9954" max="9954" width="12.7109375" style="329" customWidth="1"/>
    <col min="9955" max="9955" width="48.7109375" style="329" customWidth="1"/>
    <col min="9956" max="9956" width="16.7109375" style="329" customWidth="1"/>
    <col min="9957" max="9964" width="8.85546875" style="329" customWidth="1"/>
    <col min="9965" max="9965" width="14.7109375" style="329" customWidth="1"/>
    <col min="9966" max="9971" width="8.85546875" style="329" customWidth="1"/>
    <col min="9972" max="9974" width="14.7109375" style="329" customWidth="1"/>
    <col min="9975" max="9975" width="32" style="329" customWidth="1"/>
    <col min="9976" max="9995" width="11.42578125" style="329" customWidth="1"/>
    <col min="9996" max="10208" width="12.5703125" style="329"/>
    <col min="10209" max="10209" width="18.7109375" style="329" customWidth="1"/>
    <col min="10210" max="10210" width="12.7109375" style="329" customWidth="1"/>
    <col min="10211" max="10211" width="48.7109375" style="329" customWidth="1"/>
    <col min="10212" max="10212" width="16.7109375" style="329" customWidth="1"/>
    <col min="10213" max="10220" width="8.85546875" style="329" customWidth="1"/>
    <col min="10221" max="10221" width="14.7109375" style="329" customWidth="1"/>
    <col min="10222" max="10227" width="8.85546875" style="329" customWidth="1"/>
    <col min="10228" max="10230" width="14.7109375" style="329" customWidth="1"/>
    <col min="10231" max="10231" width="32" style="329" customWidth="1"/>
    <col min="10232" max="10251" width="11.42578125" style="329" customWidth="1"/>
    <col min="10252" max="10464" width="12.5703125" style="329"/>
    <col min="10465" max="10465" width="18.7109375" style="329" customWidth="1"/>
    <col min="10466" max="10466" width="12.7109375" style="329" customWidth="1"/>
    <col min="10467" max="10467" width="48.7109375" style="329" customWidth="1"/>
    <col min="10468" max="10468" width="16.7109375" style="329" customWidth="1"/>
    <col min="10469" max="10476" width="8.85546875" style="329" customWidth="1"/>
    <col min="10477" max="10477" width="14.7109375" style="329" customWidth="1"/>
    <col min="10478" max="10483" width="8.85546875" style="329" customWidth="1"/>
    <col min="10484" max="10486" width="14.7109375" style="329" customWidth="1"/>
    <col min="10487" max="10487" width="32" style="329" customWidth="1"/>
    <col min="10488" max="10507" width="11.42578125" style="329" customWidth="1"/>
    <col min="10508" max="10720" width="12.5703125" style="329"/>
    <col min="10721" max="10721" width="18.7109375" style="329" customWidth="1"/>
    <col min="10722" max="10722" width="12.7109375" style="329" customWidth="1"/>
    <col min="10723" max="10723" width="48.7109375" style="329" customWidth="1"/>
    <col min="10724" max="10724" width="16.7109375" style="329" customWidth="1"/>
    <col min="10725" max="10732" width="8.85546875" style="329" customWidth="1"/>
    <col min="10733" max="10733" width="14.7109375" style="329" customWidth="1"/>
    <col min="10734" max="10739" width="8.85546875" style="329" customWidth="1"/>
    <col min="10740" max="10742" width="14.7109375" style="329" customWidth="1"/>
    <col min="10743" max="10743" width="32" style="329" customWidth="1"/>
    <col min="10744" max="10763" width="11.42578125" style="329" customWidth="1"/>
    <col min="10764" max="10976" width="12.5703125" style="329"/>
    <col min="10977" max="10977" width="18.7109375" style="329" customWidth="1"/>
    <col min="10978" max="10978" width="12.7109375" style="329" customWidth="1"/>
    <col min="10979" max="10979" width="48.7109375" style="329" customWidth="1"/>
    <col min="10980" max="10980" width="16.7109375" style="329" customWidth="1"/>
    <col min="10981" max="10988" width="8.85546875" style="329" customWidth="1"/>
    <col min="10989" max="10989" width="14.7109375" style="329" customWidth="1"/>
    <col min="10990" max="10995" width="8.85546875" style="329" customWidth="1"/>
    <col min="10996" max="10998" width="14.7109375" style="329" customWidth="1"/>
    <col min="10999" max="10999" width="32" style="329" customWidth="1"/>
    <col min="11000" max="11019" width="11.42578125" style="329" customWidth="1"/>
    <col min="11020" max="11232" width="12.5703125" style="329"/>
    <col min="11233" max="11233" width="18.7109375" style="329" customWidth="1"/>
    <col min="11234" max="11234" width="12.7109375" style="329" customWidth="1"/>
    <col min="11235" max="11235" width="48.7109375" style="329" customWidth="1"/>
    <col min="11236" max="11236" width="16.7109375" style="329" customWidth="1"/>
    <col min="11237" max="11244" width="8.85546875" style="329" customWidth="1"/>
    <col min="11245" max="11245" width="14.7109375" style="329" customWidth="1"/>
    <col min="11246" max="11251" width="8.85546875" style="329" customWidth="1"/>
    <col min="11252" max="11254" width="14.7109375" style="329" customWidth="1"/>
    <col min="11255" max="11255" width="32" style="329" customWidth="1"/>
    <col min="11256" max="11275" width="11.42578125" style="329" customWidth="1"/>
    <col min="11276" max="11488" width="12.5703125" style="329"/>
    <col min="11489" max="11489" width="18.7109375" style="329" customWidth="1"/>
    <col min="11490" max="11490" width="12.7109375" style="329" customWidth="1"/>
    <col min="11491" max="11491" width="48.7109375" style="329" customWidth="1"/>
    <col min="11492" max="11492" width="16.7109375" style="329" customWidth="1"/>
    <col min="11493" max="11500" width="8.85546875" style="329" customWidth="1"/>
    <col min="11501" max="11501" width="14.7109375" style="329" customWidth="1"/>
    <col min="11502" max="11507" width="8.85546875" style="329" customWidth="1"/>
    <col min="11508" max="11510" width="14.7109375" style="329" customWidth="1"/>
    <col min="11511" max="11511" width="32" style="329" customWidth="1"/>
    <col min="11512" max="11531" width="11.42578125" style="329" customWidth="1"/>
    <col min="11532" max="11744" width="12.5703125" style="329"/>
    <col min="11745" max="11745" width="18.7109375" style="329" customWidth="1"/>
    <col min="11746" max="11746" width="12.7109375" style="329" customWidth="1"/>
    <col min="11747" max="11747" width="48.7109375" style="329" customWidth="1"/>
    <col min="11748" max="11748" width="16.7109375" style="329" customWidth="1"/>
    <col min="11749" max="11756" width="8.85546875" style="329" customWidth="1"/>
    <col min="11757" max="11757" width="14.7109375" style="329" customWidth="1"/>
    <col min="11758" max="11763" width="8.85546875" style="329" customWidth="1"/>
    <col min="11764" max="11766" width="14.7109375" style="329" customWidth="1"/>
    <col min="11767" max="11767" width="32" style="329" customWidth="1"/>
    <col min="11768" max="11787" width="11.42578125" style="329" customWidth="1"/>
    <col min="11788" max="12000" width="12.5703125" style="329"/>
    <col min="12001" max="12001" width="18.7109375" style="329" customWidth="1"/>
    <col min="12002" max="12002" width="12.7109375" style="329" customWidth="1"/>
    <col min="12003" max="12003" width="48.7109375" style="329" customWidth="1"/>
    <col min="12004" max="12004" width="16.7109375" style="329" customWidth="1"/>
    <col min="12005" max="12012" width="8.85546875" style="329" customWidth="1"/>
    <col min="12013" max="12013" width="14.7109375" style="329" customWidth="1"/>
    <col min="12014" max="12019" width="8.85546875" style="329" customWidth="1"/>
    <col min="12020" max="12022" width="14.7109375" style="329" customWidth="1"/>
    <col min="12023" max="12023" width="32" style="329" customWidth="1"/>
    <col min="12024" max="12043" width="11.42578125" style="329" customWidth="1"/>
    <col min="12044" max="12256" width="12.5703125" style="329"/>
    <col min="12257" max="12257" width="18.7109375" style="329" customWidth="1"/>
    <col min="12258" max="12258" width="12.7109375" style="329" customWidth="1"/>
    <col min="12259" max="12259" width="48.7109375" style="329" customWidth="1"/>
    <col min="12260" max="12260" width="16.7109375" style="329" customWidth="1"/>
    <col min="12261" max="12268" width="8.85546875" style="329" customWidth="1"/>
    <col min="12269" max="12269" width="14.7109375" style="329" customWidth="1"/>
    <col min="12270" max="12275" width="8.85546875" style="329" customWidth="1"/>
    <col min="12276" max="12278" width="14.7109375" style="329" customWidth="1"/>
    <col min="12279" max="12279" width="32" style="329" customWidth="1"/>
    <col min="12280" max="12299" width="11.42578125" style="329" customWidth="1"/>
    <col min="12300" max="12512" width="12.5703125" style="329"/>
    <col min="12513" max="12513" width="18.7109375" style="329" customWidth="1"/>
    <col min="12514" max="12514" width="12.7109375" style="329" customWidth="1"/>
    <col min="12515" max="12515" width="48.7109375" style="329" customWidth="1"/>
    <col min="12516" max="12516" width="16.7109375" style="329" customWidth="1"/>
    <col min="12517" max="12524" width="8.85546875" style="329" customWidth="1"/>
    <col min="12525" max="12525" width="14.7109375" style="329" customWidth="1"/>
    <col min="12526" max="12531" width="8.85546875" style="329" customWidth="1"/>
    <col min="12532" max="12534" width="14.7109375" style="329" customWidth="1"/>
    <col min="12535" max="12535" width="32" style="329" customWidth="1"/>
    <col min="12536" max="12555" width="11.42578125" style="329" customWidth="1"/>
    <col min="12556" max="12768" width="12.5703125" style="329"/>
    <col min="12769" max="12769" width="18.7109375" style="329" customWidth="1"/>
    <col min="12770" max="12770" width="12.7109375" style="329" customWidth="1"/>
    <col min="12771" max="12771" width="48.7109375" style="329" customWidth="1"/>
    <col min="12772" max="12772" width="16.7109375" style="329" customWidth="1"/>
    <col min="12773" max="12780" width="8.85546875" style="329" customWidth="1"/>
    <col min="12781" max="12781" width="14.7109375" style="329" customWidth="1"/>
    <col min="12782" max="12787" width="8.85546875" style="329" customWidth="1"/>
    <col min="12788" max="12790" width="14.7109375" style="329" customWidth="1"/>
    <col min="12791" max="12791" width="32" style="329" customWidth="1"/>
    <col min="12792" max="12811" width="11.42578125" style="329" customWidth="1"/>
    <col min="12812" max="13024" width="12.5703125" style="329"/>
    <col min="13025" max="13025" width="18.7109375" style="329" customWidth="1"/>
    <col min="13026" max="13026" width="12.7109375" style="329" customWidth="1"/>
    <col min="13027" max="13027" width="48.7109375" style="329" customWidth="1"/>
    <col min="13028" max="13028" width="16.7109375" style="329" customWidth="1"/>
    <col min="13029" max="13036" width="8.85546875" style="329" customWidth="1"/>
    <col min="13037" max="13037" width="14.7109375" style="329" customWidth="1"/>
    <col min="13038" max="13043" width="8.85546875" style="329" customWidth="1"/>
    <col min="13044" max="13046" width="14.7109375" style="329" customWidth="1"/>
    <col min="13047" max="13047" width="32" style="329" customWidth="1"/>
    <col min="13048" max="13067" width="11.42578125" style="329" customWidth="1"/>
    <col min="13068" max="13280" width="12.5703125" style="329"/>
    <col min="13281" max="13281" width="18.7109375" style="329" customWidth="1"/>
    <col min="13282" max="13282" width="12.7109375" style="329" customWidth="1"/>
    <col min="13283" max="13283" width="48.7109375" style="329" customWidth="1"/>
    <col min="13284" max="13284" width="16.7109375" style="329" customWidth="1"/>
    <col min="13285" max="13292" width="8.85546875" style="329" customWidth="1"/>
    <col min="13293" max="13293" width="14.7109375" style="329" customWidth="1"/>
    <col min="13294" max="13299" width="8.85546875" style="329" customWidth="1"/>
    <col min="13300" max="13302" width="14.7109375" style="329" customWidth="1"/>
    <col min="13303" max="13303" width="32" style="329" customWidth="1"/>
    <col min="13304" max="13323" width="11.42578125" style="329" customWidth="1"/>
    <col min="13324" max="13536" width="12.5703125" style="329"/>
    <col min="13537" max="13537" width="18.7109375" style="329" customWidth="1"/>
    <col min="13538" max="13538" width="12.7109375" style="329" customWidth="1"/>
    <col min="13539" max="13539" width="48.7109375" style="329" customWidth="1"/>
    <col min="13540" max="13540" width="16.7109375" style="329" customWidth="1"/>
    <col min="13541" max="13548" width="8.85546875" style="329" customWidth="1"/>
    <col min="13549" max="13549" width="14.7109375" style="329" customWidth="1"/>
    <col min="13550" max="13555" width="8.85546875" style="329" customWidth="1"/>
    <col min="13556" max="13558" width="14.7109375" style="329" customWidth="1"/>
    <col min="13559" max="13559" width="32" style="329" customWidth="1"/>
    <col min="13560" max="13579" width="11.42578125" style="329" customWidth="1"/>
    <col min="13580" max="13792" width="12.5703125" style="329"/>
    <col min="13793" max="13793" width="18.7109375" style="329" customWidth="1"/>
    <col min="13794" max="13794" width="12.7109375" style="329" customWidth="1"/>
    <col min="13795" max="13795" width="48.7109375" style="329" customWidth="1"/>
    <col min="13796" max="13796" width="16.7109375" style="329" customWidth="1"/>
    <col min="13797" max="13804" width="8.85546875" style="329" customWidth="1"/>
    <col min="13805" max="13805" width="14.7109375" style="329" customWidth="1"/>
    <col min="13806" max="13811" width="8.85546875" style="329" customWidth="1"/>
    <col min="13812" max="13814" width="14.7109375" style="329" customWidth="1"/>
    <col min="13815" max="13815" width="32" style="329" customWidth="1"/>
    <col min="13816" max="13835" width="11.42578125" style="329" customWidth="1"/>
    <col min="13836" max="14048" width="12.5703125" style="329"/>
    <col min="14049" max="14049" width="18.7109375" style="329" customWidth="1"/>
    <col min="14050" max="14050" width="12.7109375" style="329" customWidth="1"/>
    <col min="14051" max="14051" width="48.7109375" style="329" customWidth="1"/>
    <col min="14052" max="14052" width="16.7109375" style="329" customWidth="1"/>
    <col min="14053" max="14060" width="8.85546875" style="329" customWidth="1"/>
    <col min="14061" max="14061" width="14.7109375" style="329" customWidth="1"/>
    <col min="14062" max="14067" width="8.85546875" style="329" customWidth="1"/>
    <col min="14068" max="14070" width="14.7109375" style="329" customWidth="1"/>
    <col min="14071" max="14071" width="32" style="329" customWidth="1"/>
    <col min="14072" max="14091" width="11.42578125" style="329" customWidth="1"/>
    <col min="14092" max="14304" width="12.5703125" style="329"/>
    <col min="14305" max="14305" width="18.7109375" style="329" customWidth="1"/>
    <col min="14306" max="14306" width="12.7109375" style="329" customWidth="1"/>
    <col min="14307" max="14307" width="48.7109375" style="329" customWidth="1"/>
    <col min="14308" max="14308" width="16.7109375" style="329" customWidth="1"/>
    <col min="14309" max="14316" width="8.85546875" style="329" customWidth="1"/>
    <col min="14317" max="14317" width="14.7109375" style="329" customWidth="1"/>
    <col min="14318" max="14323" width="8.85546875" style="329" customWidth="1"/>
    <col min="14324" max="14326" width="14.7109375" style="329" customWidth="1"/>
    <col min="14327" max="14327" width="32" style="329" customWidth="1"/>
    <col min="14328" max="14347" width="11.42578125" style="329" customWidth="1"/>
    <col min="14348" max="14560" width="12.5703125" style="329"/>
    <col min="14561" max="14561" width="18.7109375" style="329" customWidth="1"/>
    <col min="14562" max="14562" width="12.7109375" style="329" customWidth="1"/>
    <col min="14563" max="14563" width="48.7109375" style="329" customWidth="1"/>
    <col min="14564" max="14564" width="16.7109375" style="329" customWidth="1"/>
    <col min="14565" max="14572" width="8.85546875" style="329" customWidth="1"/>
    <col min="14573" max="14573" width="14.7109375" style="329" customWidth="1"/>
    <col min="14574" max="14579" width="8.85546875" style="329" customWidth="1"/>
    <col min="14580" max="14582" width="14.7109375" style="329" customWidth="1"/>
    <col min="14583" max="14583" width="32" style="329" customWidth="1"/>
    <col min="14584" max="14603" width="11.42578125" style="329" customWidth="1"/>
    <col min="14604" max="14816" width="12.5703125" style="329"/>
    <col min="14817" max="14817" width="18.7109375" style="329" customWidth="1"/>
    <col min="14818" max="14818" width="12.7109375" style="329" customWidth="1"/>
    <col min="14819" max="14819" width="48.7109375" style="329" customWidth="1"/>
    <col min="14820" max="14820" width="16.7109375" style="329" customWidth="1"/>
    <col min="14821" max="14828" width="8.85546875" style="329" customWidth="1"/>
    <col min="14829" max="14829" width="14.7109375" style="329" customWidth="1"/>
    <col min="14830" max="14835" width="8.85546875" style="329" customWidth="1"/>
    <col min="14836" max="14838" width="14.7109375" style="329" customWidth="1"/>
    <col min="14839" max="14839" width="32" style="329" customWidth="1"/>
    <col min="14840" max="14859" width="11.42578125" style="329" customWidth="1"/>
    <col min="14860" max="15072" width="12.5703125" style="329"/>
    <col min="15073" max="15073" width="18.7109375" style="329" customWidth="1"/>
    <col min="15074" max="15074" width="12.7109375" style="329" customWidth="1"/>
    <col min="15075" max="15075" width="48.7109375" style="329" customWidth="1"/>
    <col min="15076" max="15076" width="16.7109375" style="329" customWidth="1"/>
    <col min="15077" max="15084" width="8.85546875" style="329" customWidth="1"/>
    <col min="15085" max="15085" width="14.7109375" style="329" customWidth="1"/>
    <col min="15086" max="15091" width="8.85546875" style="329" customWidth="1"/>
    <col min="15092" max="15094" width="14.7109375" style="329" customWidth="1"/>
    <col min="15095" max="15095" width="32" style="329" customWidth="1"/>
    <col min="15096" max="15115" width="11.42578125" style="329" customWidth="1"/>
    <col min="15116" max="15328" width="12.5703125" style="329"/>
    <col min="15329" max="15329" width="18.7109375" style="329" customWidth="1"/>
    <col min="15330" max="15330" width="12.7109375" style="329" customWidth="1"/>
    <col min="15331" max="15331" width="48.7109375" style="329" customWidth="1"/>
    <col min="15332" max="15332" width="16.7109375" style="329" customWidth="1"/>
    <col min="15333" max="15340" width="8.85546875" style="329" customWidth="1"/>
    <col min="15341" max="15341" width="14.7109375" style="329" customWidth="1"/>
    <col min="15342" max="15347" width="8.85546875" style="329" customWidth="1"/>
    <col min="15348" max="15350" width="14.7109375" style="329" customWidth="1"/>
    <col min="15351" max="15351" width="32" style="329" customWidth="1"/>
    <col min="15352" max="15371" width="11.42578125" style="329" customWidth="1"/>
    <col min="15372" max="15584" width="12.5703125" style="329"/>
    <col min="15585" max="15585" width="18.7109375" style="329" customWidth="1"/>
    <col min="15586" max="15586" width="12.7109375" style="329" customWidth="1"/>
    <col min="15587" max="15587" width="48.7109375" style="329" customWidth="1"/>
    <col min="15588" max="15588" width="16.7109375" style="329" customWidth="1"/>
    <col min="15589" max="15596" width="8.85546875" style="329" customWidth="1"/>
    <col min="15597" max="15597" width="14.7109375" style="329" customWidth="1"/>
    <col min="15598" max="15603" width="8.85546875" style="329" customWidth="1"/>
    <col min="15604" max="15606" width="14.7109375" style="329" customWidth="1"/>
    <col min="15607" max="15607" width="32" style="329" customWidth="1"/>
    <col min="15608" max="15627" width="11.42578125" style="329" customWidth="1"/>
    <col min="15628" max="15840" width="12.5703125" style="329"/>
    <col min="15841" max="15841" width="18.7109375" style="329" customWidth="1"/>
    <col min="15842" max="15842" width="12.7109375" style="329" customWidth="1"/>
    <col min="15843" max="15843" width="48.7109375" style="329" customWidth="1"/>
    <col min="15844" max="15844" width="16.7109375" style="329" customWidth="1"/>
    <col min="15845" max="15852" width="8.85546875" style="329" customWidth="1"/>
    <col min="15853" max="15853" width="14.7109375" style="329" customWidth="1"/>
    <col min="15854" max="15859" width="8.85546875" style="329" customWidth="1"/>
    <col min="15860" max="15862" width="14.7109375" style="329" customWidth="1"/>
    <col min="15863" max="15863" width="32" style="329" customWidth="1"/>
    <col min="15864" max="15883" width="11.42578125" style="329" customWidth="1"/>
    <col min="15884" max="16096" width="12.5703125" style="329"/>
    <col min="16097" max="16097" width="18.7109375" style="329" customWidth="1"/>
    <col min="16098" max="16098" width="12.7109375" style="329" customWidth="1"/>
    <col min="16099" max="16099" width="48.7109375" style="329" customWidth="1"/>
    <col min="16100" max="16100" width="16.7109375" style="329" customWidth="1"/>
    <col min="16101" max="16108" width="8.85546875" style="329" customWidth="1"/>
    <col min="16109" max="16109" width="14.7109375" style="329" customWidth="1"/>
    <col min="16110" max="16115" width="8.85546875" style="329" customWidth="1"/>
    <col min="16116" max="16118" width="14.7109375" style="329" customWidth="1"/>
    <col min="16119" max="16119" width="32" style="329" customWidth="1"/>
    <col min="16120" max="16139" width="11.42578125" style="329" customWidth="1"/>
    <col min="16140" max="16384" width="12.5703125" style="329"/>
  </cols>
  <sheetData>
    <row r="1" spans="1:23" ht="47.25" customHeight="1" x14ac:dyDescent="0.35">
      <c r="A1" s="836" t="s">
        <v>465</v>
      </c>
      <c r="B1" s="837"/>
      <c r="C1" s="837"/>
      <c r="D1" s="837"/>
      <c r="E1" s="837"/>
      <c r="F1" s="837"/>
      <c r="G1" s="837"/>
      <c r="H1" s="837"/>
      <c r="I1" s="837"/>
      <c r="J1" s="837"/>
      <c r="K1" s="837"/>
      <c r="L1" s="837"/>
      <c r="M1" s="837"/>
      <c r="N1" s="837"/>
      <c r="O1" s="837"/>
      <c r="P1" s="837"/>
      <c r="Q1" s="837"/>
      <c r="R1" s="837"/>
      <c r="S1" s="837"/>
      <c r="T1" s="837"/>
      <c r="U1" s="837"/>
      <c r="V1" s="837"/>
      <c r="W1" s="837"/>
    </row>
    <row r="2" spans="1:23" ht="19.5" customHeight="1" thickBot="1" x14ac:dyDescent="0.3">
      <c r="A2" s="838"/>
      <c r="B2" s="839"/>
      <c r="C2" s="839"/>
      <c r="D2" s="839"/>
      <c r="E2" s="839"/>
      <c r="F2" s="839"/>
      <c r="G2" s="839"/>
      <c r="H2" s="839"/>
      <c r="I2" s="839"/>
      <c r="J2" s="839"/>
      <c r="K2" s="839"/>
      <c r="L2" s="839"/>
      <c r="M2" s="839"/>
      <c r="N2" s="839"/>
      <c r="O2" s="839"/>
      <c r="P2" s="839"/>
      <c r="Q2" s="839"/>
      <c r="R2" s="839"/>
      <c r="S2" s="839"/>
      <c r="T2" s="839"/>
      <c r="U2" s="839"/>
      <c r="V2" s="839"/>
      <c r="W2" s="839"/>
    </row>
    <row r="3" spans="1:23" ht="70.5" customHeight="1" thickBot="1" x14ac:dyDescent="0.4">
      <c r="A3" s="840"/>
      <c r="B3" s="841"/>
      <c r="C3" s="841"/>
      <c r="D3" s="841"/>
      <c r="E3" s="842" t="s">
        <v>0</v>
      </c>
      <c r="F3" s="843"/>
      <c r="G3" s="843"/>
      <c r="H3" s="843"/>
      <c r="I3" s="843"/>
      <c r="J3" s="843"/>
      <c r="K3" s="843"/>
      <c r="L3" s="843"/>
      <c r="M3" s="843"/>
      <c r="N3" s="842" t="s">
        <v>1</v>
      </c>
      <c r="O3" s="843"/>
      <c r="P3" s="843"/>
      <c r="Q3" s="843"/>
      <c r="R3" s="843"/>
      <c r="S3" s="843"/>
      <c r="T3" s="843"/>
      <c r="U3" s="844" t="s">
        <v>2</v>
      </c>
      <c r="V3" s="845"/>
      <c r="W3" s="92"/>
    </row>
    <row r="4" spans="1:23" ht="208.5" customHeight="1" thickBot="1" x14ac:dyDescent="0.3">
      <c r="A4" s="419" t="s">
        <v>3</v>
      </c>
      <c r="B4" s="419" t="s">
        <v>4</v>
      </c>
      <c r="C4" s="572" t="s">
        <v>5</v>
      </c>
      <c r="D4" s="573" t="s">
        <v>6</v>
      </c>
      <c r="E4" s="420" t="s">
        <v>7</v>
      </c>
      <c r="F4" s="421" t="s">
        <v>8</v>
      </c>
      <c r="G4" s="421" t="s">
        <v>9</v>
      </c>
      <c r="H4" s="421" t="s">
        <v>10</v>
      </c>
      <c r="I4" s="421" t="s">
        <v>11</v>
      </c>
      <c r="J4" s="421" t="s">
        <v>12</v>
      </c>
      <c r="K4" s="421" t="s">
        <v>13</v>
      </c>
      <c r="L4" s="422" t="s">
        <v>14</v>
      </c>
      <c r="M4" s="423" t="s">
        <v>15</v>
      </c>
      <c r="N4" s="424" t="s">
        <v>16</v>
      </c>
      <c r="O4" s="425" t="s">
        <v>17</v>
      </c>
      <c r="P4" s="425" t="s">
        <v>18</v>
      </c>
      <c r="Q4" s="425" t="s">
        <v>19</v>
      </c>
      <c r="R4" s="425" t="s">
        <v>20</v>
      </c>
      <c r="S4" s="426" t="s">
        <v>21</v>
      </c>
      <c r="T4" s="423" t="s">
        <v>22</v>
      </c>
      <c r="U4" s="518" t="s">
        <v>23</v>
      </c>
      <c r="V4" s="519" t="s">
        <v>24</v>
      </c>
      <c r="W4" s="140" t="s">
        <v>25</v>
      </c>
    </row>
    <row r="5" spans="1:23" ht="56.25" x14ac:dyDescent="0.25">
      <c r="A5" s="849" t="s">
        <v>73</v>
      </c>
      <c r="B5" s="852" t="s">
        <v>29</v>
      </c>
      <c r="C5" s="438" t="s">
        <v>74</v>
      </c>
      <c r="D5" s="439" t="s">
        <v>27</v>
      </c>
      <c r="E5" s="427"/>
      <c r="F5" s="114"/>
      <c r="G5" s="114">
        <v>20</v>
      </c>
      <c r="H5" s="114"/>
      <c r="I5" s="114"/>
      <c r="J5" s="114"/>
      <c r="K5" s="114"/>
      <c r="L5" s="115"/>
      <c r="M5" s="458">
        <f>E5+F5+G5+H5+I5+J5+K5+L5</f>
        <v>20</v>
      </c>
      <c r="N5" s="855"/>
      <c r="O5" s="858"/>
      <c r="P5" s="858"/>
      <c r="Q5" s="858"/>
      <c r="R5" s="861"/>
      <c r="S5" s="862"/>
      <c r="T5" s="865">
        <f>SUM(N5:S7)</f>
        <v>0</v>
      </c>
      <c r="U5" s="868"/>
      <c r="V5" s="871"/>
      <c r="W5" s="846"/>
    </row>
    <row r="6" spans="1:23" ht="37.5" x14ac:dyDescent="0.25">
      <c r="A6" s="850"/>
      <c r="B6" s="853"/>
      <c r="C6" s="440"/>
      <c r="D6" s="441" t="s">
        <v>30</v>
      </c>
      <c r="E6" s="428"/>
      <c r="F6" s="83"/>
      <c r="G6" s="83">
        <v>35</v>
      </c>
      <c r="H6" s="83"/>
      <c r="I6" s="83"/>
      <c r="J6" s="83"/>
      <c r="K6" s="83"/>
      <c r="L6" s="84"/>
      <c r="M6" s="459">
        <f>E6+F6+G6+H6+I6+J6+K6+L6</f>
        <v>35</v>
      </c>
      <c r="N6" s="856"/>
      <c r="O6" s="859"/>
      <c r="P6" s="859"/>
      <c r="Q6" s="859"/>
      <c r="R6" s="859"/>
      <c r="S6" s="863"/>
      <c r="T6" s="866"/>
      <c r="U6" s="869"/>
      <c r="V6" s="872"/>
      <c r="W6" s="847"/>
    </row>
    <row r="7" spans="1:23" ht="57" thickBot="1" x14ac:dyDescent="0.3">
      <c r="A7" s="851"/>
      <c r="B7" s="854"/>
      <c r="C7" s="442" t="s">
        <v>75</v>
      </c>
      <c r="D7" s="443" t="s">
        <v>28</v>
      </c>
      <c r="E7" s="429"/>
      <c r="F7" s="101"/>
      <c r="G7" s="101">
        <v>250</v>
      </c>
      <c r="H7" s="101"/>
      <c r="I7" s="101"/>
      <c r="J7" s="101"/>
      <c r="K7" s="101"/>
      <c r="L7" s="102"/>
      <c r="M7" s="460">
        <f>E7+F7+G7+H7+I7+J7+K7+L7</f>
        <v>250</v>
      </c>
      <c r="N7" s="857"/>
      <c r="O7" s="860"/>
      <c r="P7" s="860"/>
      <c r="Q7" s="860"/>
      <c r="R7" s="860"/>
      <c r="S7" s="864"/>
      <c r="T7" s="867"/>
      <c r="U7" s="870"/>
      <c r="V7" s="873"/>
      <c r="W7" s="848"/>
    </row>
    <row r="8" spans="1:23" ht="42" customHeight="1" thickBot="1" x14ac:dyDescent="0.3">
      <c r="A8" s="830"/>
      <c r="B8" s="831"/>
      <c r="C8" s="831"/>
      <c r="D8" s="832"/>
      <c r="E8" s="105">
        <f t="shared" ref="E8:T8" si="0">SUM(E5:E7)</f>
        <v>0</v>
      </c>
      <c r="F8" s="105">
        <f t="shared" si="0"/>
        <v>0</v>
      </c>
      <c r="G8" s="105">
        <f t="shared" si="0"/>
        <v>305</v>
      </c>
      <c r="H8" s="105">
        <f t="shared" si="0"/>
        <v>0</v>
      </c>
      <c r="I8" s="105">
        <f t="shared" si="0"/>
        <v>0</v>
      </c>
      <c r="J8" s="105">
        <f t="shared" si="0"/>
        <v>0</v>
      </c>
      <c r="K8" s="105">
        <f t="shared" si="0"/>
        <v>0</v>
      </c>
      <c r="L8" s="105">
        <f t="shared" si="0"/>
        <v>0</v>
      </c>
      <c r="M8" s="461">
        <f t="shared" si="0"/>
        <v>305</v>
      </c>
      <c r="N8" s="105">
        <f t="shared" si="0"/>
        <v>0</v>
      </c>
      <c r="O8" s="105">
        <f t="shared" si="0"/>
        <v>0</v>
      </c>
      <c r="P8" s="105">
        <f t="shared" si="0"/>
        <v>0</v>
      </c>
      <c r="Q8" s="105">
        <f t="shared" si="0"/>
        <v>0</v>
      </c>
      <c r="R8" s="105">
        <f t="shared" si="0"/>
        <v>0</v>
      </c>
      <c r="S8" s="105">
        <f t="shared" si="0"/>
        <v>0</v>
      </c>
      <c r="T8" s="470">
        <f t="shared" si="0"/>
        <v>0</v>
      </c>
      <c r="U8" s="520">
        <f>SUM(U5)</f>
        <v>0</v>
      </c>
      <c r="V8" s="521">
        <f>SUM(V5)</f>
        <v>0</v>
      </c>
      <c r="W8" s="97"/>
    </row>
    <row r="9" spans="1:23" ht="56.25" x14ac:dyDescent="0.25">
      <c r="A9" s="875" t="s">
        <v>76</v>
      </c>
      <c r="B9" s="852" t="s">
        <v>77</v>
      </c>
      <c r="C9" s="444" t="s">
        <v>78</v>
      </c>
      <c r="D9" s="445" t="s">
        <v>27</v>
      </c>
      <c r="E9" s="430"/>
      <c r="F9" s="330"/>
      <c r="G9" s="332">
        <v>80</v>
      </c>
      <c r="H9" s="330"/>
      <c r="I9" s="330"/>
      <c r="J9" s="330"/>
      <c r="K9" s="330"/>
      <c r="L9" s="342"/>
      <c r="M9" s="497">
        <f>SUM(E9:L9)</f>
        <v>80</v>
      </c>
      <c r="N9" s="877"/>
      <c r="O9" s="879"/>
      <c r="P9" s="881">
        <v>50</v>
      </c>
      <c r="Q9" s="879"/>
      <c r="R9" s="881">
        <v>4</v>
      </c>
      <c r="S9" s="882"/>
      <c r="T9" s="884">
        <f>SUM(N9:S11)</f>
        <v>54</v>
      </c>
      <c r="U9" s="886">
        <v>29</v>
      </c>
      <c r="V9" s="887">
        <v>25</v>
      </c>
      <c r="W9" s="888"/>
    </row>
    <row r="10" spans="1:23" ht="37.5" x14ac:dyDescent="0.25">
      <c r="A10" s="875"/>
      <c r="B10" s="876"/>
      <c r="C10" s="446" t="s">
        <v>79</v>
      </c>
      <c r="D10" s="447" t="s">
        <v>30</v>
      </c>
      <c r="E10" s="431">
        <v>51</v>
      </c>
      <c r="F10" s="106"/>
      <c r="G10" s="106">
        <v>80</v>
      </c>
      <c r="H10" s="106"/>
      <c r="I10" s="106"/>
      <c r="J10" s="106"/>
      <c r="K10" s="106"/>
      <c r="L10" s="492"/>
      <c r="M10" s="498">
        <f>E10+F10+G10+H10+I10+J10+K10+L10</f>
        <v>131</v>
      </c>
      <c r="N10" s="878"/>
      <c r="O10" s="880"/>
      <c r="P10" s="880"/>
      <c r="Q10" s="880"/>
      <c r="R10" s="880"/>
      <c r="S10" s="883"/>
      <c r="T10" s="885"/>
      <c r="U10" s="869"/>
      <c r="V10" s="872"/>
      <c r="W10" s="889"/>
    </row>
    <row r="11" spans="1:23" ht="56.25" x14ac:dyDescent="0.25">
      <c r="A11" s="875"/>
      <c r="B11" s="876"/>
      <c r="C11" s="446" t="s">
        <v>80</v>
      </c>
      <c r="D11" s="447" t="s">
        <v>28</v>
      </c>
      <c r="E11" s="431">
        <v>95</v>
      </c>
      <c r="F11" s="106"/>
      <c r="G11" s="106">
        <v>80</v>
      </c>
      <c r="H11" s="106"/>
      <c r="I11" s="106"/>
      <c r="J11" s="106"/>
      <c r="K11" s="106"/>
      <c r="L11" s="492"/>
      <c r="M11" s="498">
        <f>E11+F11+G11+H11+I11+J11+K11+L11</f>
        <v>175</v>
      </c>
      <c r="N11" s="878"/>
      <c r="O11" s="880"/>
      <c r="P11" s="880"/>
      <c r="Q11" s="880"/>
      <c r="R11" s="880"/>
      <c r="S11" s="883"/>
      <c r="T11" s="885"/>
      <c r="U11" s="869"/>
      <c r="V11" s="872"/>
      <c r="W11" s="889"/>
    </row>
    <row r="12" spans="1:23" ht="131.25" x14ac:dyDescent="0.35">
      <c r="A12" s="875"/>
      <c r="B12" s="876"/>
      <c r="C12" s="446" t="s">
        <v>81</v>
      </c>
      <c r="D12" s="447" t="s">
        <v>82</v>
      </c>
      <c r="E12" s="431"/>
      <c r="F12" s="106"/>
      <c r="G12" s="106">
        <v>44</v>
      </c>
      <c r="H12" s="106"/>
      <c r="I12" s="106"/>
      <c r="J12" s="106"/>
      <c r="K12" s="106"/>
      <c r="L12" s="492"/>
      <c r="M12" s="498">
        <f t="shared" ref="M12:M17" si="1">E12+F12+G12+H12+I12+J12+K12+L12</f>
        <v>44</v>
      </c>
      <c r="N12" s="494"/>
      <c r="O12" s="331"/>
      <c r="P12" s="331"/>
      <c r="Q12" s="331"/>
      <c r="R12" s="331"/>
      <c r="S12" s="333"/>
      <c r="T12" s="471">
        <f>SUM(N12:S12)</f>
        <v>0</v>
      </c>
      <c r="U12" s="522"/>
      <c r="V12" s="523"/>
      <c r="W12" s="874" t="s">
        <v>83</v>
      </c>
    </row>
    <row r="13" spans="1:23" ht="37.5" x14ac:dyDescent="0.35">
      <c r="A13" s="875"/>
      <c r="B13" s="876"/>
      <c r="C13" s="446" t="s">
        <v>84</v>
      </c>
      <c r="D13" s="447" t="s">
        <v>85</v>
      </c>
      <c r="E13" s="431"/>
      <c r="F13" s="106"/>
      <c r="G13" s="106">
        <v>28</v>
      </c>
      <c r="H13" s="106"/>
      <c r="I13" s="106"/>
      <c r="J13" s="106"/>
      <c r="K13" s="106"/>
      <c r="L13" s="492"/>
      <c r="M13" s="498">
        <f t="shared" si="1"/>
        <v>28</v>
      </c>
      <c r="N13" s="494"/>
      <c r="O13" s="331"/>
      <c r="P13" s="331"/>
      <c r="Q13" s="331"/>
      <c r="R13" s="331"/>
      <c r="S13" s="333"/>
      <c r="T13" s="471">
        <f>SUM(N13:S13)</f>
        <v>0</v>
      </c>
      <c r="U13" s="522"/>
      <c r="V13" s="523"/>
      <c r="W13" s="874"/>
    </row>
    <row r="14" spans="1:23" ht="49.5" customHeight="1" x14ac:dyDescent="0.35">
      <c r="A14" s="875"/>
      <c r="B14" s="876"/>
      <c r="C14" s="446" t="s">
        <v>86</v>
      </c>
      <c r="D14" s="447" t="s">
        <v>87</v>
      </c>
      <c r="E14" s="431"/>
      <c r="F14" s="106"/>
      <c r="G14" s="106">
        <v>340</v>
      </c>
      <c r="H14" s="106"/>
      <c r="I14" s="106"/>
      <c r="J14" s="106"/>
      <c r="K14" s="106"/>
      <c r="L14" s="492"/>
      <c r="M14" s="498">
        <f t="shared" si="1"/>
        <v>340</v>
      </c>
      <c r="N14" s="494"/>
      <c r="O14" s="331"/>
      <c r="P14" s="331"/>
      <c r="Q14" s="331"/>
      <c r="R14" s="331"/>
      <c r="S14" s="333"/>
      <c r="T14" s="471">
        <f t="shared" ref="T14:T17" si="2">SUM(N14:S14)</f>
        <v>0</v>
      </c>
      <c r="U14" s="522"/>
      <c r="V14" s="523"/>
      <c r="W14" s="874"/>
    </row>
    <row r="15" spans="1:23" x14ac:dyDescent="0.35">
      <c r="A15" s="875"/>
      <c r="B15" s="876"/>
      <c r="C15" s="446"/>
      <c r="D15" s="447" t="s">
        <v>400</v>
      </c>
      <c r="E15" s="431"/>
      <c r="F15" s="106"/>
      <c r="G15" s="106"/>
      <c r="H15" s="106"/>
      <c r="I15" s="106">
        <v>10</v>
      </c>
      <c r="J15" s="106"/>
      <c r="K15" s="106"/>
      <c r="L15" s="492"/>
      <c r="M15" s="498">
        <f t="shared" si="1"/>
        <v>10</v>
      </c>
      <c r="N15" s="494"/>
      <c r="O15" s="331"/>
      <c r="P15" s="331"/>
      <c r="Q15" s="331"/>
      <c r="R15" s="331"/>
      <c r="S15" s="333"/>
      <c r="T15" s="471">
        <f t="shared" si="2"/>
        <v>0</v>
      </c>
      <c r="U15" s="522"/>
      <c r="V15" s="523"/>
      <c r="W15" s="500"/>
    </row>
    <row r="16" spans="1:23" ht="37.5" x14ac:dyDescent="0.35">
      <c r="A16" s="875"/>
      <c r="B16" s="876"/>
      <c r="C16" s="446"/>
      <c r="D16" s="447" t="s">
        <v>88</v>
      </c>
      <c r="E16" s="431"/>
      <c r="F16" s="106"/>
      <c r="G16" s="106"/>
      <c r="H16" s="106"/>
      <c r="I16" s="106"/>
      <c r="J16" s="106"/>
      <c r="K16" s="106"/>
      <c r="L16" s="492"/>
      <c r="M16" s="498">
        <f>E16+F16+G16+H16+I16+J16+K16+L16</f>
        <v>0</v>
      </c>
      <c r="N16" s="495">
        <v>20</v>
      </c>
      <c r="O16" s="331"/>
      <c r="P16" s="107">
        <v>100</v>
      </c>
      <c r="Q16" s="331"/>
      <c r="R16" s="331"/>
      <c r="S16" s="333"/>
      <c r="T16" s="471">
        <f>SUM(N16:S16)</f>
        <v>120</v>
      </c>
      <c r="U16" s="522"/>
      <c r="V16" s="523"/>
      <c r="W16" s="500"/>
    </row>
    <row r="17" spans="1:23" ht="49.5" customHeight="1" thickBot="1" x14ac:dyDescent="0.4">
      <c r="A17" s="875"/>
      <c r="B17" s="876"/>
      <c r="C17" s="448"/>
      <c r="D17" s="449" t="s">
        <v>89</v>
      </c>
      <c r="E17" s="432"/>
      <c r="F17" s="109"/>
      <c r="G17" s="109"/>
      <c r="H17" s="109"/>
      <c r="I17" s="109"/>
      <c r="J17" s="109"/>
      <c r="K17" s="109"/>
      <c r="L17" s="493">
        <v>40</v>
      </c>
      <c r="M17" s="499">
        <f t="shared" si="1"/>
        <v>40</v>
      </c>
      <c r="N17" s="496"/>
      <c r="O17" s="110"/>
      <c r="P17" s="110"/>
      <c r="Q17" s="110"/>
      <c r="R17" s="110"/>
      <c r="S17" s="111"/>
      <c r="T17" s="472">
        <f t="shared" si="2"/>
        <v>0</v>
      </c>
      <c r="U17" s="524"/>
      <c r="V17" s="525"/>
      <c r="W17" s="501"/>
    </row>
    <row r="18" spans="1:23" ht="42" customHeight="1" thickBot="1" x14ac:dyDescent="0.3">
      <c r="A18" s="830"/>
      <c r="B18" s="831"/>
      <c r="C18" s="831"/>
      <c r="D18" s="832"/>
      <c r="E18" s="433">
        <f t="shared" ref="E18:T18" si="3">SUM(E9:E17)</f>
        <v>146</v>
      </c>
      <c r="F18" s="433">
        <f t="shared" si="3"/>
        <v>0</v>
      </c>
      <c r="G18" s="433">
        <f t="shared" si="3"/>
        <v>652</v>
      </c>
      <c r="H18" s="433">
        <f t="shared" si="3"/>
        <v>0</v>
      </c>
      <c r="I18" s="433">
        <f t="shared" si="3"/>
        <v>10</v>
      </c>
      <c r="J18" s="433">
        <f t="shared" si="3"/>
        <v>0</v>
      </c>
      <c r="K18" s="433">
        <f t="shared" si="3"/>
        <v>0</v>
      </c>
      <c r="L18" s="433">
        <f t="shared" si="3"/>
        <v>40</v>
      </c>
      <c r="M18" s="464">
        <f t="shared" si="3"/>
        <v>848</v>
      </c>
      <c r="N18" s="112">
        <f t="shared" si="3"/>
        <v>20</v>
      </c>
      <c r="O18" s="112">
        <f t="shared" si="3"/>
        <v>0</v>
      </c>
      <c r="P18" s="112">
        <f t="shared" si="3"/>
        <v>150</v>
      </c>
      <c r="Q18" s="112">
        <f t="shared" si="3"/>
        <v>0</v>
      </c>
      <c r="R18" s="112">
        <f t="shared" si="3"/>
        <v>4</v>
      </c>
      <c r="S18" s="112">
        <f t="shared" si="3"/>
        <v>0</v>
      </c>
      <c r="T18" s="473">
        <f t="shared" si="3"/>
        <v>174</v>
      </c>
      <c r="U18" s="526">
        <f>SUM(U9)</f>
        <v>29</v>
      </c>
      <c r="V18" s="527">
        <f>SUM(V9)</f>
        <v>25</v>
      </c>
      <c r="W18" s="98"/>
    </row>
    <row r="19" spans="1:23" ht="49.5" customHeight="1" x14ac:dyDescent="0.25">
      <c r="A19" s="849" t="s">
        <v>90</v>
      </c>
      <c r="B19" s="852" t="s">
        <v>26</v>
      </c>
      <c r="C19" s="450" t="s">
        <v>55</v>
      </c>
      <c r="D19" s="445" t="s">
        <v>27</v>
      </c>
      <c r="E19" s="434"/>
      <c r="F19" s="332"/>
      <c r="G19" s="332">
        <v>4</v>
      </c>
      <c r="H19" s="332"/>
      <c r="I19" s="332"/>
      <c r="J19" s="332"/>
      <c r="K19" s="332"/>
      <c r="L19" s="332"/>
      <c r="M19" s="462">
        <f>E19+F19+G19+H19+I19+J19+K19+L19</f>
        <v>4</v>
      </c>
      <c r="N19" s="881"/>
      <c r="O19" s="881"/>
      <c r="P19" s="881">
        <v>4.5</v>
      </c>
      <c r="Q19" s="881"/>
      <c r="R19" s="881"/>
      <c r="S19" s="894"/>
      <c r="T19" s="896">
        <f>SUM(N19:S21)</f>
        <v>4.5</v>
      </c>
      <c r="U19" s="898">
        <v>4.5</v>
      </c>
      <c r="V19" s="899"/>
      <c r="W19" s="890" t="s">
        <v>83</v>
      </c>
    </row>
    <row r="20" spans="1:23" ht="49.5" customHeight="1" x14ac:dyDescent="0.25">
      <c r="A20" s="850"/>
      <c r="B20" s="853"/>
      <c r="C20" s="446"/>
      <c r="D20" s="447" t="s">
        <v>30</v>
      </c>
      <c r="E20" s="431"/>
      <c r="F20" s="106"/>
      <c r="G20" s="106">
        <v>10</v>
      </c>
      <c r="H20" s="106"/>
      <c r="I20" s="106"/>
      <c r="J20" s="106"/>
      <c r="K20" s="106"/>
      <c r="L20" s="106"/>
      <c r="M20" s="463">
        <f>E20+F20+G20+H20+I20+J20+K20+L20</f>
        <v>10</v>
      </c>
      <c r="N20" s="880"/>
      <c r="O20" s="880"/>
      <c r="P20" s="880"/>
      <c r="Q20" s="880"/>
      <c r="R20" s="880"/>
      <c r="S20" s="883"/>
      <c r="T20" s="885"/>
      <c r="U20" s="869"/>
      <c r="V20" s="872"/>
      <c r="W20" s="891"/>
    </row>
    <row r="21" spans="1:23" ht="49.5" customHeight="1" thickBot="1" x14ac:dyDescent="0.3">
      <c r="A21" s="851"/>
      <c r="B21" s="854"/>
      <c r="C21" s="451" t="s">
        <v>91</v>
      </c>
      <c r="D21" s="452" t="s">
        <v>28</v>
      </c>
      <c r="E21" s="435"/>
      <c r="F21" s="108"/>
      <c r="G21" s="108">
        <v>50</v>
      </c>
      <c r="H21" s="108"/>
      <c r="I21" s="108"/>
      <c r="J21" s="108"/>
      <c r="K21" s="108"/>
      <c r="L21" s="108"/>
      <c r="M21" s="465">
        <f>E21+F21+G21+H21+I21+J21+K21+L21</f>
        <v>50</v>
      </c>
      <c r="N21" s="893"/>
      <c r="O21" s="893"/>
      <c r="P21" s="893"/>
      <c r="Q21" s="893"/>
      <c r="R21" s="893"/>
      <c r="S21" s="895"/>
      <c r="T21" s="897"/>
      <c r="U21" s="870"/>
      <c r="V21" s="873"/>
      <c r="W21" s="892"/>
    </row>
    <row r="22" spans="1:23" ht="42" customHeight="1" thickBot="1" x14ac:dyDescent="0.3">
      <c r="A22" s="830"/>
      <c r="B22" s="831"/>
      <c r="C22" s="831"/>
      <c r="D22" s="832"/>
      <c r="E22" s="117">
        <f>SUM(E19:E21)</f>
        <v>0</v>
      </c>
      <c r="F22" s="117">
        <f t="shared" ref="F22:L22" si="4">SUM(F19:F21)</f>
        <v>0</v>
      </c>
      <c r="G22" s="117">
        <f t="shared" si="4"/>
        <v>64</v>
      </c>
      <c r="H22" s="117">
        <f t="shared" si="4"/>
        <v>0</v>
      </c>
      <c r="I22" s="117">
        <f t="shared" si="4"/>
        <v>0</v>
      </c>
      <c r="J22" s="117">
        <f t="shared" si="4"/>
        <v>0</v>
      </c>
      <c r="K22" s="117">
        <f t="shared" si="4"/>
        <v>0</v>
      </c>
      <c r="L22" s="117">
        <f t="shared" si="4"/>
        <v>0</v>
      </c>
      <c r="M22" s="466">
        <f>SUM(M19:M21)</f>
        <v>64</v>
      </c>
      <c r="N22" s="117">
        <f t="shared" ref="N22:T22" si="5">SUM(N19:N21)</f>
        <v>0</v>
      </c>
      <c r="O22" s="117">
        <f t="shared" si="5"/>
        <v>0</v>
      </c>
      <c r="P22" s="117">
        <f t="shared" si="5"/>
        <v>4.5</v>
      </c>
      <c r="Q22" s="117">
        <f t="shared" si="5"/>
        <v>0</v>
      </c>
      <c r="R22" s="117">
        <f t="shared" si="5"/>
        <v>0</v>
      </c>
      <c r="S22" s="117">
        <f t="shared" si="5"/>
        <v>0</v>
      </c>
      <c r="T22" s="473">
        <f t="shared" si="5"/>
        <v>4.5</v>
      </c>
      <c r="U22" s="526">
        <f>SUM(U19)</f>
        <v>4.5</v>
      </c>
      <c r="V22" s="527">
        <f>SUM(V19)</f>
        <v>0</v>
      </c>
      <c r="W22" s="98"/>
    </row>
    <row r="23" spans="1:23" ht="49.5" customHeight="1" x14ac:dyDescent="0.25">
      <c r="A23" s="875" t="s">
        <v>92</v>
      </c>
      <c r="B23" s="876" t="s">
        <v>26</v>
      </c>
      <c r="C23" s="453" t="s">
        <v>93</v>
      </c>
      <c r="D23" s="454" t="s">
        <v>27</v>
      </c>
      <c r="E23" s="427"/>
      <c r="F23" s="114"/>
      <c r="G23" s="114">
        <v>74</v>
      </c>
      <c r="H23" s="114"/>
      <c r="I23" s="114"/>
      <c r="J23" s="114"/>
      <c r="K23" s="114"/>
      <c r="L23" s="115"/>
      <c r="M23" s="458">
        <f>E23+F23+G23+H23+I23+J23+K23+L23</f>
        <v>74</v>
      </c>
      <c r="N23" s="901">
        <v>13</v>
      </c>
      <c r="O23" s="902"/>
      <c r="P23" s="902">
        <v>112</v>
      </c>
      <c r="Q23" s="902"/>
      <c r="R23" s="902"/>
      <c r="S23" s="903"/>
      <c r="T23" s="865">
        <f>SUM(N23:S26)</f>
        <v>125</v>
      </c>
      <c r="U23" s="904">
        <v>69</v>
      </c>
      <c r="V23" s="906">
        <v>56</v>
      </c>
      <c r="W23" s="900" t="s">
        <v>83</v>
      </c>
    </row>
    <row r="24" spans="1:23" ht="49.5" customHeight="1" x14ac:dyDescent="0.25">
      <c r="A24" s="850"/>
      <c r="B24" s="853"/>
      <c r="C24" s="440"/>
      <c r="D24" s="441" t="s">
        <v>30</v>
      </c>
      <c r="E24" s="428"/>
      <c r="F24" s="83"/>
      <c r="G24" s="83">
        <v>111</v>
      </c>
      <c r="H24" s="83"/>
      <c r="I24" s="83"/>
      <c r="J24" s="83"/>
      <c r="K24" s="83"/>
      <c r="L24" s="84"/>
      <c r="M24" s="459">
        <f>E24+F24+G24+H24+I24+J24+K24+L24</f>
        <v>111</v>
      </c>
      <c r="N24" s="856"/>
      <c r="O24" s="859"/>
      <c r="P24" s="859"/>
      <c r="Q24" s="859"/>
      <c r="R24" s="859"/>
      <c r="S24" s="863"/>
      <c r="T24" s="866"/>
      <c r="U24" s="869"/>
      <c r="V24" s="907"/>
      <c r="W24" s="847"/>
    </row>
    <row r="25" spans="1:23" ht="63" x14ac:dyDescent="0.25">
      <c r="A25" s="850"/>
      <c r="B25" s="853"/>
      <c r="C25" s="440" t="s">
        <v>94</v>
      </c>
      <c r="D25" s="441" t="s">
        <v>28</v>
      </c>
      <c r="E25" s="428"/>
      <c r="F25" s="83"/>
      <c r="G25" s="83">
        <v>322</v>
      </c>
      <c r="H25" s="83"/>
      <c r="I25" s="83"/>
      <c r="J25" s="83"/>
      <c r="K25" s="83"/>
      <c r="L25" s="84"/>
      <c r="M25" s="459">
        <f>E25+F25+G25+H25+I25+J25+K25+L25</f>
        <v>322</v>
      </c>
      <c r="N25" s="856"/>
      <c r="O25" s="859"/>
      <c r="P25" s="859"/>
      <c r="Q25" s="859"/>
      <c r="R25" s="859"/>
      <c r="S25" s="863"/>
      <c r="T25" s="866"/>
      <c r="U25" s="869"/>
      <c r="V25" s="907"/>
      <c r="W25" s="847"/>
    </row>
    <row r="26" spans="1:23" ht="49.5" customHeight="1" thickBot="1" x14ac:dyDescent="0.3">
      <c r="A26" s="850"/>
      <c r="B26" s="853"/>
      <c r="C26" s="455" t="s">
        <v>95</v>
      </c>
      <c r="D26" s="456" t="s">
        <v>96</v>
      </c>
      <c r="E26" s="436"/>
      <c r="F26" s="85"/>
      <c r="G26" s="85">
        <v>149</v>
      </c>
      <c r="H26" s="85"/>
      <c r="I26" s="85"/>
      <c r="J26" s="85"/>
      <c r="K26" s="85"/>
      <c r="L26" s="86"/>
      <c r="M26" s="467">
        <f>E26+F26+G26+H26+I26+J26+K26+L26</f>
        <v>149</v>
      </c>
      <c r="N26" s="856"/>
      <c r="O26" s="859"/>
      <c r="P26" s="859"/>
      <c r="Q26" s="859"/>
      <c r="R26" s="859"/>
      <c r="S26" s="863"/>
      <c r="T26" s="866"/>
      <c r="U26" s="905"/>
      <c r="V26" s="908"/>
      <c r="W26" s="848"/>
    </row>
    <row r="27" spans="1:23" ht="42" customHeight="1" thickBot="1" x14ac:dyDescent="0.3">
      <c r="A27" s="830"/>
      <c r="B27" s="831"/>
      <c r="C27" s="831"/>
      <c r="D27" s="832"/>
      <c r="E27" s="117">
        <f>SUM(E23:E26)</f>
        <v>0</v>
      </c>
      <c r="F27" s="117">
        <f t="shared" ref="F27:L27" si="6">SUM(F23:F26)</f>
        <v>0</v>
      </c>
      <c r="G27" s="117">
        <f t="shared" si="6"/>
        <v>656</v>
      </c>
      <c r="H27" s="117">
        <f t="shared" si="6"/>
        <v>0</v>
      </c>
      <c r="I27" s="117">
        <f t="shared" si="6"/>
        <v>0</v>
      </c>
      <c r="J27" s="117">
        <f t="shared" si="6"/>
        <v>0</v>
      </c>
      <c r="K27" s="117">
        <f t="shared" si="6"/>
        <v>0</v>
      </c>
      <c r="L27" s="117">
        <f t="shared" si="6"/>
        <v>0</v>
      </c>
      <c r="M27" s="466">
        <f>SUM(M23:M26)</f>
        <v>656</v>
      </c>
      <c r="N27" s="116">
        <f t="shared" ref="N27:T27" si="7">SUM(N23:N26)</f>
        <v>13</v>
      </c>
      <c r="O27" s="116">
        <f t="shared" si="7"/>
        <v>0</v>
      </c>
      <c r="P27" s="116">
        <f t="shared" si="7"/>
        <v>112</v>
      </c>
      <c r="Q27" s="116">
        <f t="shared" si="7"/>
        <v>0</v>
      </c>
      <c r="R27" s="116">
        <f t="shared" si="7"/>
        <v>0</v>
      </c>
      <c r="S27" s="116">
        <f t="shared" si="7"/>
        <v>0</v>
      </c>
      <c r="T27" s="473">
        <f t="shared" si="7"/>
        <v>125</v>
      </c>
      <c r="U27" s="526">
        <f>SUM(U23)</f>
        <v>69</v>
      </c>
      <c r="V27" s="527">
        <f>SUM(V23)</f>
        <v>56</v>
      </c>
      <c r="W27" s="98"/>
    </row>
    <row r="28" spans="1:23" ht="53.25" customHeight="1" x14ac:dyDescent="0.25">
      <c r="A28" s="875" t="s">
        <v>97</v>
      </c>
      <c r="B28" s="852" t="s">
        <v>29</v>
      </c>
      <c r="C28" s="438" t="s">
        <v>98</v>
      </c>
      <c r="D28" s="439" t="s">
        <v>27</v>
      </c>
      <c r="E28" s="437"/>
      <c r="F28" s="99"/>
      <c r="G28" s="99">
        <v>20</v>
      </c>
      <c r="H28" s="99"/>
      <c r="I28" s="99"/>
      <c r="J28" s="99"/>
      <c r="K28" s="99"/>
      <c r="L28" s="100"/>
      <c r="M28" s="469">
        <f>E28+F28+G28+H28+I28+J28+K28+L28</f>
        <v>20</v>
      </c>
      <c r="N28" s="912"/>
      <c r="O28" s="914"/>
      <c r="P28" s="914">
        <v>26</v>
      </c>
      <c r="Q28" s="914"/>
      <c r="R28" s="914"/>
      <c r="S28" s="918"/>
      <c r="T28" s="919">
        <f>SUM(N28:S31)</f>
        <v>26</v>
      </c>
      <c r="U28" s="898"/>
      <c r="V28" s="909">
        <v>26</v>
      </c>
      <c r="W28" s="911" t="s">
        <v>401</v>
      </c>
    </row>
    <row r="29" spans="1:23" ht="49.5" customHeight="1" x14ac:dyDescent="0.25">
      <c r="A29" s="850"/>
      <c r="B29" s="853"/>
      <c r="C29" s="440"/>
      <c r="D29" s="441" t="s">
        <v>30</v>
      </c>
      <c r="E29" s="428">
        <v>38</v>
      </c>
      <c r="F29" s="83"/>
      <c r="G29" s="83"/>
      <c r="H29" s="83"/>
      <c r="I29" s="83"/>
      <c r="J29" s="83"/>
      <c r="K29" s="83"/>
      <c r="L29" s="84"/>
      <c r="M29" s="459">
        <f>E29+F29+G29+H29+I29+J29+K29+L29</f>
        <v>38</v>
      </c>
      <c r="N29" s="913"/>
      <c r="O29" s="859"/>
      <c r="P29" s="859"/>
      <c r="Q29" s="859"/>
      <c r="R29" s="859"/>
      <c r="S29" s="863"/>
      <c r="T29" s="866"/>
      <c r="U29" s="869"/>
      <c r="V29" s="872"/>
      <c r="W29" s="847"/>
    </row>
    <row r="30" spans="1:23" ht="49.5" customHeight="1" x14ac:dyDescent="0.25">
      <c r="A30" s="850"/>
      <c r="B30" s="853"/>
      <c r="C30" s="457">
        <v>29</v>
      </c>
      <c r="D30" s="456" t="s">
        <v>99</v>
      </c>
      <c r="E30" s="436">
        <v>20</v>
      </c>
      <c r="F30" s="85"/>
      <c r="G30" s="85"/>
      <c r="H30" s="85"/>
      <c r="I30" s="85"/>
      <c r="J30" s="85"/>
      <c r="K30" s="85"/>
      <c r="L30" s="86"/>
      <c r="M30" s="467">
        <f>SUM(E30:L30)</f>
        <v>20</v>
      </c>
      <c r="N30" s="913"/>
      <c r="O30" s="859"/>
      <c r="P30" s="859"/>
      <c r="Q30" s="859"/>
      <c r="R30" s="859"/>
      <c r="S30" s="863"/>
      <c r="T30" s="866"/>
      <c r="U30" s="869"/>
      <c r="V30" s="872"/>
      <c r="W30" s="847"/>
    </row>
    <row r="31" spans="1:23" ht="62.25" customHeight="1" x14ac:dyDescent="0.25">
      <c r="A31" s="850"/>
      <c r="B31" s="853"/>
      <c r="C31" s="457" t="s">
        <v>100</v>
      </c>
      <c r="D31" s="456" t="s">
        <v>28</v>
      </c>
      <c r="E31" s="436">
        <v>380</v>
      </c>
      <c r="F31" s="85"/>
      <c r="G31" s="85"/>
      <c r="H31" s="85"/>
      <c r="I31" s="85"/>
      <c r="J31" s="85"/>
      <c r="K31" s="85"/>
      <c r="L31" s="86"/>
      <c r="M31" s="467">
        <f>E31+F31+G31+H31+I31+J31+K31+L31</f>
        <v>380</v>
      </c>
      <c r="N31" s="913"/>
      <c r="O31" s="859"/>
      <c r="P31" s="859"/>
      <c r="Q31" s="859"/>
      <c r="R31" s="859"/>
      <c r="S31" s="863"/>
      <c r="T31" s="866"/>
      <c r="U31" s="905"/>
      <c r="V31" s="910"/>
      <c r="W31" s="847"/>
    </row>
    <row r="32" spans="1:23" ht="49.5" customHeight="1" thickBot="1" x14ac:dyDescent="0.3">
      <c r="A32" s="850"/>
      <c r="B32" s="480" t="s">
        <v>26</v>
      </c>
      <c r="C32" s="481">
        <v>8</v>
      </c>
      <c r="D32" s="482" t="s">
        <v>101</v>
      </c>
      <c r="E32" s="483"/>
      <c r="F32" s="484"/>
      <c r="G32" s="484">
        <v>12</v>
      </c>
      <c r="H32" s="484"/>
      <c r="I32" s="484"/>
      <c r="J32" s="484"/>
      <c r="K32" s="484"/>
      <c r="L32" s="485"/>
      <c r="M32" s="486">
        <f>SUM(E32:L32)</f>
        <v>12</v>
      </c>
      <c r="N32" s="487"/>
      <c r="O32" s="488"/>
      <c r="P32" s="484"/>
      <c r="Q32" s="488"/>
      <c r="R32" s="488"/>
      <c r="S32" s="489"/>
      <c r="T32" s="490"/>
      <c r="U32" s="528"/>
      <c r="V32" s="529"/>
      <c r="W32" s="491" t="s">
        <v>102</v>
      </c>
    </row>
    <row r="33" spans="1:23" ht="42" customHeight="1" thickBot="1" x14ac:dyDescent="0.3">
      <c r="A33" s="830"/>
      <c r="B33" s="831"/>
      <c r="C33" s="831"/>
      <c r="D33" s="832"/>
      <c r="E33" s="117">
        <f>SUM(E28:E32)</f>
        <v>438</v>
      </c>
      <c r="F33" s="117">
        <f t="shared" ref="F33:L33" si="8">SUM(F28:F32)</f>
        <v>0</v>
      </c>
      <c r="G33" s="117">
        <f t="shared" si="8"/>
        <v>32</v>
      </c>
      <c r="H33" s="117">
        <f t="shared" si="8"/>
        <v>0</v>
      </c>
      <c r="I33" s="117">
        <f t="shared" si="8"/>
        <v>0</v>
      </c>
      <c r="J33" s="117">
        <f t="shared" si="8"/>
        <v>0</v>
      </c>
      <c r="K33" s="117">
        <f t="shared" si="8"/>
        <v>0</v>
      </c>
      <c r="L33" s="117">
        <f t="shared" si="8"/>
        <v>0</v>
      </c>
      <c r="M33" s="466">
        <f>SUM(M28:M32)</f>
        <v>470</v>
      </c>
      <c r="N33" s="117">
        <f t="shared" ref="N33:T33" si="9">SUM(N28:N31)</f>
        <v>0</v>
      </c>
      <c r="O33" s="117">
        <f t="shared" si="9"/>
        <v>0</v>
      </c>
      <c r="P33" s="117">
        <f t="shared" si="9"/>
        <v>26</v>
      </c>
      <c r="Q33" s="117">
        <f t="shared" si="9"/>
        <v>0</v>
      </c>
      <c r="R33" s="117">
        <f t="shared" si="9"/>
        <v>0</v>
      </c>
      <c r="S33" s="117">
        <f t="shared" si="9"/>
        <v>0</v>
      </c>
      <c r="T33" s="473">
        <f t="shared" si="9"/>
        <v>26</v>
      </c>
      <c r="U33" s="474">
        <f>SUM(U28)</f>
        <v>0</v>
      </c>
      <c r="V33" s="474">
        <f>SUM(V28)</f>
        <v>26</v>
      </c>
      <c r="W33" s="98"/>
    </row>
    <row r="34" spans="1:23" s="191" customFormat="1" ht="53.25" customHeight="1" thickBot="1" x14ac:dyDescent="0.4">
      <c r="A34" s="915" t="s">
        <v>72</v>
      </c>
      <c r="B34" s="916"/>
      <c r="C34" s="916"/>
      <c r="D34" s="917"/>
      <c r="E34" s="475">
        <f>SUM(E8+E18+E22+E27+E33)</f>
        <v>584</v>
      </c>
      <c r="F34" s="476">
        <f t="shared" ref="F34:V34" si="10">SUM(F8+F18+F22+F27+F33)</f>
        <v>0</v>
      </c>
      <c r="G34" s="476">
        <f t="shared" si="10"/>
        <v>1709</v>
      </c>
      <c r="H34" s="476">
        <f t="shared" si="10"/>
        <v>0</v>
      </c>
      <c r="I34" s="476">
        <f t="shared" si="10"/>
        <v>10</v>
      </c>
      <c r="J34" s="476">
        <f t="shared" si="10"/>
        <v>0</v>
      </c>
      <c r="K34" s="476">
        <f t="shared" si="10"/>
        <v>0</v>
      </c>
      <c r="L34" s="477">
        <f t="shared" si="10"/>
        <v>40</v>
      </c>
      <c r="M34" s="479">
        <f t="shared" si="10"/>
        <v>2343</v>
      </c>
      <c r="N34" s="475">
        <f t="shared" si="10"/>
        <v>33</v>
      </c>
      <c r="O34" s="476">
        <f t="shared" si="10"/>
        <v>0</v>
      </c>
      <c r="P34" s="476">
        <f t="shared" si="10"/>
        <v>292.5</v>
      </c>
      <c r="Q34" s="476">
        <f t="shared" si="10"/>
        <v>0</v>
      </c>
      <c r="R34" s="476">
        <f t="shared" si="10"/>
        <v>4</v>
      </c>
      <c r="S34" s="477">
        <f t="shared" si="10"/>
        <v>0</v>
      </c>
      <c r="T34" s="479">
        <f t="shared" si="10"/>
        <v>329.5</v>
      </c>
      <c r="U34" s="479">
        <f t="shared" si="10"/>
        <v>102.5</v>
      </c>
      <c r="V34" s="479">
        <f t="shared" si="10"/>
        <v>107</v>
      </c>
      <c r="W34" s="478"/>
    </row>
  </sheetData>
  <sheetProtection algorithmName="SHA-512" hashValue="pDjJXCVIB/O6TG/FiQJ7jKQ+g5Bw4RVEGFokKmlCuY6B9zbUebtr0d5gRKSqTAzjRrLXmt5vWxe/XBCvUqaq8A==" saltValue="7+W5HMTsSweAKI6HWY/ptA==" spinCount="100000" sheet="1" objects="1" scenarios="1"/>
  <mergeCells count="73">
    <mergeCell ref="A8:D8"/>
    <mergeCell ref="A18:D18"/>
    <mergeCell ref="A22:D22"/>
    <mergeCell ref="A27:D27"/>
    <mergeCell ref="A33:D33"/>
    <mergeCell ref="A34:D34"/>
    <mergeCell ref="R28:R31"/>
    <mergeCell ref="S28:S31"/>
    <mergeCell ref="T28:T31"/>
    <mergeCell ref="U28:U31"/>
    <mergeCell ref="V28:V31"/>
    <mergeCell ref="W28:W31"/>
    <mergeCell ref="A28:A32"/>
    <mergeCell ref="B28:B31"/>
    <mergeCell ref="N28:N31"/>
    <mergeCell ref="O28:O31"/>
    <mergeCell ref="P28:P31"/>
    <mergeCell ref="Q28:Q31"/>
    <mergeCell ref="W23:W26"/>
    <mergeCell ref="A23:A26"/>
    <mergeCell ref="B23:B26"/>
    <mergeCell ref="N23:N26"/>
    <mergeCell ref="O23:O26"/>
    <mergeCell ref="P23:P26"/>
    <mergeCell ref="Q23:Q26"/>
    <mergeCell ref="R23:R26"/>
    <mergeCell ref="S23:S26"/>
    <mergeCell ref="T23:T26"/>
    <mergeCell ref="U23:U26"/>
    <mergeCell ref="V23:V26"/>
    <mergeCell ref="W19:W21"/>
    <mergeCell ref="A19:A21"/>
    <mergeCell ref="B19:B21"/>
    <mergeCell ref="N19:N21"/>
    <mergeCell ref="O19:O21"/>
    <mergeCell ref="P19:P21"/>
    <mergeCell ref="Q19:Q21"/>
    <mergeCell ref="R19:R21"/>
    <mergeCell ref="S19:S21"/>
    <mergeCell ref="T19:T21"/>
    <mergeCell ref="U19:U21"/>
    <mergeCell ref="V19:V21"/>
    <mergeCell ref="W12:W14"/>
    <mergeCell ref="A9:A17"/>
    <mergeCell ref="B9:B17"/>
    <mergeCell ref="N9:N11"/>
    <mergeCell ref="O9:O11"/>
    <mergeCell ref="P9:P11"/>
    <mergeCell ref="Q9:Q11"/>
    <mergeCell ref="R9:R11"/>
    <mergeCell ref="S9:S11"/>
    <mergeCell ref="T9:T11"/>
    <mergeCell ref="U9:U11"/>
    <mergeCell ref="V9:V11"/>
    <mergeCell ref="W9:W11"/>
    <mergeCell ref="W5:W7"/>
    <mergeCell ref="A5:A7"/>
    <mergeCell ref="B5:B7"/>
    <mergeCell ref="N5:N7"/>
    <mergeCell ref="O5:O7"/>
    <mergeCell ref="P5:P7"/>
    <mergeCell ref="Q5:Q7"/>
    <mergeCell ref="R5:R7"/>
    <mergeCell ref="S5:S7"/>
    <mergeCell ref="T5:T7"/>
    <mergeCell ref="U5:U7"/>
    <mergeCell ref="V5:V7"/>
    <mergeCell ref="A1:W1"/>
    <mergeCell ref="A2:W2"/>
    <mergeCell ref="A3:D3"/>
    <mergeCell ref="E3:M3"/>
    <mergeCell ref="N3:T3"/>
    <mergeCell ref="U3:V3"/>
  </mergeCells>
  <pageMargins left="0.70866141732283472" right="0.70866141732283472" top="0.74803149606299213" bottom="0.74803149606299213" header="0.31496062992125984" footer="0.31496062992125984"/>
  <pageSetup paperSize="8" scale="35" fitToWidth="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71"/>
  <sheetViews>
    <sheetView showGridLines="0" zoomScale="55" zoomScaleNormal="55" workbookViewId="0">
      <selection activeCell="N4" sqref="N4:T4"/>
    </sheetView>
  </sheetViews>
  <sheetFormatPr baseColWidth="10" defaultColWidth="11.42578125" defaultRowHeight="41.25" customHeight="1" x14ac:dyDescent="0.25"/>
  <cols>
    <col min="1" max="1" width="26.85546875" style="167" bestFit="1" customWidth="1"/>
    <col min="2" max="2" width="17.7109375" style="169" customWidth="1"/>
    <col min="3" max="3" width="16.7109375" style="167" customWidth="1"/>
    <col min="4" max="4" width="47" style="180" customWidth="1"/>
    <col min="5" max="5" width="18.28515625" style="161" bestFit="1" customWidth="1"/>
    <col min="6" max="6" width="17.42578125" style="161" bestFit="1" customWidth="1"/>
    <col min="7" max="7" width="15" style="161" bestFit="1" customWidth="1"/>
    <col min="8" max="8" width="15.5703125" style="161" bestFit="1" customWidth="1"/>
    <col min="9" max="9" width="11.5703125" style="161" bestFit="1" customWidth="1"/>
    <col min="10" max="10" width="18.28515625" style="161" bestFit="1" customWidth="1"/>
    <col min="11" max="11" width="23.42578125" style="161" customWidth="1"/>
    <col min="12" max="12" width="24.85546875" style="161" customWidth="1"/>
    <col min="13" max="13" width="28.140625" style="162" bestFit="1" customWidth="1"/>
    <col min="14" max="14" width="29.7109375" style="163" bestFit="1" customWidth="1"/>
    <col min="15" max="15" width="18" style="163" bestFit="1" customWidth="1"/>
    <col min="16" max="16" width="19.140625" style="163" bestFit="1" customWidth="1"/>
    <col min="17" max="17" width="13.28515625" style="163" bestFit="1" customWidth="1"/>
    <col min="18" max="18" width="11.85546875" style="163" bestFit="1" customWidth="1"/>
    <col min="19" max="19" width="20.42578125" style="163" customWidth="1"/>
    <col min="20" max="20" width="24" style="164" customWidth="1"/>
    <col min="21" max="21" width="17.85546875" style="159" customWidth="1"/>
    <col min="22" max="22" width="19" style="159" customWidth="1"/>
    <col min="23" max="23" width="65.7109375" style="190" customWidth="1"/>
    <col min="24" max="38" width="11.42578125" style="5"/>
    <col min="39" max="39" width="26.85546875" style="5" bestFit="1" customWidth="1"/>
    <col min="40" max="40" width="7.140625" style="5" customWidth="1"/>
    <col min="41" max="41" width="7.85546875" style="5" customWidth="1"/>
    <col min="42" max="42" width="43.5703125" style="5" customWidth="1"/>
    <col min="43" max="43" width="8" style="5" customWidth="1"/>
    <col min="44" max="44" width="7.5703125" style="5" customWidth="1"/>
    <col min="45" max="45" width="9.42578125" style="5" customWidth="1"/>
    <col min="46" max="46" width="8" style="5" customWidth="1"/>
    <col min="47" max="47" width="7.5703125" style="5" customWidth="1"/>
    <col min="48" max="48" width="5.5703125" style="5" customWidth="1"/>
    <col min="49" max="49" width="9.42578125" style="5" customWidth="1"/>
    <col min="50" max="50" width="12.42578125" style="5" customWidth="1"/>
    <col min="51" max="51" width="13.85546875" style="5" customWidth="1"/>
    <col min="52" max="52" width="11" style="5" customWidth="1"/>
    <col min="53" max="53" width="10" style="5" customWidth="1"/>
    <col min="54" max="54" width="9.42578125" style="5" customWidth="1"/>
    <col min="55" max="55" width="9.5703125" style="5" customWidth="1"/>
    <col min="56" max="56" width="9.140625" style="5" customWidth="1"/>
    <col min="57" max="57" width="10.42578125" style="5" customWidth="1"/>
    <col min="58" max="58" width="9.5703125" style="5" bestFit="1" customWidth="1"/>
    <col min="59" max="59" width="7.5703125" style="5" bestFit="1" customWidth="1"/>
    <col min="60" max="60" width="9.140625" style="5" bestFit="1" customWidth="1"/>
    <col min="61" max="61" width="36.5703125" style="5" bestFit="1" customWidth="1"/>
    <col min="62" max="294" width="11.42578125" style="5"/>
    <col min="295" max="295" width="26.85546875" style="5" bestFit="1" customWidth="1"/>
    <col min="296" max="296" width="7.140625" style="5" customWidth="1"/>
    <col min="297" max="297" width="7.85546875" style="5" customWidth="1"/>
    <col min="298" max="298" width="43.5703125" style="5" customWidth="1"/>
    <col min="299" max="299" width="8" style="5" customWidth="1"/>
    <col min="300" max="300" width="7.5703125" style="5" customWidth="1"/>
    <col min="301" max="301" width="9.42578125" style="5" customWidth="1"/>
    <col min="302" max="302" width="8" style="5" customWidth="1"/>
    <col min="303" max="303" width="7.5703125" style="5" customWidth="1"/>
    <col min="304" max="304" width="5.5703125" style="5" customWidth="1"/>
    <col min="305" max="305" width="9.42578125" style="5" customWidth="1"/>
    <col min="306" max="306" width="12.42578125" style="5" customWidth="1"/>
    <col min="307" max="307" width="13.85546875" style="5" customWidth="1"/>
    <col min="308" max="308" width="11" style="5" customWidth="1"/>
    <col min="309" max="309" width="10" style="5" customWidth="1"/>
    <col min="310" max="310" width="9.42578125" style="5" customWidth="1"/>
    <col min="311" max="311" width="9.5703125" style="5" customWidth="1"/>
    <col min="312" max="312" width="9.140625" style="5" customWidth="1"/>
    <col min="313" max="313" width="10.42578125" style="5" customWidth="1"/>
    <col min="314" max="314" width="9.5703125" style="5" bestFit="1" customWidth="1"/>
    <col min="315" max="315" width="7.5703125" style="5" bestFit="1" customWidth="1"/>
    <col min="316" max="316" width="9.140625" style="5" bestFit="1" customWidth="1"/>
    <col min="317" max="317" width="36.5703125" style="5" bestFit="1" customWidth="1"/>
    <col min="318" max="550" width="11.42578125" style="5"/>
    <col min="551" max="551" width="26.85546875" style="5" bestFit="1" customWidth="1"/>
    <col min="552" max="552" width="7.140625" style="5" customWidth="1"/>
    <col min="553" max="553" width="7.85546875" style="5" customWidth="1"/>
    <col min="554" max="554" width="43.5703125" style="5" customWidth="1"/>
    <col min="555" max="555" width="8" style="5" customWidth="1"/>
    <col min="556" max="556" width="7.5703125" style="5" customWidth="1"/>
    <col min="557" max="557" width="9.42578125" style="5" customWidth="1"/>
    <col min="558" max="558" width="8" style="5" customWidth="1"/>
    <col min="559" max="559" width="7.5703125" style="5" customWidth="1"/>
    <col min="560" max="560" width="5.5703125" style="5" customWidth="1"/>
    <col min="561" max="561" width="9.42578125" style="5" customWidth="1"/>
    <col min="562" max="562" width="12.42578125" style="5" customWidth="1"/>
    <col min="563" max="563" width="13.85546875" style="5" customWidth="1"/>
    <col min="564" max="564" width="11" style="5" customWidth="1"/>
    <col min="565" max="565" width="10" style="5" customWidth="1"/>
    <col min="566" max="566" width="9.42578125" style="5" customWidth="1"/>
    <col min="567" max="567" width="9.5703125" style="5" customWidth="1"/>
    <col min="568" max="568" width="9.140625" style="5" customWidth="1"/>
    <col min="569" max="569" width="10.42578125" style="5" customWidth="1"/>
    <col min="570" max="570" width="9.5703125" style="5" bestFit="1" customWidth="1"/>
    <col min="571" max="571" width="7.5703125" style="5" bestFit="1" customWidth="1"/>
    <col min="572" max="572" width="9.140625" style="5" bestFit="1" customWidth="1"/>
    <col min="573" max="573" width="36.5703125" style="5" bestFit="1" customWidth="1"/>
    <col min="574" max="806" width="11.42578125" style="5"/>
    <col min="807" max="807" width="26.85546875" style="5" bestFit="1" customWidth="1"/>
    <col min="808" max="808" width="7.140625" style="5" customWidth="1"/>
    <col min="809" max="809" width="7.85546875" style="5" customWidth="1"/>
    <col min="810" max="810" width="43.5703125" style="5" customWidth="1"/>
    <col min="811" max="811" width="8" style="5" customWidth="1"/>
    <col min="812" max="812" width="7.5703125" style="5" customWidth="1"/>
    <col min="813" max="813" width="9.42578125" style="5" customWidth="1"/>
    <col min="814" max="814" width="8" style="5" customWidth="1"/>
    <col min="815" max="815" width="7.5703125" style="5" customWidth="1"/>
    <col min="816" max="816" width="5.5703125" style="5" customWidth="1"/>
    <col min="817" max="817" width="9.42578125" style="5" customWidth="1"/>
    <col min="818" max="818" width="12.42578125" style="5" customWidth="1"/>
    <col min="819" max="819" width="13.85546875" style="5" customWidth="1"/>
    <col min="820" max="820" width="11" style="5" customWidth="1"/>
    <col min="821" max="821" width="10" style="5" customWidth="1"/>
    <col min="822" max="822" width="9.42578125" style="5" customWidth="1"/>
    <col min="823" max="823" width="9.5703125" style="5" customWidth="1"/>
    <col min="824" max="824" width="9.140625" style="5" customWidth="1"/>
    <col min="825" max="825" width="10.42578125" style="5" customWidth="1"/>
    <col min="826" max="826" width="9.5703125" style="5" bestFit="1" customWidth="1"/>
    <col min="827" max="827" width="7.5703125" style="5" bestFit="1" customWidth="1"/>
    <col min="828" max="828" width="9.140625" style="5" bestFit="1" customWidth="1"/>
    <col min="829" max="829" width="36.5703125" style="5" bestFit="1" customWidth="1"/>
    <col min="830" max="1062" width="11.42578125" style="5"/>
    <col min="1063" max="1063" width="26.85546875" style="5" bestFit="1" customWidth="1"/>
    <col min="1064" max="1064" width="7.140625" style="5" customWidth="1"/>
    <col min="1065" max="1065" width="7.85546875" style="5" customWidth="1"/>
    <col min="1066" max="1066" width="43.5703125" style="5" customWidth="1"/>
    <col min="1067" max="1067" width="8" style="5" customWidth="1"/>
    <col min="1068" max="1068" width="7.5703125" style="5" customWidth="1"/>
    <col min="1069" max="1069" width="9.42578125" style="5" customWidth="1"/>
    <col min="1070" max="1070" width="8" style="5" customWidth="1"/>
    <col min="1071" max="1071" width="7.5703125" style="5" customWidth="1"/>
    <col min="1072" max="1072" width="5.5703125" style="5" customWidth="1"/>
    <col min="1073" max="1073" width="9.42578125" style="5" customWidth="1"/>
    <col min="1074" max="1074" width="12.42578125" style="5" customWidth="1"/>
    <col min="1075" max="1075" width="13.85546875" style="5" customWidth="1"/>
    <col min="1076" max="1076" width="11" style="5" customWidth="1"/>
    <col min="1077" max="1077" width="10" style="5" customWidth="1"/>
    <col min="1078" max="1078" width="9.42578125" style="5" customWidth="1"/>
    <col min="1079" max="1079" width="9.5703125" style="5" customWidth="1"/>
    <col min="1080" max="1080" width="9.140625" style="5" customWidth="1"/>
    <col min="1081" max="1081" width="10.42578125" style="5" customWidth="1"/>
    <col min="1082" max="1082" width="9.5703125" style="5" bestFit="1" customWidth="1"/>
    <col min="1083" max="1083" width="7.5703125" style="5" bestFit="1" customWidth="1"/>
    <col min="1084" max="1084" width="9.140625" style="5" bestFit="1" customWidth="1"/>
    <col min="1085" max="1085" width="36.5703125" style="5" bestFit="1" customWidth="1"/>
    <col min="1086" max="1318" width="11.42578125" style="5"/>
    <col min="1319" max="1319" width="26.85546875" style="5" bestFit="1" customWidth="1"/>
    <col min="1320" max="1320" width="7.140625" style="5" customWidth="1"/>
    <col min="1321" max="1321" width="7.85546875" style="5" customWidth="1"/>
    <col min="1322" max="1322" width="43.5703125" style="5" customWidth="1"/>
    <col min="1323" max="1323" width="8" style="5" customWidth="1"/>
    <col min="1324" max="1324" width="7.5703125" style="5" customWidth="1"/>
    <col min="1325" max="1325" width="9.42578125" style="5" customWidth="1"/>
    <col min="1326" max="1326" width="8" style="5" customWidth="1"/>
    <col min="1327" max="1327" width="7.5703125" style="5" customWidth="1"/>
    <col min="1328" max="1328" width="5.5703125" style="5" customWidth="1"/>
    <col min="1329" max="1329" width="9.42578125" style="5" customWidth="1"/>
    <col min="1330" max="1330" width="12.42578125" style="5" customWidth="1"/>
    <col min="1331" max="1331" width="13.85546875" style="5" customWidth="1"/>
    <col min="1332" max="1332" width="11" style="5" customWidth="1"/>
    <col min="1333" max="1333" width="10" style="5" customWidth="1"/>
    <col min="1334" max="1334" width="9.42578125" style="5" customWidth="1"/>
    <col min="1335" max="1335" width="9.5703125" style="5" customWidth="1"/>
    <col min="1336" max="1336" width="9.140625" style="5" customWidth="1"/>
    <col min="1337" max="1337" width="10.42578125" style="5" customWidth="1"/>
    <col min="1338" max="1338" width="9.5703125" style="5" bestFit="1" customWidth="1"/>
    <col min="1339" max="1339" width="7.5703125" style="5" bestFit="1" customWidth="1"/>
    <col min="1340" max="1340" width="9.140625" style="5" bestFit="1" customWidth="1"/>
    <col min="1341" max="1341" width="36.5703125" style="5" bestFit="1" customWidth="1"/>
    <col min="1342" max="1574" width="11.42578125" style="5"/>
    <col min="1575" max="1575" width="26.85546875" style="5" bestFit="1" customWidth="1"/>
    <col min="1576" max="1576" width="7.140625" style="5" customWidth="1"/>
    <col min="1577" max="1577" width="7.85546875" style="5" customWidth="1"/>
    <col min="1578" max="1578" width="43.5703125" style="5" customWidth="1"/>
    <col min="1579" max="1579" width="8" style="5" customWidth="1"/>
    <col min="1580" max="1580" width="7.5703125" style="5" customWidth="1"/>
    <col min="1581" max="1581" width="9.42578125" style="5" customWidth="1"/>
    <col min="1582" max="1582" width="8" style="5" customWidth="1"/>
    <col min="1583" max="1583" width="7.5703125" style="5" customWidth="1"/>
    <col min="1584" max="1584" width="5.5703125" style="5" customWidth="1"/>
    <col min="1585" max="1585" width="9.42578125" style="5" customWidth="1"/>
    <col min="1586" max="1586" width="12.42578125" style="5" customWidth="1"/>
    <col min="1587" max="1587" width="13.85546875" style="5" customWidth="1"/>
    <col min="1588" max="1588" width="11" style="5" customWidth="1"/>
    <col min="1589" max="1589" width="10" style="5" customWidth="1"/>
    <col min="1590" max="1590" width="9.42578125" style="5" customWidth="1"/>
    <col min="1591" max="1591" width="9.5703125" style="5" customWidth="1"/>
    <col min="1592" max="1592" width="9.140625" style="5" customWidth="1"/>
    <col min="1593" max="1593" width="10.42578125" style="5" customWidth="1"/>
    <col min="1594" max="1594" width="9.5703125" style="5" bestFit="1" customWidth="1"/>
    <col min="1595" max="1595" width="7.5703125" style="5" bestFit="1" customWidth="1"/>
    <col min="1596" max="1596" width="9.140625" style="5" bestFit="1" customWidth="1"/>
    <col min="1597" max="1597" width="36.5703125" style="5" bestFit="1" customWidth="1"/>
    <col min="1598" max="1830" width="11.42578125" style="5"/>
    <col min="1831" max="1831" width="26.85546875" style="5" bestFit="1" customWidth="1"/>
    <col min="1832" max="1832" width="7.140625" style="5" customWidth="1"/>
    <col min="1833" max="1833" width="7.85546875" style="5" customWidth="1"/>
    <col min="1834" max="1834" width="43.5703125" style="5" customWidth="1"/>
    <col min="1835" max="1835" width="8" style="5" customWidth="1"/>
    <col min="1836" max="1836" width="7.5703125" style="5" customWidth="1"/>
    <col min="1837" max="1837" width="9.42578125" style="5" customWidth="1"/>
    <col min="1838" max="1838" width="8" style="5" customWidth="1"/>
    <col min="1839" max="1839" width="7.5703125" style="5" customWidth="1"/>
    <col min="1840" max="1840" width="5.5703125" style="5" customWidth="1"/>
    <col min="1841" max="1841" width="9.42578125" style="5" customWidth="1"/>
    <col min="1842" max="1842" width="12.42578125" style="5" customWidth="1"/>
    <col min="1843" max="1843" width="13.85546875" style="5" customWidth="1"/>
    <col min="1844" max="1844" width="11" style="5" customWidth="1"/>
    <col min="1845" max="1845" width="10" style="5" customWidth="1"/>
    <col min="1846" max="1846" width="9.42578125" style="5" customWidth="1"/>
    <col min="1847" max="1847" width="9.5703125" style="5" customWidth="1"/>
    <col min="1848" max="1848" width="9.140625" style="5" customWidth="1"/>
    <col min="1849" max="1849" width="10.42578125" style="5" customWidth="1"/>
    <col min="1850" max="1850" width="9.5703125" style="5" bestFit="1" customWidth="1"/>
    <col min="1851" max="1851" width="7.5703125" style="5" bestFit="1" customWidth="1"/>
    <col min="1852" max="1852" width="9.140625" style="5" bestFit="1" customWidth="1"/>
    <col min="1853" max="1853" width="36.5703125" style="5" bestFit="1" customWidth="1"/>
    <col min="1854" max="2086" width="11.42578125" style="5"/>
    <col min="2087" max="2087" width="26.85546875" style="5" bestFit="1" customWidth="1"/>
    <col min="2088" max="2088" width="7.140625" style="5" customWidth="1"/>
    <col min="2089" max="2089" width="7.85546875" style="5" customWidth="1"/>
    <col min="2090" max="2090" width="43.5703125" style="5" customWidth="1"/>
    <col min="2091" max="2091" width="8" style="5" customWidth="1"/>
    <col min="2092" max="2092" width="7.5703125" style="5" customWidth="1"/>
    <col min="2093" max="2093" width="9.42578125" style="5" customWidth="1"/>
    <col min="2094" max="2094" width="8" style="5" customWidth="1"/>
    <col min="2095" max="2095" width="7.5703125" style="5" customWidth="1"/>
    <col min="2096" max="2096" width="5.5703125" style="5" customWidth="1"/>
    <col min="2097" max="2097" width="9.42578125" style="5" customWidth="1"/>
    <col min="2098" max="2098" width="12.42578125" style="5" customWidth="1"/>
    <col min="2099" max="2099" width="13.85546875" style="5" customWidth="1"/>
    <col min="2100" max="2100" width="11" style="5" customWidth="1"/>
    <col min="2101" max="2101" width="10" style="5" customWidth="1"/>
    <col min="2102" max="2102" width="9.42578125" style="5" customWidth="1"/>
    <col min="2103" max="2103" width="9.5703125" style="5" customWidth="1"/>
    <col min="2104" max="2104" width="9.140625" style="5" customWidth="1"/>
    <col min="2105" max="2105" width="10.42578125" style="5" customWidth="1"/>
    <col min="2106" max="2106" width="9.5703125" style="5" bestFit="1" customWidth="1"/>
    <col min="2107" max="2107" width="7.5703125" style="5" bestFit="1" customWidth="1"/>
    <col min="2108" max="2108" width="9.140625" style="5" bestFit="1" customWidth="1"/>
    <col min="2109" max="2109" width="36.5703125" style="5" bestFit="1" customWidth="1"/>
    <col min="2110" max="2342" width="11.42578125" style="5"/>
    <col min="2343" max="2343" width="26.85546875" style="5" bestFit="1" customWidth="1"/>
    <col min="2344" max="2344" width="7.140625" style="5" customWidth="1"/>
    <col min="2345" max="2345" width="7.85546875" style="5" customWidth="1"/>
    <col min="2346" max="2346" width="43.5703125" style="5" customWidth="1"/>
    <col min="2347" max="2347" width="8" style="5" customWidth="1"/>
    <col min="2348" max="2348" width="7.5703125" style="5" customWidth="1"/>
    <col min="2349" max="2349" width="9.42578125" style="5" customWidth="1"/>
    <col min="2350" max="2350" width="8" style="5" customWidth="1"/>
    <col min="2351" max="2351" width="7.5703125" style="5" customWidth="1"/>
    <col min="2352" max="2352" width="5.5703125" style="5" customWidth="1"/>
    <col min="2353" max="2353" width="9.42578125" style="5" customWidth="1"/>
    <col min="2354" max="2354" width="12.42578125" style="5" customWidth="1"/>
    <col min="2355" max="2355" width="13.85546875" style="5" customWidth="1"/>
    <col min="2356" max="2356" width="11" style="5" customWidth="1"/>
    <col min="2357" max="2357" width="10" style="5" customWidth="1"/>
    <col min="2358" max="2358" width="9.42578125" style="5" customWidth="1"/>
    <col min="2359" max="2359" width="9.5703125" style="5" customWidth="1"/>
    <col min="2360" max="2360" width="9.140625" style="5" customWidth="1"/>
    <col min="2361" max="2361" width="10.42578125" style="5" customWidth="1"/>
    <col min="2362" max="2362" width="9.5703125" style="5" bestFit="1" customWidth="1"/>
    <col min="2363" max="2363" width="7.5703125" style="5" bestFit="1" customWidth="1"/>
    <col min="2364" max="2364" width="9.140625" style="5" bestFit="1" customWidth="1"/>
    <col min="2365" max="2365" width="36.5703125" style="5" bestFit="1" customWidth="1"/>
    <col min="2366" max="2598" width="11.42578125" style="5"/>
    <col min="2599" max="2599" width="26.85546875" style="5" bestFit="1" customWidth="1"/>
    <col min="2600" max="2600" width="7.140625" style="5" customWidth="1"/>
    <col min="2601" max="2601" width="7.85546875" style="5" customWidth="1"/>
    <col min="2602" max="2602" width="43.5703125" style="5" customWidth="1"/>
    <col min="2603" max="2603" width="8" style="5" customWidth="1"/>
    <col min="2604" max="2604" width="7.5703125" style="5" customWidth="1"/>
    <col min="2605" max="2605" width="9.42578125" style="5" customWidth="1"/>
    <col min="2606" max="2606" width="8" style="5" customWidth="1"/>
    <col min="2607" max="2607" width="7.5703125" style="5" customWidth="1"/>
    <col min="2608" max="2608" width="5.5703125" style="5" customWidth="1"/>
    <col min="2609" max="2609" width="9.42578125" style="5" customWidth="1"/>
    <col min="2610" max="2610" width="12.42578125" style="5" customWidth="1"/>
    <col min="2611" max="2611" width="13.85546875" style="5" customWidth="1"/>
    <col min="2612" max="2612" width="11" style="5" customWidth="1"/>
    <col min="2613" max="2613" width="10" style="5" customWidth="1"/>
    <col min="2614" max="2614" width="9.42578125" style="5" customWidth="1"/>
    <col min="2615" max="2615" width="9.5703125" style="5" customWidth="1"/>
    <col min="2616" max="2616" width="9.140625" style="5" customWidth="1"/>
    <col min="2617" max="2617" width="10.42578125" style="5" customWidth="1"/>
    <col min="2618" max="2618" width="9.5703125" style="5" bestFit="1" customWidth="1"/>
    <col min="2619" max="2619" width="7.5703125" style="5" bestFit="1" customWidth="1"/>
    <col min="2620" max="2620" width="9.140625" style="5" bestFit="1" customWidth="1"/>
    <col min="2621" max="2621" width="36.5703125" style="5" bestFit="1" customWidth="1"/>
    <col min="2622" max="2854" width="11.42578125" style="5"/>
    <col min="2855" max="2855" width="26.85546875" style="5" bestFit="1" customWidth="1"/>
    <col min="2856" max="2856" width="7.140625" style="5" customWidth="1"/>
    <col min="2857" max="2857" width="7.85546875" style="5" customWidth="1"/>
    <col min="2858" max="2858" width="43.5703125" style="5" customWidth="1"/>
    <col min="2859" max="2859" width="8" style="5" customWidth="1"/>
    <col min="2860" max="2860" width="7.5703125" style="5" customWidth="1"/>
    <col min="2861" max="2861" width="9.42578125" style="5" customWidth="1"/>
    <col min="2862" max="2862" width="8" style="5" customWidth="1"/>
    <col min="2863" max="2863" width="7.5703125" style="5" customWidth="1"/>
    <col min="2864" max="2864" width="5.5703125" style="5" customWidth="1"/>
    <col min="2865" max="2865" width="9.42578125" style="5" customWidth="1"/>
    <col min="2866" max="2866" width="12.42578125" style="5" customWidth="1"/>
    <col min="2867" max="2867" width="13.85546875" style="5" customWidth="1"/>
    <col min="2868" max="2868" width="11" style="5" customWidth="1"/>
    <col min="2869" max="2869" width="10" style="5" customWidth="1"/>
    <col min="2870" max="2870" width="9.42578125" style="5" customWidth="1"/>
    <col min="2871" max="2871" width="9.5703125" style="5" customWidth="1"/>
    <col min="2872" max="2872" width="9.140625" style="5" customWidth="1"/>
    <col min="2873" max="2873" width="10.42578125" style="5" customWidth="1"/>
    <col min="2874" max="2874" width="9.5703125" style="5" bestFit="1" customWidth="1"/>
    <col min="2875" max="2875" width="7.5703125" style="5" bestFit="1" customWidth="1"/>
    <col min="2876" max="2876" width="9.140625" style="5" bestFit="1" customWidth="1"/>
    <col min="2877" max="2877" width="36.5703125" style="5" bestFit="1" customWidth="1"/>
    <col min="2878" max="3110" width="11.42578125" style="5"/>
    <col min="3111" max="3111" width="26.85546875" style="5" bestFit="1" customWidth="1"/>
    <col min="3112" max="3112" width="7.140625" style="5" customWidth="1"/>
    <col min="3113" max="3113" width="7.85546875" style="5" customWidth="1"/>
    <col min="3114" max="3114" width="43.5703125" style="5" customWidth="1"/>
    <col min="3115" max="3115" width="8" style="5" customWidth="1"/>
    <col min="3116" max="3116" width="7.5703125" style="5" customWidth="1"/>
    <col min="3117" max="3117" width="9.42578125" style="5" customWidth="1"/>
    <col min="3118" max="3118" width="8" style="5" customWidth="1"/>
    <col min="3119" max="3119" width="7.5703125" style="5" customWidth="1"/>
    <col min="3120" max="3120" width="5.5703125" style="5" customWidth="1"/>
    <col min="3121" max="3121" width="9.42578125" style="5" customWidth="1"/>
    <col min="3122" max="3122" width="12.42578125" style="5" customWidth="1"/>
    <col min="3123" max="3123" width="13.85546875" style="5" customWidth="1"/>
    <col min="3124" max="3124" width="11" style="5" customWidth="1"/>
    <col min="3125" max="3125" width="10" style="5" customWidth="1"/>
    <col min="3126" max="3126" width="9.42578125" style="5" customWidth="1"/>
    <col min="3127" max="3127" width="9.5703125" style="5" customWidth="1"/>
    <col min="3128" max="3128" width="9.140625" style="5" customWidth="1"/>
    <col min="3129" max="3129" width="10.42578125" style="5" customWidth="1"/>
    <col min="3130" max="3130" width="9.5703125" style="5" bestFit="1" customWidth="1"/>
    <col min="3131" max="3131" width="7.5703125" style="5" bestFit="1" customWidth="1"/>
    <col min="3132" max="3132" width="9.140625" style="5" bestFit="1" customWidth="1"/>
    <col min="3133" max="3133" width="36.5703125" style="5" bestFit="1" customWidth="1"/>
    <col min="3134" max="3366" width="11.42578125" style="5"/>
    <col min="3367" max="3367" width="26.85546875" style="5" bestFit="1" customWidth="1"/>
    <col min="3368" max="3368" width="7.140625" style="5" customWidth="1"/>
    <col min="3369" max="3369" width="7.85546875" style="5" customWidth="1"/>
    <col min="3370" max="3370" width="43.5703125" style="5" customWidth="1"/>
    <col min="3371" max="3371" width="8" style="5" customWidth="1"/>
    <col min="3372" max="3372" width="7.5703125" style="5" customWidth="1"/>
    <col min="3373" max="3373" width="9.42578125" style="5" customWidth="1"/>
    <col min="3374" max="3374" width="8" style="5" customWidth="1"/>
    <col min="3375" max="3375" width="7.5703125" style="5" customWidth="1"/>
    <col min="3376" max="3376" width="5.5703125" style="5" customWidth="1"/>
    <col min="3377" max="3377" width="9.42578125" style="5" customWidth="1"/>
    <col min="3378" max="3378" width="12.42578125" style="5" customWidth="1"/>
    <col min="3379" max="3379" width="13.85546875" style="5" customWidth="1"/>
    <col min="3380" max="3380" width="11" style="5" customWidth="1"/>
    <col min="3381" max="3381" width="10" style="5" customWidth="1"/>
    <col min="3382" max="3382" width="9.42578125" style="5" customWidth="1"/>
    <col min="3383" max="3383" width="9.5703125" style="5" customWidth="1"/>
    <col min="3384" max="3384" width="9.140625" style="5" customWidth="1"/>
    <col min="3385" max="3385" width="10.42578125" style="5" customWidth="1"/>
    <col min="3386" max="3386" width="9.5703125" style="5" bestFit="1" customWidth="1"/>
    <col min="3387" max="3387" width="7.5703125" style="5" bestFit="1" customWidth="1"/>
    <col min="3388" max="3388" width="9.140625" style="5" bestFit="1" customWidth="1"/>
    <col min="3389" max="3389" width="36.5703125" style="5" bestFit="1" customWidth="1"/>
    <col min="3390" max="3622" width="11.42578125" style="5"/>
    <col min="3623" max="3623" width="26.85546875" style="5" bestFit="1" customWidth="1"/>
    <col min="3624" max="3624" width="7.140625" style="5" customWidth="1"/>
    <col min="3625" max="3625" width="7.85546875" style="5" customWidth="1"/>
    <col min="3626" max="3626" width="43.5703125" style="5" customWidth="1"/>
    <col min="3627" max="3627" width="8" style="5" customWidth="1"/>
    <col min="3628" max="3628" width="7.5703125" style="5" customWidth="1"/>
    <col min="3629" max="3629" width="9.42578125" style="5" customWidth="1"/>
    <col min="3630" max="3630" width="8" style="5" customWidth="1"/>
    <col min="3631" max="3631" width="7.5703125" style="5" customWidth="1"/>
    <col min="3632" max="3632" width="5.5703125" style="5" customWidth="1"/>
    <col min="3633" max="3633" width="9.42578125" style="5" customWidth="1"/>
    <col min="3634" max="3634" width="12.42578125" style="5" customWidth="1"/>
    <col min="3635" max="3635" width="13.85546875" style="5" customWidth="1"/>
    <col min="3636" max="3636" width="11" style="5" customWidth="1"/>
    <col min="3637" max="3637" width="10" style="5" customWidth="1"/>
    <col min="3638" max="3638" width="9.42578125" style="5" customWidth="1"/>
    <col min="3639" max="3639" width="9.5703125" style="5" customWidth="1"/>
    <col min="3640" max="3640" width="9.140625" style="5" customWidth="1"/>
    <col min="3641" max="3641" width="10.42578125" style="5" customWidth="1"/>
    <col min="3642" max="3642" width="9.5703125" style="5" bestFit="1" customWidth="1"/>
    <col min="3643" max="3643" width="7.5703125" style="5" bestFit="1" customWidth="1"/>
    <col min="3644" max="3644" width="9.140625" style="5" bestFit="1" customWidth="1"/>
    <col min="3645" max="3645" width="36.5703125" style="5" bestFit="1" customWidth="1"/>
    <col min="3646" max="3878" width="11.42578125" style="5"/>
    <col min="3879" max="3879" width="26.85546875" style="5" bestFit="1" customWidth="1"/>
    <col min="3880" max="3880" width="7.140625" style="5" customWidth="1"/>
    <col min="3881" max="3881" width="7.85546875" style="5" customWidth="1"/>
    <col min="3882" max="3882" width="43.5703125" style="5" customWidth="1"/>
    <col min="3883" max="3883" width="8" style="5" customWidth="1"/>
    <col min="3884" max="3884" width="7.5703125" style="5" customWidth="1"/>
    <col min="3885" max="3885" width="9.42578125" style="5" customWidth="1"/>
    <col min="3886" max="3886" width="8" style="5" customWidth="1"/>
    <col min="3887" max="3887" width="7.5703125" style="5" customWidth="1"/>
    <col min="3888" max="3888" width="5.5703125" style="5" customWidth="1"/>
    <col min="3889" max="3889" width="9.42578125" style="5" customWidth="1"/>
    <col min="3890" max="3890" width="12.42578125" style="5" customWidth="1"/>
    <col min="3891" max="3891" width="13.85546875" style="5" customWidth="1"/>
    <col min="3892" max="3892" width="11" style="5" customWidth="1"/>
    <col min="3893" max="3893" width="10" style="5" customWidth="1"/>
    <col min="3894" max="3894" width="9.42578125" style="5" customWidth="1"/>
    <col min="3895" max="3895" width="9.5703125" style="5" customWidth="1"/>
    <col min="3896" max="3896" width="9.140625" style="5" customWidth="1"/>
    <col min="3897" max="3897" width="10.42578125" style="5" customWidth="1"/>
    <col min="3898" max="3898" width="9.5703125" style="5" bestFit="1" customWidth="1"/>
    <col min="3899" max="3899" width="7.5703125" style="5" bestFit="1" customWidth="1"/>
    <col min="3900" max="3900" width="9.140625" style="5" bestFit="1" customWidth="1"/>
    <col min="3901" max="3901" width="36.5703125" style="5" bestFit="1" customWidth="1"/>
    <col min="3902" max="4134" width="11.42578125" style="5"/>
    <col min="4135" max="4135" width="26.85546875" style="5" bestFit="1" customWidth="1"/>
    <col min="4136" max="4136" width="7.140625" style="5" customWidth="1"/>
    <col min="4137" max="4137" width="7.85546875" style="5" customWidth="1"/>
    <col min="4138" max="4138" width="43.5703125" style="5" customWidth="1"/>
    <col min="4139" max="4139" width="8" style="5" customWidth="1"/>
    <col min="4140" max="4140" width="7.5703125" style="5" customWidth="1"/>
    <col min="4141" max="4141" width="9.42578125" style="5" customWidth="1"/>
    <col min="4142" max="4142" width="8" style="5" customWidth="1"/>
    <col min="4143" max="4143" width="7.5703125" style="5" customWidth="1"/>
    <col min="4144" max="4144" width="5.5703125" style="5" customWidth="1"/>
    <col min="4145" max="4145" width="9.42578125" style="5" customWidth="1"/>
    <col min="4146" max="4146" width="12.42578125" style="5" customWidth="1"/>
    <col min="4147" max="4147" width="13.85546875" style="5" customWidth="1"/>
    <col min="4148" max="4148" width="11" style="5" customWidth="1"/>
    <col min="4149" max="4149" width="10" style="5" customWidth="1"/>
    <col min="4150" max="4150" width="9.42578125" style="5" customWidth="1"/>
    <col min="4151" max="4151" width="9.5703125" style="5" customWidth="1"/>
    <col min="4152" max="4152" width="9.140625" style="5" customWidth="1"/>
    <col min="4153" max="4153" width="10.42578125" style="5" customWidth="1"/>
    <col min="4154" max="4154" width="9.5703125" style="5" bestFit="1" customWidth="1"/>
    <col min="4155" max="4155" width="7.5703125" style="5" bestFit="1" customWidth="1"/>
    <col min="4156" max="4156" width="9.140625" style="5" bestFit="1" customWidth="1"/>
    <col min="4157" max="4157" width="36.5703125" style="5" bestFit="1" customWidth="1"/>
    <col min="4158" max="4390" width="11.42578125" style="5"/>
    <col min="4391" max="4391" width="26.85546875" style="5" bestFit="1" customWidth="1"/>
    <col min="4392" max="4392" width="7.140625" style="5" customWidth="1"/>
    <col min="4393" max="4393" width="7.85546875" style="5" customWidth="1"/>
    <col min="4394" max="4394" width="43.5703125" style="5" customWidth="1"/>
    <col min="4395" max="4395" width="8" style="5" customWidth="1"/>
    <col min="4396" max="4396" width="7.5703125" style="5" customWidth="1"/>
    <col min="4397" max="4397" width="9.42578125" style="5" customWidth="1"/>
    <col min="4398" max="4398" width="8" style="5" customWidth="1"/>
    <col min="4399" max="4399" width="7.5703125" style="5" customWidth="1"/>
    <col min="4400" max="4400" width="5.5703125" style="5" customWidth="1"/>
    <col min="4401" max="4401" width="9.42578125" style="5" customWidth="1"/>
    <col min="4402" max="4402" width="12.42578125" style="5" customWidth="1"/>
    <col min="4403" max="4403" width="13.85546875" style="5" customWidth="1"/>
    <col min="4404" max="4404" width="11" style="5" customWidth="1"/>
    <col min="4405" max="4405" width="10" style="5" customWidth="1"/>
    <col min="4406" max="4406" width="9.42578125" style="5" customWidth="1"/>
    <col min="4407" max="4407" width="9.5703125" style="5" customWidth="1"/>
    <col min="4408" max="4408" width="9.140625" style="5" customWidth="1"/>
    <col min="4409" max="4409" width="10.42578125" style="5" customWidth="1"/>
    <col min="4410" max="4410" width="9.5703125" style="5" bestFit="1" customWidth="1"/>
    <col min="4411" max="4411" width="7.5703125" style="5" bestFit="1" customWidth="1"/>
    <col min="4412" max="4412" width="9.140625" style="5" bestFit="1" customWidth="1"/>
    <col min="4413" max="4413" width="36.5703125" style="5" bestFit="1" customWidth="1"/>
    <col min="4414" max="4646" width="11.42578125" style="5"/>
    <col min="4647" max="4647" width="26.85546875" style="5" bestFit="1" customWidth="1"/>
    <col min="4648" max="4648" width="7.140625" style="5" customWidth="1"/>
    <col min="4649" max="4649" width="7.85546875" style="5" customWidth="1"/>
    <col min="4650" max="4650" width="43.5703125" style="5" customWidth="1"/>
    <col min="4651" max="4651" width="8" style="5" customWidth="1"/>
    <col min="4652" max="4652" width="7.5703125" style="5" customWidth="1"/>
    <col min="4653" max="4653" width="9.42578125" style="5" customWidth="1"/>
    <col min="4654" max="4654" width="8" style="5" customWidth="1"/>
    <col min="4655" max="4655" width="7.5703125" style="5" customWidth="1"/>
    <col min="4656" max="4656" width="5.5703125" style="5" customWidth="1"/>
    <col min="4657" max="4657" width="9.42578125" style="5" customWidth="1"/>
    <col min="4658" max="4658" width="12.42578125" style="5" customWidth="1"/>
    <col min="4659" max="4659" width="13.85546875" style="5" customWidth="1"/>
    <col min="4660" max="4660" width="11" style="5" customWidth="1"/>
    <col min="4661" max="4661" width="10" style="5" customWidth="1"/>
    <col min="4662" max="4662" width="9.42578125" style="5" customWidth="1"/>
    <col min="4663" max="4663" width="9.5703125" style="5" customWidth="1"/>
    <col min="4664" max="4664" width="9.140625" style="5" customWidth="1"/>
    <col min="4665" max="4665" width="10.42578125" style="5" customWidth="1"/>
    <col min="4666" max="4666" width="9.5703125" style="5" bestFit="1" customWidth="1"/>
    <col min="4667" max="4667" width="7.5703125" style="5" bestFit="1" customWidth="1"/>
    <col min="4668" max="4668" width="9.140625" style="5" bestFit="1" customWidth="1"/>
    <col min="4669" max="4669" width="36.5703125" style="5" bestFit="1" customWidth="1"/>
    <col min="4670" max="4902" width="11.42578125" style="5"/>
    <col min="4903" max="4903" width="26.85546875" style="5" bestFit="1" customWidth="1"/>
    <col min="4904" max="4904" width="7.140625" style="5" customWidth="1"/>
    <col min="4905" max="4905" width="7.85546875" style="5" customWidth="1"/>
    <col min="4906" max="4906" width="43.5703125" style="5" customWidth="1"/>
    <col min="4907" max="4907" width="8" style="5" customWidth="1"/>
    <col min="4908" max="4908" width="7.5703125" style="5" customWidth="1"/>
    <col min="4909" max="4909" width="9.42578125" style="5" customWidth="1"/>
    <col min="4910" max="4910" width="8" style="5" customWidth="1"/>
    <col min="4911" max="4911" width="7.5703125" style="5" customWidth="1"/>
    <col min="4912" max="4912" width="5.5703125" style="5" customWidth="1"/>
    <col min="4913" max="4913" width="9.42578125" style="5" customWidth="1"/>
    <col min="4914" max="4914" width="12.42578125" style="5" customWidth="1"/>
    <col min="4915" max="4915" width="13.85546875" style="5" customWidth="1"/>
    <col min="4916" max="4916" width="11" style="5" customWidth="1"/>
    <col min="4917" max="4917" width="10" style="5" customWidth="1"/>
    <col min="4918" max="4918" width="9.42578125" style="5" customWidth="1"/>
    <col min="4919" max="4919" width="9.5703125" style="5" customWidth="1"/>
    <col min="4920" max="4920" width="9.140625" style="5" customWidth="1"/>
    <col min="4921" max="4921" width="10.42578125" style="5" customWidth="1"/>
    <col min="4922" max="4922" width="9.5703125" style="5" bestFit="1" customWidth="1"/>
    <col min="4923" max="4923" width="7.5703125" style="5" bestFit="1" customWidth="1"/>
    <col min="4924" max="4924" width="9.140625" style="5" bestFit="1" customWidth="1"/>
    <col min="4925" max="4925" width="36.5703125" style="5" bestFit="1" customWidth="1"/>
    <col min="4926" max="5158" width="11.42578125" style="5"/>
    <col min="5159" max="5159" width="26.85546875" style="5" bestFit="1" customWidth="1"/>
    <col min="5160" max="5160" width="7.140625" style="5" customWidth="1"/>
    <col min="5161" max="5161" width="7.85546875" style="5" customWidth="1"/>
    <col min="5162" max="5162" width="43.5703125" style="5" customWidth="1"/>
    <col min="5163" max="5163" width="8" style="5" customWidth="1"/>
    <col min="5164" max="5164" width="7.5703125" style="5" customWidth="1"/>
    <col min="5165" max="5165" width="9.42578125" style="5" customWidth="1"/>
    <col min="5166" max="5166" width="8" style="5" customWidth="1"/>
    <col min="5167" max="5167" width="7.5703125" style="5" customWidth="1"/>
    <col min="5168" max="5168" width="5.5703125" style="5" customWidth="1"/>
    <col min="5169" max="5169" width="9.42578125" style="5" customWidth="1"/>
    <col min="5170" max="5170" width="12.42578125" style="5" customWidth="1"/>
    <col min="5171" max="5171" width="13.85546875" style="5" customWidth="1"/>
    <col min="5172" max="5172" width="11" style="5" customWidth="1"/>
    <col min="5173" max="5173" width="10" style="5" customWidth="1"/>
    <col min="5174" max="5174" width="9.42578125" style="5" customWidth="1"/>
    <col min="5175" max="5175" width="9.5703125" style="5" customWidth="1"/>
    <col min="5176" max="5176" width="9.140625" style="5" customWidth="1"/>
    <col min="5177" max="5177" width="10.42578125" style="5" customWidth="1"/>
    <col min="5178" max="5178" width="9.5703125" style="5" bestFit="1" customWidth="1"/>
    <col min="5179" max="5179" width="7.5703125" style="5" bestFit="1" customWidth="1"/>
    <col min="5180" max="5180" width="9.140625" style="5" bestFit="1" customWidth="1"/>
    <col min="5181" max="5181" width="36.5703125" style="5" bestFit="1" customWidth="1"/>
    <col min="5182" max="5414" width="11.42578125" style="5"/>
    <col min="5415" max="5415" width="26.85546875" style="5" bestFit="1" customWidth="1"/>
    <col min="5416" max="5416" width="7.140625" style="5" customWidth="1"/>
    <col min="5417" max="5417" width="7.85546875" style="5" customWidth="1"/>
    <col min="5418" max="5418" width="43.5703125" style="5" customWidth="1"/>
    <col min="5419" max="5419" width="8" style="5" customWidth="1"/>
    <col min="5420" max="5420" width="7.5703125" style="5" customWidth="1"/>
    <col min="5421" max="5421" width="9.42578125" style="5" customWidth="1"/>
    <col min="5422" max="5422" width="8" style="5" customWidth="1"/>
    <col min="5423" max="5423" width="7.5703125" style="5" customWidth="1"/>
    <col min="5424" max="5424" width="5.5703125" style="5" customWidth="1"/>
    <col min="5425" max="5425" width="9.42578125" style="5" customWidth="1"/>
    <col min="5426" max="5426" width="12.42578125" style="5" customWidth="1"/>
    <col min="5427" max="5427" width="13.85546875" style="5" customWidth="1"/>
    <col min="5428" max="5428" width="11" style="5" customWidth="1"/>
    <col min="5429" max="5429" width="10" style="5" customWidth="1"/>
    <col min="5430" max="5430" width="9.42578125" style="5" customWidth="1"/>
    <col min="5431" max="5431" width="9.5703125" style="5" customWidth="1"/>
    <col min="5432" max="5432" width="9.140625" style="5" customWidth="1"/>
    <col min="5433" max="5433" width="10.42578125" style="5" customWidth="1"/>
    <col min="5434" max="5434" width="9.5703125" style="5" bestFit="1" customWidth="1"/>
    <col min="5435" max="5435" width="7.5703125" style="5" bestFit="1" customWidth="1"/>
    <col min="5436" max="5436" width="9.140625" style="5" bestFit="1" customWidth="1"/>
    <col min="5437" max="5437" width="36.5703125" style="5" bestFit="1" customWidth="1"/>
    <col min="5438" max="5670" width="11.42578125" style="5"/>
    <col min="5671" max="5671" width="26.85546875" style="5" bestFit="1" customWidth="1"/>
    <col min="5672" max="5672" width="7.140625" style="5" customWidth="1"/>
    <col min="5673" max="5673" width="7.85546875" style="5" customWidth="1"/>
    <col min="5674" max="5674" width="43.5703125" style="5" customWidth="1"/>
    <col min="5675" max="5675" width="8" style="5" customWidth="1"/>
    <col min="5676" max="5676" width="7.5703125" style="5" customWidth="1"/>
    <col min="5677" max="5677" width="9.42578125" style="5" customWidth="1"/>
    <col min="5678" max="5678" width="8" style="5" customWidth="1"/>
    <col min="5679" max="5679" width="7.5703125" style="5" customWidth="1"/>
    <col min="5680" max="5680" width="5.5703125" style="5" customWidth="1"/>
    <col min="5681" max="5681" width="9.42578125" style="5" customWidth="1"/>
    <col min="5682" max="5682" width="12.42578125" style="5" customWidth="1"/>
    <col min="5683" max="5683" width="13.85546875" style="5" customWidth="1"/>
    <col min="5684" max="5684" width="11" style="5" customWidth="1"/>
    <col min="5685" max="5685" width="10" style="5" customWidth="1"/>
    <col min="5686" max="5686" width="9.42578125" style="5" customWidth="1"/>
    <col min="5687" max="5687" width="9.5703125" style="5" customWidth="1"/>
    <col min="5688" max="5688" width="9.140625" style="5" customWidth="1"/>
    <col min="5689" max="5689" width="10.42578125" style="5" customWidth="1"/>
    <col min="5690" max="5690" width="9.5703125" style="5" bestFit="1" customWidth="1"/>
    <col min="5691" max="5691" width="7.5703125" style="5" bestFit="1" customWidth="1"/>
    <col min="5692" max="5692" width="9.140625" style="5" bestFit="1" customWidth="1"/>
    <col min="5693" max="5693" width="36.5703125" style="5" bestFit="1" customWidth="1"/>
    <col min="5694" max="5926" width="11.42578125" style="5"/>
    <col min="5927" max="5927" width="26.85546875" style="5" bestFit="1" customWidth="1"/>
    <col min="5928" max="5928" width="7.140625" style="5" customWidth="1"/>
    <col min="5929" max="5929" width="7.85546875" style="5" customWidth="1"/>
    <col min="5930" max="5930" width="43.5703125" style="5" customWidth="1"/>
    <col min="5931" max="5931" width="8" style="5" customWidth="1"/>
    <col min="5932" max="5932" width="7.5703125" style="5" customWidth="1"/>
    <col min="5933" max="5933" width="9.42578125" style="5" customWidth="1"/>
    <col min="5934" max="5934" width="8" style="5" customWidth="1"/>
    <col min="5935" max="5935" width="7.5703125" style="5" customWidth="1"/>
    <col min="5936" max="5936" width="5.5703125" style="5" customWidth="1"/>
    <col min="5937" max="5937" width="9.42578125" style="5" customWidth="1"/>
    <col min="5938" max="5938" width="12.42578125" style="5" customWidth="1"/>
    <col min="5939" max="5939" width="13.85546875" style="5" customWidth="1"/>
    <col min="5940" max="5940" width="11" style="5" customWidth="1"/>
    <col min="5941" max="5941" width="10" style="5" customWidth="1"/>
    <col min="5942" max="5942" width="9.42578125" style="5" customWidth="1"/>
    <col min="5943" max="5943" width="9.5703125" style="5" customWidth="1"/>
    <col min="5944" max="5944" width="9.140625" style="5" customWidth="1"/>
    <col min="5945" max="5945" width="10.42578125" style="5" customWidth="1"/>
    <col min="5946" max="5946" width="9.5703125" style="5" bestFit="1" customWidth="1"/>
    <col min="5947" max="5947" width="7.5703125" style="5" bestFit="1" customWidth="1"/>
    <col min="5948" max="5948" width="9.140625" style="5" bestFit="1" customWidth="1"/>
    <col min="5949" max="5949" width="36.5703125" style="5" bestFit="1" customWidth="1"/>
    <col min="5950" max="6182" width="11.42578125" style="5"/>
    <col min="6183" max="6183" width="26.85546875" style="5" bestFit="1" customWidth="1"/>
    <col min="6184" max="6184" width="7.140625" style="5" customWidth="1"/>
    <col min="6185" max="6185" width="7.85546875" style="5" customWidth="1"/>
    <col min="6186" max="6186" width="43.5703125" style="5" customWidth="1"/>
    <col min="6187" max="6187" width="8" style="5" customWidth="1"/>
    <col min="6188" max="6188" width="7.5703125" style="5" customWidth="1"/>
    <col min="6189" max="6189" width="9.42578125" style="5" customWidth="1"/>
    <col min="6190" max="6190" width="8" style="5" customWidth="1"/>
    <col min="6191" max="6191" width="7.5703125" style="5" customWidth="1"/>
    <col min="6192" max="6192" width="5.5703125" style="5" customWidth="1"/>
    <col min="6193" max="6193" width="9.42578125" style="5" customWidth="1"/>
    <col min="6194" max="6194" width="12.42578125" style="5" customWidth="1"/>
    <col min="6195" max="6195" width="13.85546875" style="5" customWidth="1"/>
    <col min="6196" max="6196" width="11" style="5" customWidth="1"/>
    <col min="6197" max="6197" width="10" style="5" customWidth="1"/>
    <col min="6198" max="6198" width="9.42578125" style="5" customWidth="1"/>
    <col min="6199" max="6199" width="9.5703125" style="5" customWidth="1"/>
    <col min="6200" max="6200" width="9.140625" style="5" customWidth="1"/>
    <col min="6201" max="6201" width="10.42578125" style="5" customWidth="1"/>
    <col min="6202" max="6202" width="9.5703125" style="5" bestFit="1" customWidth="1"/>
    <col min="6203" max="6203" width="7.5703125" style="5" bestFit="1" customWidth="1"/>
    <col min="6204" max="6204" width="9.140625" style="5" bestFit="1" customWidth="1"/>
    <col min="6205" max="6205" width="36.5703125" style="5" bestFit="1" customWidth="1"/>
    <col min="6206" max="6438" width="11.42578125" style="5"/>
    <col min="6439" max="6439" width="26.85546875" style="5" bestFit="1" customWidth="1"/>
    <col min="6440" max="6440" width="7.140625" style="5" customWidth="1"/>
    <col min="6441" max="6441" width="7.85546875" style="5" customWidth="1"/>
    <col min="6442" max="6442" width="43.5703125" style="5" customWidth="1"/>
    <col min="6443" max="6443" width="8" style="5" customWidth="1"/>
    <col min="6444" max="6444" width="7.5703125" style="5" customWidth="1"/>
    <col min="6445" max="6445" width="9.42578125" style="5" customWidth="1"/>
    <col min="6446" max="6446" width="8" style="5" customWidth="1"/>
    <col min="6447" max="6447" width="7.5703125" style="5" customWidth="1"/>
    <col min="6448" max="6448" width="5.5703125" style="5" customWidth="1"/>
    <col min="6449" max="6449" width="9.42578125" style="5" customWidth="1"/>
    <col min="6450" max="6450" width="12.42578125" style="5" customWidth="1"/>
    <col min="6451" max="6451" width="13.85546875" style="5" customWidth="1"/>
    <col min="6452" max="6452" width="11" style="5" customWidth="1"/>
    <col min="6453" max="6453" width="10" style="5" customWidth="1"/>
    <col min="6454" max="6454" width="9.42578125" style="5" customWidth="1"/>
    <col min="6455" max="6455" width="9.5703125" style="5" customWidth="1"/>
    <col min="6456" max="6456" width="9.140625" style="5" customWidth="1"/>
    <col min="6457" max="6457" width="10.42578125" style="5" customWidth="1"/>
    <col min="6458" max="6458" width="9.5703125" style="5" bestFit="1" customWidth="1"/>
    <col min="6459" max="6459" width="7.5703125" style="5" bestFit="1" customWidth="1"/>
    <col min="6460" max="6460" width="9.140625" style="5" bestFit="1" customWidth="1"/>
    <col min="6461" max="6461" width="36.5703125" style="5" bestFit="1" customWidth="1"/>
    <col min="6462" max="6694" width="11.42578125" style="5"/>
    <col min="6695" max="6695" width="26.85546875" style="5" bestFit="1" customWidth="1"/>
    <col min="6696" max="6696" width="7.140625" style="5" customWidth="1"/>
    <col min="6697" max="6697" width="7.85546875" style="5" customWidth="1"/>
    <col min="6698" max="6698" width="43.5703125" style="5" customWidth="1"/>
    <col min="6699" max="6699" width="8" style="5" customWidth="1"/>
    <col min="6700" max="6700" width="7.5703125" style="5" customWidth="1"/>
    <col min="6701" max="6701" width="9.42578125" style="5" customWidth="1"/>
    <col min="6702" max="6702" width="8" style="5" customWidth="1"/>
    <col min="6703" max="6703" width="7.5703125" style="5" customWidth="1"/>
    <col min="6704" max="6704" width="5.5703125" style="5" customWidth="1"/>
    <col min="6705" max="6705" width="9.42578125" style="5" customWidth="1"/>
    <col min="6706" max="6706" width="12.42578125" style="5" customWidth="1"/>
    <col min="6707" max="6707" width="13.85546875" style="5" customWidth="1"/>
    <col min="6708" max="6708" width="11" style="5" customWidth="1"/>
    <col min="6709" max="6709" width="10" style="5" customWidth="1"/>
    <col min="6710" max="6710" width="9.42578125" style="5" customWidth="1"/>
    <col min="6711" max="6711" width="9.5703125" style="5" customWidth="1"/>
    <col min="6712" max="6712" width="9.140625" style="5" customWidth="1"/>
    <col min="6713" max="6713" width="10.42578125" style="5" customWidth="1"/>
    <col min="6714" max="6714" width="9.5703125" style="5" bestFit="1" customWidth="1"/>
    <col min="6715" max="6715" width="7.5703125" style="5" bestFit="1" customWidth="1"/>
    <col min="6716" max="6716" width="9.140625" style="5" bestFit="1" customWidth="1"/>
    <col min="6717" max="6717" width="36.5703125" style="5" bestFit="1" customWidth="1"/>
    <col min="6718" max="6950" width="11.42578125" style="5"/>
    <col min="6951" max="6951" width="26.85546875" style="5" bestFit="1" customWidth="1"/>
    <col min="6952" max="6952" width="7.140625" style="5" customWidth="1"/>
    <col min="6953" max="6953" width="7.85546875" style="5" customWidth="1"/>
    <col min="6954" max="6954" width="43.5703125" style="5" customWidth="1"/>
    <col min="6955" max="6955" width="8" style="5" customWidth="1"/>
    <col min="6956" max="6956" width="7.5703125" style="5" customWidth="1"/>
    <col min="6957" max="6957" width="9.42578125" style="5" customWidth="1"/>
    <col min="6958" max="6958" width="8" style="5" customWidth="1"/>
    <col min="6959" max="6959" width="7.5703125" style="5" customWidth="1"/>
    <col min="6960" max="6960" width="5.5703125" style="5" customWidth="1"/>
    <col min="6961" max="6961" width="9.42578125" style="5" customWidth="1"/>
    <col min="6962" max="6962" width="12.42578125" style="5" customWidth="1"/>
    <col min="6963" max="6963" width="13.85546875" style="5" customWidth="1"/>
    <col min="6964" max="6964" width="11" style="5" customWidth="1"/>
    <col min="6965" max="6965" width="10" style="5" customWidth="1"/>
    <col min="6966" max="6966" width="9.42578125" style="5" customWidth="1"/>
    <col min="6967" max="6967" width="9.5703125" style="5" customWidth="1"/>
    <col min="6968" max="6968" width="9.140625" style="5" customWidth="1"/>
    <col min="6969" max="6969" width="10.42578125" style="5" customWidth="1"/>
    <col min="6970" max="6970" width="9.5703125" style="5" bestFit="1" customWidth="1"/>
    <col min="6971" max="6971" width="7.5703125" style="5" bestFit="1" customWidth="1"/>
    <col min="6972" max="6972" width="9.140625" style="5" bestFit="1" customWidth="1"/>
    <col min="6973" max="6973" width="36.5703125" style="5" bestFit="1" customWidth="1"/>
    <col min="6974" max="7206" width="11.42578125" style="5"/>
    <col min="7207" max="7207" width="26.85546875" style="5" bestFit="1" customWidth="1"/>
    <col min="7208" max="7208" width="7.140625" style="5" customWidth="1"/>
    <col min="7209" max="7209" width="7.85546875" style="5" customWidth="1"/>
    <col min="7210" max="7210" width="43.5703125" style="5" customWidth="1"/>
    <col min="7211" max="7211" width="8" style="5" customWidth="1"/>
    <col min="7212" max="7212" width="7.5703125" style="5" customWidth="1"/>
    <col min="7213" max="7213" width="9.42578125" style="5" customWidth="1"/>
    <col min="7214" max="7214" width="8" style="5" customWidth="1"/>
    <col min="7215" max="7215" width="7.5703125" style="5" customWidth="1"/>
    <col min="7216" max="7216" width="5.5703125" style="5" customWidth="1"/>
    <col min="7217" max="7217" width="9.42578125" style="5" customWidth="1"/>
    <col min="7218" max="7218" width="12.42578125" style="5" customWidth="1"/>
    <col min="7219" max="7219" width="13.85546875" style="5" customWidth="1"/>
    <col min="7220" max="7220" width="11" style="5" customWidth="1"/>
    <col min="7221" max="7221" width="10" style="5" customWidth="1"/>
    <col min="7222" max="7222" width="9.42578125" style="5" customWidth="1"/>
    <col min="7223" max="7223" width="9.5703125" style="5" customWidth="1"/>
    <col min="7224" max="7224" width="9.140625" style="5" customWidth="1"/>
    <col min="7225" max="7225" width="10.42578125" style="5" customWidth="1"/>
    <col min="7226" max="7226" width="9.5703125" style="5" bestFit="1" customWidth="1"/>
    <col min="7227" max="7227" width="7.5703125" style="5" bestFit="1" customWidth="1"/>
    <col min="7228" max="7228" width="9.140625" style="5" bestFit="1" customWidth="1"/>
    <col min="7229" max="7229" width="36.5703125" style="5" bestFit="1" customWidth="1"/>
    <col min="7230" max="7462" width="11.42578125" style="5"/>
    <col min="7463" max="7463" width="26.85546875" style="5" bestFit="1" customWidth="1"/>
    <col min="7464" max="7464" width="7.140625" style="5" customWidth="1"/>
    <col min="7465" max="7465" width="7.85546875" style="5" customWidth="1"/>
    <col min="7466" max="7466" width="43.5703125" style="5" customWidth="1"/>
    <col min="7467" max="7467" width="8" style="5" customWidth="1"/>
    <col min="7468" max="7468" width="7.5703125" style="5" customWidth="1"/>
    <col min="7469" max="7469" width="9.42578125" style="5" customWidth="1"/>
    <col min="7470" max="7470" width="8" style="5" customWidth="1"/>
    <col min="7471" max="7471" width="7.5703125" style="5" customWidth="1"/>
    <col min="7472" max="7472" width="5.5703125" style="5" customWidth="1"/>
    <col min="7473" max="7473" width="9.42578125" style="5" customWidth="1"/>
    <col min="7474" max="7474" width="12.42578125" style="5" customWidth="1"/>
    <col min="7475" max="7475" width="13.85546875" style="5" customWidth="1"/>
    <col min="7476" max="7476" width="11" style="5" customWidth="1"/>
    <col min="7477" max="7477" width="10" style="5" customWidth="1"/>
    <col min="7478" max="7478" width="9.42578125" style="5" customWidth="1"/>
    <col min="7479" max="7479" width="9.5703125" style="5" customWidth="1"/>
    <col min="7480" max="7480" width="9.140625" style="5" customWidth="1"/>
    <col min="7481" max="7481" width="10.42578125" style="5" customWidth="1"/>
    <col min="7482" max="7482" width="9.5703125" style="5" bestFit="1" customWidth="1"/>
    <col min="7483" max="7483" width="7.5703125" style="5" bestFit="1" customWidth="1"/>
    <col min="7484" max="7484" width="9.140625" style="5" bestFit="1" customWidth="1"/>
    <col min="7485" max="7485" width="36.5703125" style="5" bestFit="1" customWidth="1"/>
    <col min="7486" max="16384" width="11.42578125" style="5"/>
  </cols>
  <sheetData>
    <row r="1" spans="1:23" ht="47.25" customHeight="1" thickBot="1" x14ac:dyDescent="0.4">
      <c r="A1" s="772" t="s">
        <v>458</v>
      </c>
      <c r="B1" s="926"/>
      <c r="C1" s="926"/>
      <c r="D1" s="926"/>
      <c r="E1" s="926"/>
      <c r="F1" s="926"/>
      <c r="G1" s="926"/>
      <c r="H1" s="926"/>
      <c r="I1" s="926"/>
      <c r="J1" s="926"/>
      <c r="K1" s="926"/>
      <c r="L1" s="926"/>
      <c r="M1" s="926"/>
      <c r="N1" s="926"/>
      <c r="O1" s="926"/>
      <c r="P1" s="926"/>
      <c r="Q1" s="926"/>
      <c r="R1" s="926"/>
      <c r="S1" s="926"/>
      <c r="T1" s="926"/>
      <c r="U1" s="926"/>
      <c r="V1" s="926"/>
      <c r="W1" s="927"/>
    </row>
    <row r="2" spans="1:23" ht="41.25" customHeight="1" x14ac:dyDescent="0.25">
      <c r="A2" s="928"/>
      <c r="B2" s="928"/>
      <c r="C2" s="928"/>
      <c r="D2" s="928"/>
      <c r="E2" s="928"/>
      <c r="F2" s="928"/>
      <c r="G2" s="928"/>
      <c r="H2" s="928"/>
      <c r="I2" s="928"/>
      <c r="J2" s="928"/>
      <c r="K2" s="928"/>
      <c r="L2" s="928"/>
      <c r="M2" s="928"/>
      <c r="N2" s="928"/>
      <c r="O2" s="928"/>
      <c r="P2" s="928"/>
      <c r="Q2" s="928"/>
      <c r="R2" s="928"/>
      <c r="S2" s="928"/>
      <c r="T2" s="928"/>
      <c r="U2" s="928"/>
      <c r="V2" s="928"/>
      <c r="W2" s="928"/>
    </row>
    <row r="3" spans="1:23" ht="41.25" customHeight="1" thickBot="1" x14ac:dyDescent="0.3">
      <c r="A3" s="928"/>
      <c r="B3" s="928"/>
      <c r="C3" s="928"/>
      <c r="D3" s="928"/>
      <c r="E3" s="928"/>
      <c r="F3" s="928"/>
      <c r="G3" s="928"/>
      <c r="H3" s="928"/>
      <c r="I3" s="928"/>
      <c r="J3" s="928"/>
      <c r="K3" s="928"/>
      <c r="L3" s="928"/>
      <c r="M3" s="928"/>
      <c r="N3" s="928"/>
      <c r="O3" s="928"/>
      <c r="P3" s="928"/>
      <c r="Q3" s="928"/>
      <c r="R3" s="928"/>
      <c r="S3" s="928"/>
      <c r="T3" s="928"/>
      <c r="U3" s="928"/>
      <c r="V3" s="928"/>
      <c r="W3" s="928"/>
    </row>
    <row r="4" spans="1:23" ht="60.75" customHeight="1" thickBot="1" x14ac:dyDescent="0.4">
      <c r="A4" s="1011"/>
      <c r="B4" s="1011"/>
      <c r="C4" s="1011"/>
      <c r="D4" s="1011"/>
      <c r="E4" s="929" t="s">
        <v>0</v>
      </c>
      <c r="F4" s="929"/>
      <c r="G4" s="929"/>
      <c r="H4" s="929"/>
      <c r="I4" s="929"/>
      <c r="J4" s="929"/>
      <c r="K4" s="929"/>
      <c r="L4" s="929"/>
      <c r="M4" s="929"/>
      <c r="N4" s="929" t="s">
        <v>1</v>
      </c>
      <c r="O4" s="929"/>
      <c r="P4" s="929"/>
      <c r="Q4" s="929"/>
      <c r="R4" s="929"/>
      <c r="S4" s="929"/>
      <c r="T4" s="929"/>
      <c r="U4" s="930" t="s">
        <v>2</v>
      </c>
      <c r="V4" s="931"/>
      <c r="W4" s="502"/>
    </row>
    <row r="5" spans="1:23" ht="354.75" customHeight="1" thickBot="1" x14ac:dyDescent="0.3">
      <c r="A5" s="530" t="s">
        <v>3</v>
      </c>
      <c r="B5" s="181" t="s">
        <v>4</v>
      </c>
      <c r="C5" s="181" t="s">
        <v>5</v>
      </c>
      <c r="D5" s="574" t="s">
        <v>6</v>
      </c>
      <c r="E5" s="542" t="s">
        <v>7</v>
      </c>
      <c r="F5" s="542" t="s">
        <v>8</v>
      </c>
      <c r="G5" s="542" t="s">
        <v>9</v>
      </c>
      <c r="H5" s="542" t="s">
        <v>10</v>
      </c>
      <c r="I5" s="542" t="s">
        <v>11</v>
      </c>
      <c r="J5" s="542" t="s">
        <v>12</v>
      </c>
      <c r="K5" s="542" t="s">
        <v>13</v>
      </c>
      <c r="L5" s="543" t="s">
        <v>14</v>
      </c>
      <c r="M5" s="418" t="s">
        <v>15</v>
      </c>
      <c r="N5" s="544" t="s">
        <v>16</v>
      </c>
      <c r="O5" s="542" t="s">
        <v>17</v>
      </c>
      <c r="P5" s="542" t="s">
        <v>18</v>
      </c>
      <c r="Q5" s="542" t="s">
        <v>19</v>
      </c>
      <c r="R5" s="542" t="s">
        <v>20</v>
      </c>
      <c r="S5" s="543" t="s">
        <v>21</v>
      </c>
      <c r="T5" s="418" t="s">
        <v>388</v>
      </c>
      <c r="U5" s="545" t="s">
        <v>389</v>
      </c>
      <c r="V5" s="546" t="s">
        <v>390</v>
      </c>
      <c r="W5" s="187" t="s">
        <v>103</v>
      </c>
    </row>
    <row r="6" spans="1:23" s="6" customFormat="1" ht="41.25" customHeight="1" x14ac:dyDescent="0.25">
      <c r="A6" s="963" t="s">
        <v>104</v>
      </c>
      <c r="B6" s="786" t="s">
        <v>26</v>
      </c>
      <c r="C6" s="967" t="s">
        <v>105</v>
      </c>
      <c r="D6" s="170" t="s">
        <v>106</v>
      </c>
      <c r="E6" s="338"/>
      <c r="F6" s="141"/>
      <c r="G6" s="141">
        <v>20</v>
      </c>
      <c r="H6" s="141"/>
      <c r="I6" s="141"/>
      <c r="J6" s="141"/>
      <c r="K6" s="141"/>
      <c r="L6" s="192"/>
      <c r="M6" s="497">
        <f>SUM(E6:L6)</f>
        <v>20</v>
      </c>
      <c r="N6" s="971">
        <v>7</v>
      </c>
      <c r="O6" s="956"/>
      <c r="P6" s="956">
        <v>7</v>
      </c>
      <c r="Q6" s="956"/>
      <c r="R6" s="956"/>
      <c r="S6" s="958"/>
      <c r="T6" s="919">
        <f>SUM(N6:S9)</f>
        <v>14</v>
      </c>
      <c r="U6" s="923"/>
      <c r="V6" s="920">
        <v>14</v>
      </c>
      <c r="W6" s="940" t="s">
        <v>414</v>
      </c>
    </row>
    <row r="7" spans="1:23" s="7" customFormat="1" ht="41.25" customHeight="1" x14ac:dyDescent="0.25">
      <c r="A7" s="943"/>
      <c r="B7" s="787"/>
      <c r="C7" s="947"/>
      <c r="D7" s="171" t="s">
        <v>30</v>
      </c>
      <c r="E7" s="339"/>
      <c r="F7" s="142"/>
      <c r="G7" s="142">
        <v>20</v>
      </c>
      <c r="H7" s="142"/>
      <c r="I7" s="142"/>
      <c r="J7" s="142"/>
      <c r="K7" s="142"/>
      <c r="L7" s="193"/>
      <c r="M7" s="498">
        <f t="shared" ref="M7:M9" si="0">SUM(E7:L7)</f>
        <v>20</v>
      </c>
      <c r="N7" s="949"/>
      <c r="O7" s="952"/>
      <c r="P7" s="954"/>
      <c r="Q7" s="952"/>
      <c r="R7" s="952"/>
      <c r="S7" s="933"/>
      <c r="T7" s="865"/>
      <c r="U7" s="924"/>
      <c r="V7" s="921"/>
      <c r="W7" s="941"/>
    </row>
    <row r="8" spans="1:23" s="6" customFormat="1" ht="41.25" customHeight="1" x14ac:dyDescent="0.25">
      <c r="A8" s="943"/>
      <c r="B8" s="787"/>
      <c r="C8" s="947"/>
      <c r="D8" s="171" t="s">
        <v>107</v>
      </c>
      <c r="E8" s="339"/>
      <c r="F8" s="142"/>
      <c r="G8" s="142">
        <v>88</v>
      </c>
      <c r="H8" s="142"/>
      <c r="I8" s="142"/>
      <c r="J8" s="142"/>
      <c r="K8" s="142"/>
      <c r="L8" s="193"/>
      <c r="M8" s="498">
        <f t="shared" si="0"/>
        <v>88</v>
      </c>
      <c r="N8" s="949"/>
      <c r="O8" s="952"/>
      <c r="P8" s="954"/>
      <c r="Q8" s="952"/>
      <c r="R8" s="952"/>
      <c r="S8" s="933"/>
      <c r="T8" s="865"/>
      <c r="U8" s="924"/>
      <c r="V8" s="921"/>
      <c r="W8" s="941"/>
    </row>
    <row r="9" spans="1:23" s="6" customFormat="1" ht="41.25" customHeight="1" thickBot="1" x14ac:dyDescent="0.3">
      <c r="A9" s="964"/>
      <c r="B9" s="788"/>
      <c r="C9" s="968"/>
      <c r="D9" s="172" t="s">
        <v>108</v>
      </c>
      <c r="E9" s="340"/>
      <c r="F9" s="143"/>
      <c r="G9" s="143"/>
      <c r="H9" s="143"/>
      <c r="I9" s="143"/>
      <c r="J9" s="143"/>
      <c r="K9" s="143"/>
      <c r="L9" s="194"/>
      <c r="M9" s="499">
        <f t="shared" si="0"/>
        <v>0</v>
      </c>
      <c r="N9" s="970"/>
      <c r="O9" s="957"/>
      <c r="P9" s="973"/>
      <c r="Q9" s="957"/>
      <c r="R9" s="957"/>
      <c r="S9" s="959"/>
      <c r="T9" s="935"/>
      <c r="U9" s="925"/>
      <c r="V9" s="922"/>
      <c r="W9" s="942"/>
    </row>
    <row r="10" spans="1:23" s="8" customFormat="1" ht="42" customHeight="1" thickBot="1" x14ac:dyDescent="0.3">
      <c r="A10" s="830"/>
      <c r="B10" s="831"/>
      <c r="C10" s="831"/>
      <c r="D10" s="832"/>
      <c r="E10" s="117">
        <f>SUM(E6:E9)</f>
        <v>0</v>
      </c>
      <c r="F10" s="117">
        <f t="shared" ref="F10:L10" si="1">SUM(F6:F9)</f>
        <v>0</v>
      </c>
      <c r="G10" s="117">
        <f t="shared" si="1"/>
        <v>128</v>
      </c>
      <c r="H10" s="117">
        <f t="shared" si="1"/>
        <v>0</v>
      </c>
      <c r="I10" s="117">
        <f t="shared" si="1"/>
        <v>0</v>
      </c>
      <c r="J10" s="117">
        <f t="shared" si="1"/>
        <v>0</v>
      </c>
      <c r="K10" s="117">
        <f t="shared" si="1"/>
        <v>0</v>
      </c>
      <c r="L10" s="117">
        <f t="shared" si="1"/>
        <v>0</v>
      </c>
      <c r="M10" s="473">
        <f>SUM(M6:M9)</f>
        <v>128</v>
      </c>
      <c r="N10" s="117">
        <f>SUM(N6:N9)</f>
        <v>7</v>
      </c>
      <c r="O10" s="116">
        <f t="shared" ref="O10:S10" si="2">SUM(O6:O9)</f>
        <v>0</v>
      </c>
      <c r="P10" s="118">
        <f t="shared" si="2"/>
        <v>7</v>
      </c>
      <c r="Q10" s="116">
        <f t="shared" si="2"/>
        <v>0</v>
      </c>
      <c r="R10" s="116">
        <f t="shared" si="2"/>
        <v>0</v>
      </c>
      <c r="S10" s="118">
        <f t="shared" si="2"/>
        <v>0</v>
      </c>
      <c r="T10" s="473">
        <f>SUM(T6:T9)</f>
        <v>14</v>
      </c>
      <c r="U10" s="549">
        <f t="shared" ref="U10" si="3">SUM(U6:U9)</f>
        <v>0</v>
      </c>
      <c r="V10" s="550">
        <f>SUM(V6:V9)</f>
        <v>14</v>
      </c>
      <c r="W10" s="538"/>
    </row>
    <row r="11" spans="1:23" s="6" customFormat="1" ht="41.25" customHeight="1" x14ac:dyDescent="0.25">
      <c r="A11" s="943" t="s">
        <v>109</v>
      </c>
      <c r="B11" s="944" t="s">
        <v>26</v>
      </c>
      <c r="C11" s="947" t="s">
        <v>110</v>
      </c>
      <c r="D11" s="183" t="s">
        <v>27</v>
      </c>
      <c r="E11" s="346"/>
      <c r="F11" s="149"/>
      <c r="G11" s="149">
        <v>20</v>
      </c>
      <c r="H11" s="149"/>
      <c r="I11" s="149"/>
      <c r="J11" s="149"/>
      <c r="K11" s="149"/>
      <c r="L11" s="150"/>
      <c r="M11" s="497">
        <f>SUM(E11:L11)</f>
        <v>20</v>
      </c>
      <c r="N11" s="948">
        <v>7</v>
      </c>
      <c r="O11" s="951"/>
      <c r="P11" s="951">
        <v>47</v>
      </c>
      <c r="Q11" s="951"/>
      <c r="R11" s="951"/>
      <c r="S11" s="932"/>
      <c r="T11" s="919">
        <f>SUM(N11:S13)</f>
        <v>54</v>
      </c>
      <c r="U11" s="936">
        <f>T11-V11</f>
        <v>31</v>
      </c>
      <c r="V11" s="938">
        <v>23</v>
      </c>
      <c r="W11" s="940" t="s">
        <v>413</v>
      </c>
    </row>
    <row r="12" spans="1:23" s="7" customFormat="1" ht="41.25" customHeight="1" x14ac:dyDescent="0.25">
      <c r="A12" s="943"/>
      <c r="B12" s="945"/>
      <c r="C12" s="947"/>
      <c r="D12" s="171" t="s">
        <v>30</v>
      </c>
      <c r="E12" s="151"/>
      <c r="F12" s="676"/>
      <c r="G12" s="676">
        <v>60</v>
      </c>
      <c r="H12" s="676"/>
      <c r="I12" s="676"/>
      <c r="J12" s="676"/>
      <c r="K12" s="676"/>
      <c r="L12" s="717"/>
      <c r="M12" s="498">
        <f>SUM(E12:L12)</f>
        <v>60</v>
      </c>
      <c r="N12" s="949"/>
      <c r="O12" s="952"/>
      <c r="P12" s="954"/>
      <c r="Q12" s="952"/>
      <c r="R12" s="952"/>
      <c r="S12" s="933"/>
      <c r="T12" s="865"/>
      <c r="U12" s="924"/>
      <c r="V12" s="921"/>
      <c r="W12" s="941"/>
    </row>
    <row r="13" spans="1:23" s="6" customFormat="1" ht="41.25" customHeight="1" thickBot="1" x14ac:dyDescent="0.3">
      <c r="A13" s="943"/>
      <c r="B13" s="946"/>
      <c r="C13" s="947"/>
      <c r="D13" s="172" t="s">
        <v>107</v>
      </c>
      <c r="E13" s="533">
        <v>100</v>
      </c>
      <c r="F13" s="677"/>
      <c r="G13" s="677"/>
      <c r="H13" s="677"/>
      <c r="I13" s="677"/>
      <c r="J13" s="677"/>
      <c r="K13" s="677"/>
      <c r="L13" s="718"/>
      <c r="M13" s="678">
        <f>SUM(E13:L13)</f>
        <v>100</v>
      </c>
      <c r="N13" s="950"/>
      <c r="O13" s="953"/>
      <c r="P13" s="955"/>
      <c r="Q13" s="953"/>
      <c r="R13" s="953"/>
      <c r="S13" s="934"/>
      <c r="T13" s="935"/>
      <c r="U13" s="937"/>
      <c r="V13" s="939"/>
      <c r="W13" s="941"/>
    </row>
    <row r="14" spans="1:23" s="8" customFormat="1" ht="42" customHeight="1" thickBot="1" x14ac:dyDescent="0.3">
      <c r="A14" s="830"/>
      <c r="B14" s="831"/>
      <c r="C14" s="831"/>
      <c r="D14" s="832"/>
      <c r="E14" s="117">
        <f>SUM(E11:E13)</f>
        <v>100</v>
      </c>
      <c r="F14" s="117">
        <f t="shared" ref="F14:L14" si="4">SUM(F11:F13)</f>
        <v>0</v>
      </c>
      <c r="G14" s="117">
        <f t="shared" si="4"/>
        <v>80</v>
      </c>
      <c r="H14" s="117">
        <f t="shared" si="4"/>
        <v>0</v>
      </c>
      <c r="I14" s="117">
        <f t="shared" si="4"/>
        <v>0</v>
      </c>
      <c r="J14" s="117">
        <f t="shared" si="4"/>
        <v>0</v>
      </c>
      <c r="K14" s="117">
        <f t="shared" si="4"/>
        <v>0</v>
      </c>
      <c r="L14" s="117">
        <f t="shared" si="4"/>
        <v>0</v>
      </c>
      <c r="M14" s="473">
        <f>SUM(M11:M13)</f>
        <v>180</v>
      </c>
      <c r="N14" s="117">
        <f t="shared" ref="N14:V14" si="5">SUM(N11:N13)</f>
        <v>7</v>
      </c>
      <c r="O14" s="116">
        <f t="shared" si="5"/>
        <v>0</v>
      </c>
      <c r="P14" s="116">
        <f t="shared" si="5"/>
        <v>47</v>
      </c>
      <c r="Q14" s="116">
        <f t="shared" si="5"/>
        <v>0</v>
      </c>
      <c r="R14" s="116">
        <f t="shared" si="5"/>
        <v>0</v>
      </c>
      <c r="S14" s="118">
        <f t="shared" si="5"/>
        <v>0</v>
      </c>
      <c r="T14" s="473">
        <f>SUM(T11:T13)</f>
        <v>54</v>
      </c>
      <c r="U14" s="549">
        <f t="shared" si="5"/>
        <v>31</v>
      </c>
      <c r="V14" s="550">
        <f t="shared" si="5"/>
        <v>23</v>
      </c>
      <c r="W14" s="538"/>
    </row>
    <row r="15" spans="1:23" s="6" customFormat="1" ht="41.25" customHeight="1" x14ac:dyDescent="0.25">
      <c r="A15" s="943" t="s">
        <v>111</v>
      </c>
      <c r="B15" s="944" t="s">
        <v>112</v>
      </c>
      <c r="C15" s="947" t="s">
        <v>105</v>
      </c>
      <c r="D15" s="183" t="s">
        <v>27</v>
      </c>
      <c r="E15" s="346"/>
      <c r="F15" s="149"/>
      <c r="G15" s="149">
        <v>80</v>
      </c>
      <c r="H15" s="149"/>
      <c r="I15" s="149"/>
      <c r="J15" s="149"/>
      <c r="K15" s="149"/>
      <c r="L15" s="150"/>
      <c r="M15" s="497">
        <f>SUM(E15:L15)</f>
        <v>80</v>
      </c>
      <c r="N15" s="948">
        <v>225</v>
      </c>
      <c r="O15" s="951"/>
      <c r="P15" s="951">
        <v>250</v>
      </c>
      <c r="Q15" s="951"/>
      <c r="R15" s="951"/>
      <c r="S15" s="932"/>
      <c r="T15" s="919">
        <f>SUM(N15:S17)</f>
        <v>475</v>
      </c>
      <c r="U15" s="936">
        <v>225</v>
      </c>
      <c r="V15" s="938">
        <v>250</v>
      </c>
      <c r="W15" s="972" t="s">
        <v>415</v>
      </c>
    </row>
    <row r="16" spans="1:23" s="6" customFormat="1" ht="41.25" customHeight="1" x14ac:dyDescent="0.25">
      <c r="A16" s="943"/>
      <c r="B16" s="945"/>
      <c r="C16" s="947"/>
      <c r="D16" s="171" t="s">
        <v>30</v>
      </c>
      <c r="E16" s="151"/>
      <c r="F16" s="71"/>
      <c r="G16" s="71">
        <v>50</v>
      </c>
      <c r="H16" s="71">
        <v>50</v>
      </c>
      <c r="I16" s="71"/>
      <c r="J16" s="71"/>
      <c r="K16" s="71"/>
      <c r="L16" s="152"/>
      <c r="M16" s="498">
        <f>SUM(E16:L16)</f>
        <v>100</v>
      </c>
      <c r="N16" s="949"/>
      <c r="O16" s="952"/>
      <c r="P16" s="954"/>
      <c r="Q16" s="952"/>
      <c r="R16" s="952"/>
      <c r="S16" s="933"/>
      <c r="T16" s="865"/>
      <c r="U16" s="924"/>
      <c r="V16" s="921"/>
      <c r="W16" s="972"/>
    </row>
    <row r="17" spans="1:23" s="6" customFormat="1" ht="83.25" customHeight="1" thickBot="1" x14ac:dyDescent="0.3">
      <c r="A17" s="943"/>
      <c r="B17" s="946"/>
      <c r="C17" s="947"/>
      <c r="D17" s="173" t="s">
        <v>113</v>
      </c>
      <c r="E17" s="153"/>
      <c r="F17" s="145"/>
      <c r="G17" s="145">
        <v>1280</v>
      </c>
      <c r="H17" s="145"/>
      <c r="I17" s="145"/>
      <c r="J17" s="145"/>
      <c r="K17" s="145"/>
      <c r="L17" s="154"/>
      <c r="M17" s="499">
        <f>SUM(E17:L17)</f>
        <v>1280</v>
      </c>
      <c r="N17" s="950"/>
      <c r="O17" s="953"/>
      <c r="P17" s="955"/>
      <c r="Q17" s="953"/>
      <c r="R17" s="953"/>
      <c r="S17" s="934"/>
      <c r="T17" s="935"/>
      <c r="U17" s="937"/>
      <c r="V17" s="939"/>
      <c r="W17" s="972"/>
    </row>
    <row r="18" spans="1:23" s="9" customFormat="1" ht="42" customHeight="1" thickBot="1" x14ac:dyDescent="0.3">
      <c r="A18" s="830"/>
      <c r="B18" s="831"/>
      <c r="C18" s="831"/>
      <c r="D18" s="832"/>
      <c r="E18" s="117">
        <f>SUM(E15:E17)</f>
        <v>0</v>
      </c>
      <c r="F18" s="117">
        <f t="shared" ref="F18:L18" si="6">SUM(F15:F17)</f>
        <v>0</v>
      </c>
      <c r="G18" s="117">
        <f t="shared" si="6"/>
        <v>1410</v>
      </c>
      <c r="H18" s="117">
        <f t="shared" si="6"/>
        <v>50</v>
      </c>
      <c r="I18" s="117">
        <f t="shared" si="6"/>
        <v>0</v>
      </c>
      <c r="J18" s="117">
        <f t="shared" si="6"/>
        <v>0</v>
      </c>
      <c r="K18" s="117">
        <f t="shared" si="6"/>
        <v>0</v>
      </c>
      <c r="L18" s="117">
        <f t="shared" si="6"/>
        <v>0</v>
      </c>
      <c r="M18" s="473">
        <f>SUM(M15:M17)</f>
        <v>1460</v>
      </c>
      <c r="N18" s="117">
        <f t="shared" ref="N18:V18" si="7">SUM(N15:N17)</f>
        <v>225</v>
      </c>
      <c r="O18" s="116">
        <f t="shared" si="7"/>
        <v>0</v>
      </c>
      <c r="P18" s="116">
        <f t="shared" si="7"/>
        <v>250</v>
      </c>
      <c r="Q18" s="116">
        <f t="shared" si="7"/>
        <v>0</v>
      </c>
      <c r="R18" s="116">
        <f t="shared" si="7"/>
        <v>0</v>
      </c>
      <c r="S18" s="118">
        <f t="shared" si="7"/>
        <v>0</v>
      </c>
      <c r="T18" s="473">
        <f>SUM(T15:T17)</f>
        <v>475</v>
      </c>
      <c r="U18" s="549">
        <f t="shared" si="7"/>
        <v>225</v>
      </c>
      <c r="V18" s="550">
        <f t="shared" si="7"/>
        <v>250</v>
      </c>
      <c r="W18" s="538"/>
    </row>
    <row r="19" spans="1:23" s="6" customFormat="1" ht="41.25" customHeight="1" x14ac:dyDescent="0.25">
      <c r="A19" s="963" t="s">
        <v>114</v>
      </c>
      <c r="B19" s="965" t="s">
        <v>112</v>
      </c>
      <c r="C19" s="967" t="s">
        <v>105</v>
      </c>
      <c r="D19" s="170" t="s">
        <v>338</v>
      </c>
      <c r="E19" s="347">
        <v>10</v>
      </c>
      <c r="F19" s="144"/>
      <c r="G19" s="144">
        <v>30</v>
      </c>
      <c r="H19" s="144"/>
      <c r="I19" s="144"/>
      <c r="J19" s="144"/>
      <c r="K19" s="144"/>
      <c r="L19" s="196"/>
      <c r="M19" s="497">
        <f>SUM(E19:L19)</f>
        <v>40</v>
      </c>
      <c r="N19" s="971">
        <v>48</v>
      </c>
      <c r="O19" s="956"/>
      <c r="P19" s="956">
        <v>116</v>
      </c>
      <c r="Q19" s="956"/>
      <c r="R19" s="956"/>
      <c r="S19" s="958"/>
      <c r="T19" s="919">
        <f>SUM(N19:S21)</f>
        <v>164</v>
      </c>
      <c r="U19" s="923">
        <f>T19-+V19</f>
        <v>106</v>
      </c>
      <c r="V19" s="920">
        <v>58</v>
      </c>
      <c r="W19" s="960" t="s">
        <v>416</v>
      </c>
    </row>
    <row r="20" spans="1:23" s="6" customFormat="1" ht="41.25" customHeight="1" x14ac:dyDescent="0.25">
      <c r="A20" s="943"/>
      <c r="B20" s="945"/>
      <c r="C20" s="947"/>
      <c r="D20" s="171" t="s">
        <v>30</v>
      </c>
      <c r="E20" s="151">
        <v>100</v>
      </c>
      <c r="F20" s="71"/>
      <c r="G20" s="71"/>
      <c r="H20" s="71"/>
      <c r="I20" s="71"/>
      <c r="J20" s="71"/>
      <c r="K20" s="71"/>
      <c r="L20" s="152"/>
      <c r="M20" s="498">
        <f>SUM(E20:L20)</f>
        <v>100</v>
      </c>
      <c r="N20" s="949"/>
      <c r="O20" s="952"/>
      <c r="P20" s="954"/>
      <c r="Q20" s="952"/>
      <c r="R20" s="952"/>
      <c r="S20" s="933"/>
      <c r="T20" s="865"/>
      <c r="U20" s="924"/>
      <c r="V20" s="921"/>
      <c r="W20" s="961"/>
    </row>
    <row r="21" spans="1:23" s="6" customFormat="1" ht="41.25" customHeight="1" thickBot="1" x14ac:dyDescent="0.3">
      <c r="A21" s="964"/>
      <c r="B21" s="966"/>
      <c r="C21" s="968"/>
      <c r="D21" s="172" t="s">
        <v>107</v>
      </c>
      <c r="E21" s="533">
        <v>600</v>
      </c>
      <c r="F21" s="146">
        <v>100</v>
      </c>
      <c r="G21" s="146"/>
      <c r="H21" s="146"/>
      <c r="I21" s="146"/>
      <c r="J21" s="146"/>
      <c r="K21" s="146"/>
      <c r="L21" s="197"/>
      <c r="M21" s="499">
        <f>SUM(E21:L21)</f>
        <v>700</v>
      </c>
      <c r="N21" s="970"/>
      <c r="O21" s="957"/>
      <c r="P21" s="973"/>
      <c r="Q21" s="957"/>
      <c r="R21" s="957"/>
      <c r="S21" s="959"/>
      <c r="T21" s="935"/>
      <c r="U21" s="925"/>
      <c r="V21" s="922"/>
      <c r="W21" s="962"/>
    </row>
    <row r="22" spans="1:23" s="9" customFormat="1" ht="42" customHeight="1" thickBot="1" x14ac:dyDescent="0.3">
      <c r="A22" s="830"/>
      <c r="B22" s="831"/>
      <c r="C22" s="831"/>
      <c r="D22" s="832"/>
      <c r="E22" s="117">
        <f>SUM(E19:E21)</f>
        <v>710</v>
      </c>
      <c r="F22" s="117">
        <f t="shared" ref="F22:L22" si="8">SUM(F19:F21)</f>
        <v>100</v>
      </c>
      <c r="G22" s="117">
        <f t="shared" si="8"/>
        <v>30</v>
      </c>
      <c r="H22" s="117">
        <f t="shared" si="8"/>
        <v>0</v>
      </c>
      <c r="I22" s="117">
        <f t="shared" si="8"/>
        <v>0</v>
      </c>
      <c r="J22" s="117">
        <f t="shared" si="8"/>
        <v>0</v>
      </c>
      <c r="K22" s="117">
        <f t="shared" si="8"/>
        <v>0</v>
      </c>
      <c r="L22" s="117">
        <f t="shared" si="8"/>
        <v>0</v>
      </c>
      <c r="M22" s="473">
        <f>SUM(M19:M21)</f>
        <v>840</v>
      </c>
      <c r="N22" s="117">
        <f t="shared" ref="N22:T22" si="9">SUM(N19:N21)</f>
        <v>48</v>
      </c>
      <c r="O22" s="116">
        <f t="shared" si="9"/>
        <v>0</v>
      </c>
      <c r="P22" s="116">
        <f t="shared" si="9"/>
        <v>116</v>
      </c>
      <c r="Q22" s="116">
        <f t="shared" si="9"/>
        <v>0</v>
      </c>
      <c r="R22" s="116">
        <f t="shared" si="9"/>
        <v>0</v>
      </c>
      <c r="S22" s="118">
        <f t="shared" si="9"/>
        <v>0</v>
      </c>
      <c r="T22" s="473">
        <f t="shared" si="9"/>
        <v>164</v>
      </c>
      <c r="U22" s="549">
        <f>SUM(U19)</f>
        <v>106</v>
      </c>
      <c r="V22" s="550">
        <f>SUM(V19)</f>
        <v>58</v>
      </c>
      <c r="W22" s="538"/>
    </row>
    <row r="23" spans="1:23" s="7" customFormat="1" ht="258.75" customHeight="1" thickBot="1" x14ac:dyDescent="0.3">
      <c r="A23" s="531" t="s">
        <v>115</v>
      </c>
      <c r="B23" s="537" t="s">
        <v>26</v>
      </c>
      <c r="C23" s="165"/>
      <c r="D23" s="175" t="s">
        <v>402</v>
      </c>
      <c r="E23" s="201">
        <v>15</v>
      </c>
      <c r="F23" s="147"/>
      <c r="G23" s="147"/>
      <c r="H23" s="147"/>
      <c r="I23" s="147">
        <v>20</v>
      </c>
      <c r="J23" s="147"/>
      <c r="K23" s="147"/>
      <c r="L23" s="198"/>
      <c r="M23" s="473">
        <f>SUM(E23:L23)</f>
        <v>35</v>
      </c>
      <c r="N23" s="201"/>
      <c r="O23" s="147"/>
      <c r="P23" s="147"/>
      <c r="Q23" s="147"/>
      <c r="R23" s="147"/>
      <c r="S23" s="198"/>
      <c r="T23" s="473"/>
      <c r="U23" s="551"/>
      <c r="V23" s="552"/>
      <c r="W23" s="720" t="s">
        <v>417</v>
      </c>
    </row>
    <row r="24" spans="1:23" s="9" customFormat="1" ht="42" customHeight="1" thickBot="1" x14ac:dyDescent="0.3">
      <c r="A24" s="830"/>
      <c r="B24" s="831"/>
      <c r="C24" s="831"/>
      <c r="D24" s="832"/>
      <c r="E24" s="117">
        <f>SUM(E23)</f>
        <v>15</v>
      </c>
      <c r="F24" s="117">
        <f t="shared" ref="F24:L24" si="10">SUM(F23)</f>
        <v>0</v>
      </c>
      <c r="G24" s="117">
        <f t="shared" si="10"/>
        <v>0</v>
      </c>
      <c r="H24" s="117">
        <f t="shared" si="10"/>
        <v>0</v>
      </c>
      <c r="I24" s="117">
        <f t="shared" si="10"/>
        <v>20</v>
      </c>
      <c r="J24" s="117">
        <f t="shared" si="10"/>
        <v>0</v>
      </c>
      <c r="K24" s="117">
        <f t="shared" si="10"/>
        <v>0</v>
      </c>
      <c r="L24" s="117">
        <f t="shared" si="10"/>
        <v>0</v>
      </c>
      <c r="M24" s="473">
        <f>SUM(M23)</f>
        <v>35</v>
      </c>
      <c r="N24" s="117">
        <f t="shared" ref="N24:T24" si="11">SUM(N23)</f>
        <v>0</v>
      </c>
      <c r="O24" s="116">
        <f t="shared" si="11"/>
        <v>0</v>
      </c>
      <c r="P24" s="116">
        <f t="shared" si="11"/>
        <v>0</v>
      </c>
      <c r="Q24" s="116">
        <f t="shared" si="11"/>
        <v>0</v>
      </c>
      <c r="R24" s="116">
        <f t="shared" si="11"/>
        <v>0</v>
      </c>
      <c r="S24" s="118">
        <f t="shared" si="11"/>
        <v>0</v>
      </c>
      <c r="T24" s="473">
        <f t="shared" si="11"/>
        <v>0</v>
      </c>
      <c r="U24" s="549">
        <f>SUM(U23)</f>
        <v>0</v>
      </c>
      <c r="V24" s="550">
        <f>SUM(V23)</f>
        <v>0</v>
      </c>
      <c r="W24" s="538"/>
    </row>
    <row r="25" spans="1:23" s="6" customFormat="1" ht="41.25" customHeight="1" x14ac:dyDescent="0.25">
      <c r="A25" s="963" t="s">
        <v>116</v>
      </c>
      <c r="B25" s="965" t="s">
        <v>117</v>
      </c>
      <c r="C25" s="967"/>
      <c r="D25" s="170" t="s">
        <v>30</v>
      </c>
      <c r="E25" s="347"/>
      <c r="F25" s="144"/>
      <c r="G25" s="144">
        <v>140</v>
      </c>
      <c r="H25" s="144"/>
      <c r="I25" s="144"/>
      <c r="J25" s="144"/>
      <c r="K25" s="144"/>
      <c r="L25" s="196"/>
      <c r="M25" s="497">
        <f>SUM(E25:L25)</f>
        <v>140</v>
      </c>
      <c r="N25" s="969"/>
      <c r="O25" s="1012"/>
      <c r="P25" s="956">
        <v>7</v>
      </c>
      <c r="Q25" s="1012"/>
      <c r="R25" s="1012"/>
      <c r="S25" s="1016"/>
      <c r="T25" s="919">
        <f>SUM(N25:S26)</f>
        <v>7</v>
      </c>
      <c r="U25" s="1017"/>
      <c r="V25" s="1013">
        <v>7</v>
      </c>
      <c r="W25" s="1015" t="s">
        <v>418</v>
      </c>
    </row>
    <row r="26" spans="1:23" s="6" customFormat="1" ht="122.25" customHeight="1" thickBot="1" x14ac:dyDescent="0.3">
      <c r="A26" s="964"/>
      <c r="B26" s="966"/>
      <c r="C26" s="968"/>
      <c r="D26" s="172" t="s">
        <v>118</v>
      </c>
      <c r="E26" s="533"/>
      <c r="F26" s="146"/>
      <c r="G26" s="146">
        <v>46</v>
      </c>
      <c r="H26" s="146"/>
      <c r="I26" s="146">
        <v>34</v>
      </c>
      <c r="J26" s="146"/>
      <c r="K26" s="146"/>
      <c r="L26" s="197"/>
      <c r="M26" s="499">
        <f>SUM(E26:L26)</f>
        <v>80</v>
      </c>
      <c r="N26" s="970"/>
      <c r="O26" s="957"/>
      <c r="P26" s="973"/>
      <c r="Q26" s="957"/>
      <c r="R26" s="957"/>
      <c r="S26" s="959"/>
      <c r="T26" s="935"/>
      <c r="U26" s="925"/>
      <c r="V26" s="1014"/>
      <c r="W26" s="962"/>
    </row>
    <row r="27" spans="1:23" s="8" customFormat="1" ht="42" customHeight="1" thickBot="1" x14ac:dyDescent="0.3">
      <c r="A27" s="830"/>
      <c r="B27" s="831"/>
      <c r="C27" s="831"/>
      <c r="D27" s="832"/>
      <c r="E27" s="117">
        <f t="shared" ref="E27:V27" si="12">SUM(E25:E26)</f>
        <v>0</v>
      </c>
      <c r="F27" s="117">
        <f t="shared" si="12"/>
        <v>0</v>
      </c>
      <c r="G27" s="117">
        <f t="shared" si="12"/>
        <v>186</v>
      </c>
      <c r="H27" s="117">
        <f t="shared" si="12"/>
        <v>0</v>
      </c>
      <c r="I27" s="117">
        <f t="shared" si="12"/>
        <v>34</v>
      </c>
      <c r="J27" s="117">
        <f t="shared" si="12"/>
        <v>0</v>
      </c>
      <c r="K27" s="117">
        <f t="shared" si="12"/>
        <v>0</v>
      </c>
      <c r="L27" s="117">
        <f t="shared" si="12"/>
        <v>0</v>
      </c>
      <c r="M27" s="473">
        <f>SUM(M25:M26)</f>
        <v>220</v>
      </c>
      <c r="N27" s="117">
        <f t="shared" si="12"/>
        <v>0</v>
      </c>
      <c r="O27" s="116">
        <f t="shared" si="12"/>
        <v>0</v>
      </c>
      <c r="P27" s="116">
        <f t="shared" si="12"/>
        <v>7</v>
      </c>
      <c r="Q27" s="116">
        <f t="shared" si="12"/>
        <v>0</v>
      </c>
      <c r="R27" s="116">
        <f t="shared" si="12"/>
        <v>0</v>
      </c>
      <c r="S27" s="118">
        <f t="shared" si="12"/>
        <v>0</v>
      </c>
      <c r="T27" s="473">
        <f t="shared" si="12"/>
        <v>7</v>
      </c>
      <c r="U27" s="549">
        <f t="shared" si="12"/>
        <v>0</v>
      </c>
      <c r="V27" s="550">
        <f t="shared" si="12"/>
        <v>7</v>
      </c>
      <c r="W27" s="538"/>
    </row>
    <row r="28" spans="1:23" s="6" customFormat="1" ht="41.25" customHeight="1" x14ac:dyDescent="0.25">
      <c r="A28" s="963" t="s">
        <v>119</v>
      </c>
      <c r="B28" s="786" t="s">
        <v>120</v>
      </c>
      <c r="C28" s="967" t="s">
        <v>105</v>
      </c>
      <c r="D28" s="170" t="s">
        <v>106</v>
      </c>
      <c r="E28" s="347"/>
      <c r="F28" s="144"/>
      <c r="G28" s="144">
        <v>50</v>
      </c>
      <c r="H28" s="144"/>
      <c r="I28" s="144"/>
      <c r="J28" s="144"/>
      <c r="K28" s="144"/>
      <c r="L28" s="196"/>
      <c r="M28" s="497">
        <f>SUM(E28:L28)</f>
        <v>50</v>
      </c>
      <c r="N28" s="971">
        <v>40</v>
      </c>
      <c r="O28" s="956"/>
      <c r="P28" s="956">
        <v>313</v>
      </c>
      <c r="Q28" s="956"/>
      <c r="R28" s="956"/>
      <c r="S28" s="958"/>
      <c r="T28" s="919">
        <f>SUM(N28:S30)</f>
        <v>353</v>
      </c>
      <c r="U28" s="923">
        <f>T28-V28</f>
        <v>197</v>
      </c>
      <c r="V28" s="920">
        <v>156</v>
      </c>
      <c r="W28" s="960" t="s">
        <v>419</v>
      </c>
    </row>
    <row r="29" spans="1:23" s="6" customFormat="1" ht="41.25" customHeight="1" x14ac:dyDescent="0.25">
      <c r="A29" s="943"/>
      <c r="B29" s="787"/>
      <c r="C29" s="947"/>
      <c r="D29" s="171" t="s">
        <v>30</v>
      </c>
      <c r="E29" s="151"/>
      <c r="F29" s="71"/>
      <c r="G29" s="71"/>
      <c r="H29" s="71">
        <v>140</v>
      </c>
      <c r="I29" s="71"/>
      <c r="J29" s="71"/>
      <c r="K29" s="71">
        <v>100</v>
      </c>
      <c r="L29" s="152"/>
      <c r="M29" s="498">
        <f>SUM(E29:L29)</f>
        <v>240</v>
      </c>
      <c r="N29" s="949"/>
      <c r="O29" s="952"/>
      <c r="P29" s="954"/>
      <c r="Q29" s="952"/>
      <c r="R29" s="952"/>
      <c r="S29" s="933"/>
      <c r="T29" s="865"/>
      <c r="U29" s="924"/>
      <c r="V29" s="921"/>
      <c r="W29" s="961"/>
    </row>
    <row r="30" spans="1:23" s="6" customFormat="1" ht="41.25" customHeight="1" thickBot="1" x14ac:dyDescent="0.3">
      <c r="A30" s="943"/>
      <c r="B30" s="787"/>
      <c r="C30" s="947"/>
      <c r="D30" s="173" t="s">
        <v>121</v>
      </c>
      <c r="E30" s="153"/>
      <c r="F30" s="145"/>
      <c r="G30" s="145">
        <v>250</v>
      </c>
      <c r="H30" s="145"/>
      <c r="I30" s="145"/>
      <c r="J30" s="145"/>
      <c r="K30" s="145">
        <v>280</v>
      </c>
      <c r="L30" s="154"/>
      <c r="M30" s="499">
        <f>SUM(E30:L30)</f>
        <v>530</v>
      </c>
      <c r="N30" s="950"/>
      <c r="O30" s="953"/>
      <c r="P30" s="955"/>
      <c r="Q30" s="953"/>
      <c r="R30" s="953"/>
      <c r="S30" s="934"/>
      <c r="T30" s="935"/>
      <c r="U30" s="937"/>
      <c r="V30" s="939"/>
      <c r="W30" s="961"/>
    </row>
    <row r="31" spans="1:23" s="8" customFormat="1" ht="41.25" customHeight="1" thickBot="1" x14ac:dyDescent="0.3">
      <c r="A31" s="830"/>
      <c r="B31" s="831"/>
      <c r="C31" s="831"/>
      <c r="D31" s="832"/>
      <c r="E31" s="117">
        <f t="shared" ref="E31:V31" si="13">SUM(E28:E30)</f>
        <v>0</v>
      </c>
      <c r="F31" s="117">
        <f t="shared" si="13"/>
        <v>0</v>
      </c>
      <c r="G31" s="117">
        <f t="shared" si="13"/>
        <v>300</v>
      </c>
      <c r="H31" s="117">
        <f t="shared" si="13"/>
        <v>140</v>
      </c>
      <c r="I31" s="117">
        <f t="shared" si="13"/>
        <v>0</v>
      </c>
      <c r="J31" s="117">
        <f t="shared" si="13"/>
        <v>0</v>
      </c>
      <c r="K31" s="117">
        <f t="shared" si="13"/>
        <v>380</v>
      </c>
      <c r="L31" s="117">
        <f t="shared" si="13"/>
        <v>0</v>
      </c>
      <c r="M31" s="473">
        <f>SUM(M28:M30)</f>
        <v>820</v>
      </c>
      <c r="N31" s="117">
        <f t="shared" si="13"/>
        <v>40</v>
      </c>
      <c r="O31" s="116">
        <f t="shared" si="13"/>
        <v>0</v>
      </c>
      <c r="P31" s="116">
        <f t="shared" si="13"/>
        <v>313</v>
      </c>
      <c r="Q31" s="116">
        <f t="shared" si="13"/>
        <v>0</v>
      </c>
      <c r="R31" s="116">
        <f t="shared" si="13"/>
        <v>0</v>
      </c>
      <c r="S31" s="118">
        <f t="shared" si="13"/>
        <v>0</v>
      </c>
      <c r="T31" s="473">
        <f t="shared" si="13"/>
        <v>353</v>
      </c>
      <c r="U31" s="549">
        <f t="shared" si="13"/>
        <v>197</v>
      </c>
      <c r="V31" s="550">
        <f t="shared" si="13"/>
        <v>156</v>
      </c>
      <c r="W31" s="538"/>
    </row>
    <row r="32" spans="1:23" s="6" customFormat="1" ht="41.25" customHeight="1" x14ac:dyDescent="0.25">
      <c r="A32" s="943" t="s">
        <v>122</v>
      </c>
      <c r="B32" s="944" t="s">
        <v>26</v>
      </c>
      <c r="C32" s="947" t="s">
        <v>105</v>
      </c>
      <c r="D32" s="183" t="s">
        <v>106</v>
      </c>
      <c r="E32" s="346"/>
      <c r="F32" s="149"/>
      <c r="G32" s="149">
        <v>3</v>
      </c>
      <c r="H32" s="149"/>
      <c r="I32" s="149"/>
      <c r="J32" s="149"/>
      <c r="K32" s="149"/>
      <c r="L32" s="150"/>
      <c r="M32" s="497">
        <f>SUM(E32:L32)</f>
        <v>3</v>
      </c>
      <c r="N32" s="948">
        <v>13</v>
      </c>
      <c r="O32" s="951"/>
      <c r="P32" s="951">
        <v>36</v>
      </c>
      <c r="Q32" s="951"/>
      <c r="R32" s="951"/>
      <c r="S32" s="932"/>
      <c r="T32" s="919">
        <f>SUM(N32:S34)</f>
        <v>49</v>
      </c>
      <c r="U32" s="936">
        <f>T32-V32</f>
        <v>31</v>
      </c>
      <c r="V32" s="938">
        <v>18</v>
      </c>
      <c r="W32" s="974" t="s">
        <v>420</v>
      </c>
    </row>
    <row r="33" spans="1:23" s="6" customFormat="1" ht="41.25" customHeight="1" x14ac:dyDescent="0.25">
      <c r="A33" s="943"/>
      <c r="B33" s="945"/>
      <c r="C33" s="947"/>
      <c r="D33" s="171" t="s">
        <v>123</v>
      </c>
      <c r="E33" s="151"/>
      <c r="F33" s="71"/>
      <c r="G33" s="71">
        <v>3</v>
      </c>
      <c r="H33" s="71"/>
      <c r="I33" s="71"/>
      <c r="J33" s="71"/>
      <c r="K33" s="71"/>
      <c r="L33" s="152"/>
      <c r="M33" s="498">
        <f>SUM(E33:L33)</f>
        <v>3</v>
      </c>
      <c r="N33" s="949"/>
      <c r="O33" s="952"/>
      <c r="P33" s="954"/>
      <c r="Q33" s="952"/>
      <c r="R33" s="952"/>
      <c r="S33" s="933"/>
      <c r="T33" s="865"/>
      <c r="U33" s="924"/>
      <c r="V33" s="921"/>
      <c r="W33" s="961"/>
    </row>
    <row r="34" spans="1:23" s="6" customFormat="1" ht="41.25" customHeight="1" thickBot="1" x14ac:dyDescent="0.3">
      <c r="A34" s="943"/>
      <c r="B34" s="946"/>
      <c r="C34" s="947"/>
      <c r="D34" s="173" t="s">
        <v>124</v>
      </c>
      <c r="E34" s="153">
        <v>55</v>
      </c>
      <c r="F34" s="145"/>
      <c r="G34" s="145"/>
      <c r="H34" s="145"/>
      <c r="I34" s="145"/>
      <c r="J34" s="145"/>
      <c r="K34" s="145"/>
      <c r="L34" s="154"/>
      <c r="M34" s="499">
        <f>SUM(E34:L34)</f>
        <v>55</v>
      </c>
      <c r="N34" s="950"/>
      <c r="O34" s="953"/>
      <c r="P34" s="955"/>
      <c r="Q34" s="953"/>
      <c r="R34" s="953"/>
      <c r="S34" s="934"/>
      <c r="T34" s="935"/>
      <c r="U34" s="937"/>
      <c r="V34" s="939"/>
      <c r="W34" s="961"/>
    </row>
    <row r="35" spans="1:23" s="8" customFormat="1" ht="42" customHeight="1" thickBot="1" x14ac:dyDescent="0.3">
      <c r="A35" s="830"/>
      <c r="B35" s="831"/>
      <c r="C35" s="831"/>
      <c r="D35" s="832"/>
      <c r="E35" s="117">
        <f t="shared" ref="E35:T35" si="14">SUM(E32:E34)</f>
        <v>55</v>
      </c>
      <c r="F35" s="117">
        <f t="shared" si="14"/>
        <v>0</v>
      </c>
      <c r="G35" s="117">
        <f t="shared" si="14"/>
        <v>6</v>
      </c>
      <c r="H35" s="117">
        <f t="shared" si="14"/>
        <v>0</v>
      </c>
      <c r="I35" s="117">
        <f t="shared" si="14"/>
        <v>0</v>
      </c>
      <c r="J35" s="117">
        <f t="shared" si="14"/>
        <v>0</v>
      </c>
      <c r="K35" s="117">
        <f t="shared" si="14"/>
        <v>0</v>
      </c>
      <c r="L35" s="117">
        <f t="shared" si="14"/>
        <v>0</v>
      </c>
      <c r="M35" s="473">
        <f t="shared" si="14"/>
        <v>61</v>
      </c>
      <c r="N35" s="117">
        <f t="shared" si="14"/>
        <v>13</v>
      </c>
      <c r="O35" s="116">
        <f t="shared" si="14"/>
        <v>0</v>
      </c>
      <c r="P35" s="116">
        <f t="shared" si="14"/>
        <v>36</v>
      </c>
      <c r="Q35" s="116">
        <f t="shared" si="14"/>
        <v>0</v>
      </c>
      <c r="R35" s="116">
        <f t="shared" si="14"/>
        <v>0</v>
      </c>
      <c r="S35" s="118">
        <f t="shared" si="14"/>
        <v>0</v>
      </c>
      <c r="T35" s="473">
        <f t="shared" si="14"/>
        <v>49</v>
      </c>
      <c r="U35" s="549">
        <f>U32</f>
        <v>31</v>
      </c>
      <c r="V35" s="550">
        <f>V32</f>
        <v>18</v>
      </c>
      <c r="W35" s="538"/>
    </row>
    <row r="36" spans="1:23" s="6" customFormat="1" ht="41.25" customHeight="1" x14ac:dyDescent="0.25">
      <c r="A36" s="963" t="s">
        <v>125</v>
      </c>
      <c r="B36" s="786" t="s">
        <v>126</v>
      </c>
      <c r="C36" s="967" t="s">
        <v>105</v>
      </c>
      <c r="D36" s="170" t="s">
        <v>106</v>
      </c>
      <c r="E36" s="347"/>
      <c r="F36" s="144"/>
      <c r="G36" s="144">
        <v>25</v>
      </c>
      <c r="H36" s="144"/>
      <c r="I36" s="144"/>
      <c r="J36" s="144"/>
      <c r="K36" s="144"/>
      <c r="L36" s="196"/>
      <c r="M36" s="497">
        <f>SUM(E36:L36)</f>
        <v>25</v>
      </c>
      <c r="N36" s="979">
        <v>30</v>
      </c>
      <c r="O36" s="981"/>
      <c r="P36" s="981">
        <v>130</v>
      </c>
      <c r="Q36" s="981"/>
      <c r="R36" s="981"/>
      <c r="S36" s="983"/>
      <c r="T36" s="919">
        <f>SUM(N36:S38)</f>
        <v>160</v>
      </c>
      <c r="U36" s="985">
        <f>T36-V36</f>
        <v>95</v>
      </c>
      <c r="V36" s="807">
        <v>65</v>
      </c>
      <c r="W36" s="960" t="s">
        <v>421</v>
      </c>
    </row>
    <row r="37" spans="1:23" s="6" customFormat="1" ht="41.25" customHeight="1" x14ac:dyDescent="0.25">
      <c r="A37" s="943"/>
      <c r="B37" s="787"/>
      <c r="C37" s="947"/>
      <c r="D37" s="171" t="s">
        <v>30</v>
      </c>
      <c r="E37" s="151">
        <v>45</v>
      </c>
      <c r="F37" s="71"/>
      <c r="G37" s="71">
        <v>40</v>
      </c>
      <c r="H37" s="71"/>
      <c r="I37" s="71"/>
      <c r="J37" s="71"/>
      <c r="K37" s="71"/>
      <c r="L37" s="152"/>
      <c r="M37" s="498">
        <f>SUM(E37:L37)</f>
        <v>85</v>
      </c>
      <c r="N37" s="975"/>
      <c r="O37" s="976"/>
      <c r="P37" s="976"/>
      <c r="Q37" s="976"/>
      <c r="R37" s="976"/>
      <c r="S37" s="977"/>
      <c r="T37" s="865"/>
      <c r="U37" s="978"/>
      <c r="V37" s="808"/>
      <c r="W37" s="961"/>
    </row>
    <row r="38" spans="1:23" s="6" customFormat="1" ht="41.25" customHeight="1" thickBot="1" x14ac:dyDescent="0.3">
      <c r="A38" s="964"/>
      <c r="B38" s="788"/>
      <c r="C38" s="968"/>
      <c r="D38" s="172" t="s">
        <v>124</v>
      </c>
      <c r="E38" s="533">
        <v>150</v>
      </c>
      <c r="F38" s="146"/>
      <c r="G38" s="146"/>
      <c r="H38" s="146"/>
      <c r="I38" s="146"/>
      <c r="J38" s="146"/>
      <c r="K38" s="146">
        <v>280</v>
      </c>
      <c r="L38" s="197"/>
      <c r="M38" s="499">
        <f>SUM(E38:L38)</f>
        <v>430</v>
      </c>
      <c r="N38" s="980"/>
      <c r="O38" s="982"/>
      <c r="P38" s="982"/>
      <c r="Q38" s="982"/>
      <c r="R38" s="982"/>
      <c r="S38" s="984"/>
      <c r="T38" s="935"/>
      <c r="U38" s="986"/>
      <c r="V38" s="809"/>
      <c r="W38" s="962"/>
    </row>
    <row r="39" spans="1:23" s="8" customFormat="1" ht="41.25" customHeight="1" thickBot="1" x14ac:dyDescent="0.3">
      <c r="A39" s="830"/>
      <c r="B39" s="831"/>
      <c r="C39" s="831"/>
      <c r="D39" s="832"/>
      <c r="E39" s="117">
        <f t="shared" ref="E39:S39" si="15">SUM(E36:E38)</f>
        <v>195</v>
      </c>
      <c r="F39" s="117">
        <f t="shared" si="15"/>
        <v>0</v>
      </c>
      <c r="G39" s="117">
        <f t="shared" si="15"/>
        <v>65</v>
      </c>
      <c r="H39" s="117">
        <f t="shared" si="15"/>
        <v>0</v>
      </c>
      <c r="I39" s="117">
        <f t="shared" si="15"/>
        <v>0</v>
      </c>
      <c r="J39" s="117">
        <f t="shared" si="15"/>
        <v>0</v>
      </c>
      <c r="K39" s="117">
        <f t="shared" si="15"/>
        <v>280</v>
      </c>
      <c r="L39" s="117">
        <f t="shared" si="15"/>
        <v>0</v>
      </c>
      <c r="M39" s="473">
        <f>SUM(M36:M38)</f>
        <v>540</v>
      </c>
      <c r="N39" s="117">
        <f t="shared" si="15"/>
        <v>30</v>
      </c>
      <c r="O39" s="116">
        <f t="shared" si="15"/>
        <v>0</v>
      </c>
      <c r="P39" s="116">
        <f t="shared" si="15"/>
        <v>130</v>
      </c>
      <c r="Q39" s="116">
        <f t="shared" si="15"/>
        <v>0</v>
      </c>
      <c r="R39" s="116">
        <f t="shared" si="15"/>
        <v>0</v>
      </c>
      <c r="S39" s="118">
        <f t="shared" si="15"/>
        <v>0</v>
      </c>
      <c r="T39" s="473">
        <f>SUM(T36:T38)</f>
        <v>160</v>
      </c>
      <c r="U39" s="549">
        <f>U36</f>
        <v>95</v>
      </c>
      <c r="V39" s="550">
        <f>V36</f>
        <v>65</v>
      </c>
      <c r="W39" s="538"/>
    </row>
    <row r="40" spans="1:23" s="6" customFormat="1" ht="41.25" customHeight="1" x14ac:dyDescent="0.25">
      <c r="A40" s="1018" t="s">
        <v>127</v>
      </c>
      <c r="B40" s="787" t="s">
        <v>126</v>
      </c>
      <c r="C40" s="947" t="s">
        <v>105</v>
      </c>
      <c r="D40" s="183" t="s">
        <v>106</v>
      </c>
      <c r="E40" s="346"/>
      <c r="F40" s="149"/>
      <c r="G40" s="149">
        <v>25</v>
      </c>
      <c r="H40" s="149"/>
      <c r="I40" s="149"/>
      <c r="J40" s="149"/>
      <c r="K40" s="149"/>
      <c r="L40" s="150"/>
      <c r="M40" s="497">
        <f>SUM(E40:L40)</f>
        <v>25</v>
      </c>
      <c r="N40" s="975">
        <v>61</v>
      </c>
      <c r="O40" s="976"/>
      <c r="P40" s="976">
        <v>120</v>
      </c>
      <c r="Q40" s="976"/>
      <c r="R40" s="976"/>
      <c r="S40" s="977"/>
      <c r="T40" s="919">
        <f>SUM(N40:S42)</f>
        <v>181</v>
      </c>
      <c r="U40" s="978">
        <f>T40-V40</f>
        <v>121</v>
      </c>
      <c r="V40" s="808">
        <v>60</v>
      </c>
      <c r="W40" s="974" t="s">
        <v>422</v>
      </c>
    </row>
    <row r="41" spans="1:23" s="6" customFormat="1" ht="41.25" customHeight="1" x14ac:dyDescent="0.25">
      <c r="A41" s="1018"/>
      <c r="B41" s="787"/>
      <c r="C41" s="947"/>
      <c r="D41" s="171" t="s">
        <v>30</v>
      </c>
      <c r="E41" s="151">
        <v>70</v>
      </c>
      <c r="F41" s="71"/>
      <c r="G41" s="71">
        <v>40</v>
      </c>
      <c r="H41" s="71"/>
      <c r="I41" s="71"/>
      <c r="J41" s="71"/>
      <c r="K41" s="71"/>
      <c r="L41" s="152"/>
      <c r="M41" s="498">
        <f>SUM(E41:L41)</f>
        <v>110</v>
      </c>
      <c r="N41" s="975"/>
      <c r="O41" s="976"/>
      <c r="P41" s="976"/>
      <c r="Q41" s="976"/>
      <c r="R41" s="976"/>
      <c r="S41" s="977"/>
      <c r="T41" s="865"/>
      <c r="U41" s="978"/>
      <c r="V41" s="808"/>
      <c r="W41" s="961"/>
    </row>
    <row r="42" spans="1:23" s="6" customFormat="1" ht="41.25" customHeight="1" thickBot="1" x14ac:dyDescent="0.3">
      <c r="A42" s="1018"/>
      <c r="B42" s="787"/>
      <c r="C42" s="947"/>
      <c r="D42" s="173" t="s">
        <v>124</v>
      </c>
      <c r="E42" s="153">
        <v>1030</v>
      </c>
      <c r="F42" s="145"/>
      <c r="G42" s="145"/>
      <c r="H42" s="145"/>
      <c r="I42" s="145"/>
      <c r="J42" s="145"/>
      <c r="K42" s="145"/>
      <c r="L42" s="154"/>
      <c r="M42" s="499">
        <f>SUM(E42:L42)</f>
        <v>1030</v>
      </c>
      <c r="N42" s="975"/>
      <c r="O42" s="976"/>
      <c r="P42" s="976"/>
      <c r="Q42" s="976"/>
      <c r="R42" s="976"/>
      <c r="S42" s="977"/>
      <c r="T42" s="935"/>
      <c r="U42" s="978"/>
      <c r="V42" s="808"/>
      <c r="W42" s="961"/>
    </row>
    <row r="43" spans="1:23" s="8" customFormat="1" ht="41.25" customHeight="1" thickBot="1" x14ac:dyDescent="0.3">
      <c r="A43" s="830"/>
      <c r="B43" s="831"/>
      <c r="C43" s="831"/>
      <c r="D43" s="832"/>
      <c r="E43" s="117">
        <f t="shared" ref="E43:V43" si="16">SUM(E40:E42)</f>
        <v>1100</v>
      </c>
      <c r="F43" s="117">
        <f t="shared" si="16"/>
        <v>0</v>
      </c>
      <c r="G43" s="117">
        <f t="shared" si="16"/>
        <v>65</v>
      </c>
      <c r="H43" s="117">
        <f t="shared" si="16"/>
        <v>0</v>
      </c>
      <c r="I43" s="117">
        <f t="shared" si="16"/>
        <v>0</v>
      </c>
      <c r="J43" s="117">
        <f t="shared" si="16"/>
        <v>0</v>
      </c>
      <c r="K43" s="117">
        <f t="shared" si="16"/>
        <v>0</v>
      </c>
      <c r="L43" s="117">
        <f t="shared" si="16"/>
        <v>0</v>
      </c>
      <c r="M43" s="473">
        <f t="shared" si="16"/>
        <v>1165</v>
      </c>
      <c r="N43" s="117">
        <f t="shared" si="16"/>
        <v>61</v>
      </c>
      <c r="O43" s="116">
        <f t="shared" si="16"/>
        <v>0</v>
      </c>
      <c r="P43" s="116">
        <f t="shared" si="16"/>
        <v>120</v>
      </c>
      <c r="Q43" s="116">
        <f t="shared" si="16"/>
        <v>0</v>
      </c>
      <c r="R43" s="116">
        <f t="shared" si="16"/>
        <v>0</v>
      </c>
      <c r="S43" s="118">
        <f t="shared" si="16"/>
        <v>0</v>
      </c>
      <c r="T43" s="473">
        <f t="shared" si="16"/>
        <v>181</v>
      </c>
      <c r="U43" s="549">
        <f t="shared" si="16"/>
        <v>121</v>
      </c>
      <c r="V43" s="550">
        <f t="shared" si="16"/>
        <v>60</v>
      </c>
      <c r="W43" s="538"/>
    </row>
    <row r="44" spans="1:23" s="6" customFormat="1" ht="41.25" customHeight="1" x14ac:dyDescent="0.25">
      <c r="A44" s="943" t="s">
        <v>128</v>
      </c>
      <c r="B44" s="787" t="s">
        <v>129</v>
      </c>
      <c r="C44" s="947" t="s">
        <v>105</v>
      </c>
      <c r="D44" s="183" t="s">
        <v>106</v>
      </c>
      <c r="E44" s="148">
        <v>30</v>
      </c>
      <c r="F44" s="149"/>
      <c r="G44" s="149">
        <v>50</v>
      </c>
      <c r="H44" s="149"/>
      <c r="I44" s="149"/>
      <c r="J44" s="149"/>
      <c r="K44" s="149"/>
      <c r="L44" s="150"/>
      <c r="M44" s="497">
        <f>SUM(E44:L44)</f>
        <v>80</v>
      </c>
      <c r="N44" s="975">
        <v>97</v>
      </c>
      <c r="O44" s="976"/>
      <c r="P44" s="976">
        <v>1042</v>
      </c>
      <c r="Q44" s="976"/>
      <c r="R44" s="976"/>
      <c r="S44" s="977">
        <f ca="1">SUM(S44:S46)</f>
        <v>0</v>
      </c>
      <c r="T44" s="919">
        <v>1139</v>
      </c>
      <c r="U44" s="978">
        <v>25</v>
      </c>
      <c r="V44" s="808">
        <f>T44-U44</f>
        <v>1114</v>
      </c>
      <c r="W44" s="974" t="s">
        <v>423</v>
      </c>
    </row>
    <row r="45" spans="1:23" s="6" customFormat="1" ht="41.25" customHeight="1" x14ac:dyDescent="0.25">
      <c r="A45" s="943"/>
      <c r="B45" s="787"/>
      <c r="C45" s="947"/>
      <c r="D45" s="171" t="s">
        <v>30</v>
      </c>
      <c r="E45" s="151"/>
      <c r="F45" s="71"/>
      <c r="G45" s="71"/>
      <c r="H45" s="71">
        <v>200</v>
      </c>
      <c r="I45" s="71"/>
      <c r="J45" s="71"/>
      <c r="K45" s="71">
        <v>280</v>
      </c>
      <c r="L45" s="152">
        <v>0</v>
      </c>
      <c r="M45" s="498">
        <f>SUM(E45:L45)</f>
        <v>480</v>
      </c>
      <c r="N45" s="975"/>
      <c r="O45" s="976"/>
      <c r="P45" s="976"/>
      <c r="Q45" s="976"/>
      <c r="R45" s="976"/>
      <c r="S45" s="977"/>
      <c r="T45" s="865"/>
      <c r="U45" s="978"/>
      <c r="V45" s="808"/>
      <c r="W45" s="961"/>
    </row>
    <row r="46" spans="1:23" s="6" customFormat="1" ht="41.25" customHeight="1" thickBot="1" x14ac:dyDescent="0.3">
      <c r="A46" s="943"/>
      <c r="B46" s="787"/>
      <c r="C46" s="947"/>
      <c r="D46" s="173" t="s">
        <v>130</v>
      </c>
      <c r="E46" s="153">
        <v>200</v>
      </c>
      <c r="F46" s="145"/>
      <c r="G46" s="145"/>
      <c r="H46" s="145"/>
      <c r="I46" s="145"/>
      <c r="J46" s="145"/>
      <c r="K46" s="145">
        <v>960</v>
      </c>
      <c r="L46" s="154">
        <v>300</v>
      </c>
      <c r="M46" s="499">
        <f>SUM(E46:L46)</f>
        <v>1460</v>
      </c>
      <c r="N46" s="975"/>
      <c r="O46" s="976"/>
      <c r="P46" s="976"/>
      <c r="Q46" s="976"/>
      <c r="R46" s="976"/>
      <c r="S46" s="977"/>
      <c r="T46" s="935"/>
      <c r="U46" s="978"/>
      <c r="V46" s="808"/>
      <c r="W46" s="961"/>
    </row>
    <row r="47" spans="1:23" s="8" customFormat="1" ht="41.25" customHeight="1" thickBot="1" x14ac:dyDescent="0.3">
      <c r="A47" s="830"/>
      <c r="B47" s="831"/>
      <c r="C47" s="831"/>
      <c r="D47" s="832"/>
      <c r="E47" s="117">
        <f>SUM(E44:E46)</f>
        <v>230</v>
      </c>
      <c r="F47" s="117">
        <f t="shared" ref="F47:L47" si="17">SUM(F44:F46)</f>
        <v>0</v>
      </c>
      <c r="G47" s="117">
        <f t="shared" si="17"/>
        <v>50</v>
      </c>
      <c r="H47" s="117">
        <f t="shared" si="17"/>
        <v>200</v>
      </c>
      <c r="I47" s="117">
        <f t="shared" si="17"/>
        <v>0</v>
      </c>
      <c r="J47" s="117">
        <f t="shared" si="17"/>
        <v>0</v>
      </c>
      <c r="K47" s="117">
        <f t="shared" si="17"/>
        <v>1240</v>
      </c>
      <c r="L47" s="117">
        <f t="shared" si="17"/>
        <v>300</v>
      </c>
      <c r="M47" s="473">
        <f>SUM(M44:M46)</f>
        <v>2020</v>
      </c>
      <c r="N47" s="117">
        <f t="shared" ref="N47:S47" si="18">SUM(N44:N46)</f>
        <v>97</v>
      </c>
      <c r="O47" s="116">
        <f t="shared" si="18"/>
        <v>0</v>
      </c>
      <c r="P47" s="116">
        <f t="shared" si="18"/>
        <v>1042</v>
      </c>
      <c r="Q47" s="116">
        <f t="shared" si="18"/>
        <v>0</v>
      </c>
      <c r="R47" s="116">
        <f t="shared" si="18"/>
        <v>0</v>
      </c>
      <c r="S47" s="118">
        <f t="shared" ca="1" si="18"/>
        <v>0</v>
      </c>
      <c r="T47" s="473">
        <v>1139</v>
      </c>
      <c r="U47" s="549">
        <f>SUM(U44:U46)</f>
        <v>25</v>
      </c>
      <c r="V47" s="550">
        <f>SUM(V44:V46)</f>
        <v>1114</v>
      </c>
      <c r="W47" s="538"/>
    </row>
    <row r="48" spans="1:23" s="6" customFormat="1" ht="339.75" customHeight="1" thickBot="1" x14ac:dyDescent="0.3">
      <c r="A48" s="532" t="s">
        <v>131</v>
      </c>
      <c r="B48" s="391" t="s">
        <v>29</v>
      </c>
      <c r="C48" s="336" t="s">
        <v>105</v>
      </c>
      <c r="D48" s="344" t="s">
        <v>132</v>
      </c>
      <c r="E48" s="345"/>
      <c r="F48" s="184"/>
      <c r="G48" s="184"/>
      <c r="H48" s="184">
        <v>30</v>
      </c>
      <c r="I48" s="184"/>
      <c r="J48" s="184"/>
      <c r="K48" s="184">
        <v>300</v>
      </c>
      <c r="L48" s="195"/>
      <c r="M48" s="473">
        <f>SUM(E48:L48)</f>
        <v>330</v>
      </c>
      <c r="N48" s="202"/>
      <c r="O48" s="185"/>
      <c r="P48" s="185"/>
      <c r="Q48" s="185"/>
      <c r="R48" s="185"/>
      <c r="S48" s="205"/>
      <c r="T48" s="473">
        <f>SUM(N48:S48)</f>
        <v>0</v>
      </c>
      <c r="U48" s="553"/>
      <c r="V48" s="554"/>
      <c r="W48" s="719" t="s">
        <v>424</v>
      </c>
    </row>
    <row r="49" spans="1:23" s="8" customFormat="1" ht="41.25" customHeight="1" thickBot="1" x14ac:dyDescent="0.3">
      <c r="A49" s="830"/>
      <c r="B49" s="831"/>
      <c r="C49" s="831"/>
      <c r="D49" s="832"/>
      <c r="E49" s="117">
        <f t="shared" ref="E49:T49" si="19">SUM(E48:E48)</f>
        <v>0</v>
      </c>
      <c r="F49" s="117">
        <f t="shared" si="19"/>
        <v>0</v>
      </c>
      <c r="G49" s="117">
        <f t="shared" si="19"/>
        <v>0</v>
      </c>
      <c r="H49" s="117">
        <f t="shared" si="19"/>
        <v>30</v>
      </c>
      <c r="I49" s="117">
        <f t="shared" si="19"/>
        <v>0</v>
      </c>
      <c r="J49" s="117">
        <f t="shared" si="19"/>
        <v>0</v>
      </c>
      <c r="K49" s="117">
        <f t="shared" si="19"/>
        <v>300</v>
      </c>
      <c r="L49" s="117">
        <f t="shared" si="19"/>
        <v>0</v>
      </c>
      <c r="M49" s="473">
        <f>SUM(M48:M48)</f>
        <v>330</v>
      </c>
      <c r="N49" s="117">
        <f t="shared" si="19"/>
        <v>0</v>
      </c>
      <c r="O49" s="116">
        <f t="shared" si="19"/>
        <v>0</v>
      </c>
      <c r="P49" s="116">
        <f t="shared" si="19"/>
        <v>0</v>
      </c>
      <c r="Q49" s="116">
        <f t="shared" si="19"/>
        <v>0</v>
      </c>
      <c r="R49" s="116">
        <f t="shared" si="19"/>
        <v>0</v>
      </c>
      <c r="S49" s="118">
        <f t="shared" si="19"/>
        <v>0</v>
      </c>
      <c r="T49" s="473">
        <f t="shared" si="19"/>
        <v>0</v>
      </c>
      <c r="U49" s="549">
        <f>U48</f>
        <v>0</v>
      </c>
      <c r="V49" s="550">
        <f>V48</f>
        <v>0</v>
      </c>
      <c r="W49" s="538"/>
    </row>
    <row r="50" spans="1:23" s="6" customFormat="1" ht="62.25" customHeight="1" x14ac:dyDescent="0.25">
      <c r="A50" s="963" t="s">
        <v>133</v>
      </c>
      <c r="B50" s="786" t="s">
        <v>134</v>
      </c>
      <c r="C50" s="967" t="s">
        <v>105</v>
      </c>
      <c r="D50" s="170" t="s">
        <v>30</v>
      </c>
      <c r="E50" s="347"/>
      <c r="F50" s="144"/>
      <c r="G50" s="144"/>
      <c r="H50" s="144">
        <v>50</v>
      </c>
      <c r="I50" s="144"/>
      <c r="J50" s="144"/>
      <c r="K50" s="144"/>
      <c r="L50" s="196">
        <v>230</v>
      </c>
      <c r="M50" s="497">
        <f>SUM(E50:L50)</f>
        <v>280</v>
      </c>
      <c r="N50" s="995"/>
      <c r="O50" s="987"/>
      <c r="P50" s="981"/>
      <c r="Q50" s="987"/>
      <c r="R50" s="987"/>
      <c r="S50" s="989"/>
      <c r="T50" s="919"/>
      <c r="U50" s="555"/>
      <c r="V50" s="991"/>
      <c r="W50" s="940" t="s">
        <v>434</v>
      </c>
    </row>
    <row r="51" spans="1:23" s="6" customFormat="1" ht="408.75" customHeight="1" thickBot="1" x14ac:dyDescent="0.3">
      <c r="A51" s="943"/>
      <c r="B51" s="787"/>
      <c r="C51" s="947"/>
      <c r="D51" s="173" t="s">
        <v>339</v>
      </c>
      <c r="E51" s="153">
        <v>60</v>
      </c>
      <c r="F51" s="145"/>
      <c r="G51" s="145"/>
      <c r="H51" s="145">
        <v>400</v>
      </c>
      <c r="I51" s="145">
        <v>50</v>
      </c>
      <c r="J51" s="145"/>
      <c r="K51" s="145"/>
      <c r="L51" s="154">
        <v>700</v>
      </c>
      <c r="M51" s="499">
        <f>SUM(E51:L51)</f>
        <v>1210</v>
      </c>
      <c r="N51" s="996"/>
      <c r="O51" s="988"/>
      <c r="P51" s="976"/>
      <c r="Q51" s="988"/>
      <c r="R51" s="988"/>
      <c r="S51" s="990"/>
      <c r="T51" s="935"/>
      <c r="U51" s="556"/>
      <c r="V51" s="992"/>
      <c r="W51" s="961"/>
    </row>
    <row r="52" spans="1:23" s="9" customFormat="1" ht="41.25" customHeight="1" thickBot="1" x14ac:dyDescent="0.3">
      <c r="A52" s="830"/>
      <c r="B52" s="831"/>
      <c r="C52" s="831"/>
      <c r="D52" s="832"/>
      <c r="E52" s="117">
        <f t="shared" ref="E52:V52" si="20">SUM(E50:E51)</f>
        <v>60</v>
      </c>
      <c r="F52" s="116">
        <f t="shared" si="20"/>
        <v>0</v>
      </c>
      <c r="G52" s="116">
        <f t="shared" si="20"/>
        <v>0</v>
      </c>
      <c r="H52" s="116">
        <f t="shared" si="20"/>
        <v>450</v>
      </c>
      <c r="I52" s="116">
        <f t="shared" si="20"/>
        <v>50</v>
      </c>
      <c r="J52" s="116">
        <f t="shared" si="20"/>
        <v>0</v>
      </c>
      <c r="K52" s="116">
        <f t="shared" si="20"/>
        <v>0</v>
      </c>
      <c r="L52" s="118">
        <f t="shared" si="20"/>
        <v>930</v>
      </c>
      <c r="M52" s="473">
        <f>SUM(M50:M51)</f>
        <v>1490</v>
      </c>
      <c r="N52" s="117">
        <f t="shared" si="20"/>
        <v>0</v>
      </c>
      <c r="O52" s="116">
        <f t="shared" si="20"/>
        <v>0</v>
      </c>
      <c r="P52" s="116">
        <f t="shared" si="20"/>
        <v>0</v>
      </c>
      <c r="Q52" s="116">
        <f t="shared" si="20"/>
        <v>0</v>
      </c>
      <c r="R52" s="116">
        <f t="shared" si="20"/>
        <v>0</v>
      </c>
      <c r="S52" s="118">
        <f t="shared" si="20"/>
        <v>0</v>
      </c>
      <c r="T52" s="473">
        <f t="shared" si="20"/>
        <v>0</v>
      </c>
      <c r="U52" s="549">
        <f t="shared" si="20"/>
        <v>0</v>
      </c>
      <c r="V52" s="550">
        <f t="shared" si="20"/>
        <v>0</v>
      </c>
      <c r="W52" s="538"/>
    </row>
    <row r="53" spans="1:23" s="6" customFormat="1" ht="108.75" customHeight="1" x14ac:dyDescent="0.25">
      <c r="A53" s="963" t="s">
        <v>135</v>
      </c>
      <c r="B53" s="993" t="s">
        <v>136</v>
      </c>
      <c r="C53" s="967" t="s">
        <v>105</v>
      </c>
      <c r="D53" s="170" t="s">
        <v>106</v>
      </c>
      <c r="E53" s="347">
        <v>40</v>
      </c>
      <c r="F53" s="144"/>
      <c r="G53" s="144">
        <v>60</v>
      </c>
      <c r="H53" s="144"/>
      <c r="I53" s="144"/>
      <c r="J53" s="144"/>
      <c r="K53" s="144"/>
      <c r="L53" s="196"/>
      <c r="M53" s="497">
        <f>SUM(E53:L53)</f>
        <v>100</v>
      </c>
      <c r="N53" s="979">
        <v>333</v>
      </c>
      <c r="O53" s="981"/>
      <c r="P53" s="981">
        <v>605</v>
      </c>
      <c r="Q53" s="981"/>
      <c r="R53" s="981"/>
      <c r="S53" s="983"/>
      <c r="T53" s="919">
        <f>SUM(N53:S55)</f>
        <v>938</v>
      </c>
      <c r="U53" s="985">
        <f>T53-V53</f>
        <v>636</v>
      </c>
      <c r="V53" s="807">
        <v>302</v>
      </c>
      <c r="W53" s="940" t="s">
        <v>425</v>
      </c>
    </row>
    <row r="54" spans="1:23" s="6" customFormat="1" ht="116.25" customHeight="1" x14ac:dyDescent="0.25">
      <c r="A54" s="943"/>
      <c r="B54" s="994"/>
      <c r="C54" s="947"/>
      <c r="D54" s="171" t="s">
        <v>30</v>
      </c>
      <c r="E54" s="151"/>
      <c r="F54" s="71"/>
      <c r="G54" s="71"/>
      <c r="H54" s="71">
        <v>370</v>
      </c>
      <c r="I54" s="71"/>
      <c r="J54" s="71"/>
      <c r="K54" s="71">
        <v>280</v>
      </c>
      <c r="L54" s="152">
        <v>600</v>
      </c>
      <c r="M54" s="498">
        <f>SUM(E54:L54)</f>
        <v>1250</v>
      </c>
      <c r="N54" s="975"/>
      <c r="O54" s="976"/>
      <c r="P54" s="976"/>
      <c r="Q54" s="976"/>
      <c r="R54" s="976"/>
      <c r="S54" s="977"/>
      <c r="T54" s="865"/>
      <c r="U54" s="978"/>
      <c r="V54" s="808"/>
      <c r="W54" s="961"/>
    </row>
    <row r="55" spans="1:23" s="6" customFormat="1" ht="114.75" customHeight="1" thickBot="1" x14ac:dyDescent="0.3">
      <c r="A55" s="943"/>
      <c r="B55" s="994"/>
      <c r="C55" s="947"/>
      <c r="D55" s="173" t="s">
        <v>130</v>
      </c>
      <c r="E55" s="153"/>
      <c r="F55" s="321"/>
      <c r="G55" s="321"/>
      <c r="H55" s="321">
        <v>200</v>
      </c>
      <c r="I55" s="321"/>
      <c r="J55" s="321"/>
      <c r="K55" s="321">
        <v>890</v>
      </c>
      <c r="L55" s="154">
        <v>300</v>
      </c>
      <c r="M55" s="499">
        <f>SUM(E55:L55)</f>
        <v>1390</v>
      </c>
      <c r="N55" s="975"/>
      <c r="O55" s="976"/>
      <c r="P55" s="976"/>
      <c r="Q55" s="976"/>
      <c r="R55" s="976"/>
      <c r="S55" s="977"/>
      <c r="T55" s="865"/>
      <c r="U55" s="978"/>
      <c r="V55" s="808"/>
      <c r="W55" s="961"/>
    </row>
    <row r="56" spans="1:23" s="8" customFormat="1" ht="41.25" customHeight="1" thickBot="1" x14ac:dyDescent="0.3">
      <c r="A56" s="830"/>
      <c r="B56" s="831"/>
      <c r="C56" s="831"/>
      <c r="D56" s="832"/>
      <c r="E56" s="117">
        <f t="shared" ref="E56:T56" si="21">SUM(E53:E55)</f>
        <v>40</v>
      </c>
      <c r="F56" s="117">
        <f t="shared" si="21"/>
        <v>0</v>
      </c>
      <c r="G56" s="117">
        <f t="shared" si="21"/>
        <v>60</v>
      </c>
      <c r="H56" s="117">
        <f t="shared" si="21"/>
        <v>570</v>
      </c>
      <c r="I56" s="117">
        <f t="shared" si="21"/>
        <v>0</v>
      </c>
      <c r="J56" s="117">
        <f t="shared" si="21"/>
        <v>0</v>
      </c>
      <c r="K56" s="117">
        <f t="shared" si="21"/>
        <v>1170</v>
      </c>
      <c r="L56" s="117">
        <f t="shared" si="21"/>
        <v>900</v>
      </c>
      <c r="M56" s="473">
        <f>SUM(M53:M55)</f>
        <v>2740</v>
      </c>
      <c r="N56" s="117">
        <f t="shared" si="21"/>
        <v>333</v>
      </c>
      <c r="O56" s="116">
        <f t="shared" si="21"/>
        <v>0</v>
      </c>
      <c r="P56" s="116">
        <f t="shared" si="21"/>
        <v>605</v>
      </c>
      <c r="Q56" s="116">
        <f t="shared" si="21"/>
        <v>0</v>
      </c>
      <c r="R56" s="116">
        <f t="shared" si="21"/>
        <v>0</v>
      </c>
      <c r="S56" s="118">
        <f t="shared" si="21"/>
        <v>0</v>
      </c>
      <c r="T56" s="473">
        <f t="shared" si="21"/>
        <v>938</v>
      </c>
      <c r="U56" s="549">
        <f>U53</f>
        <v>636</v>
      </c>
      <c r="V56" s="550">
        <f>V53</f>
        <v>302</v>
      </c>
      <c r="W56" s="538"/>
    </row>
    <row r="57" spans="1:23" s="6" customFormat="1" ht="41.25" customHeight="1" x14ac:dyDescent="0.25">
      <c r="A57" s="943" t="s">
        <v>137</v>
      </c>
      <c r="B57" s="787" t="s">
        <v>29</v>
      </c>
      <c r="C57" s="947" t="s">
        <v>105</v>
      </c>
      <c r="D57" s="998" t="s">
        <v>403</v>
      </c>
      <c r="E57" s="346"/>
      <c r="F57" s="149"/>
      <c r="G57" s="149"/>
      <c r="H57" s="149">
        <v>30</v>
      </c>
      <c r="I57" s="149"/>
      <c r="J57" s="149"/>
      <c r="K57" s="149">
        <v>145</v>
      </c>
      <c r="L57" s="150">
        <v>400</v>
      </c>
      <c r="M57" s="865">
        <f>+SUM(E57:L57)</f>
        <v>575</v>
      </c>
      <c r="N57" s="997" t="s">
        <v>404</v>
      </c>
      <c r="O57" s="997"/>
      <c r="P57" s="997"/>
      <c r="Q57" s="997"/>
      <c r="R57" s="997"/>
      <c r="S57" s="977">
        <v>10</v>
      </c>
      <c r="T57" s="865">
        <f>SUM(S57)</f>
        <v>10</v>
      </c>
      <c r="U57" s="978"/>
      <c r="V57" s="808"/>
      <c r="W57" s="961" t="s">
        <v>426</v>
      </c>
    </row>
    <row r="58" spans="1:23" s="6" customFormat="1" ht="408.75" customHeight="1" thickBot="1" x14ac:dyDescent="0.3">
      <c r="A58" s="943"/>
      <c r="B58" s="787"/>
      <c r="C58" s="947"/>
      <c r="D58" s="998"/>
      <c r="E58" s="153"/>
      <c r="F58" s="145"/>
      <c r="G58" s="145"/>
      <c r="H58" s="145"/>
      <c r="I58" s="145"/>
      <c r="J58" s="145"/>
      <c r="K58" s="145"/>
      <c r="L58" s="154"/>
      <c r="M58" s="935"/>
      <c r="N58" s="997"/>
      <c r="O58" s="997"/>
      <c r="P58" s="997"/>
      <c r="Q58" s="997"/>
      <c r="R58" s="997"/>
      <c r="S58" s="977"/>
      <c r="T58" s="935"/>
      <c r="U58" s="978"/>
      <c r="V58" s="808"/>
      <c r="W58" s="961"/>
    </row>
    <row r="59" spans="1:23" s="8" customFormat="1" ht="41.25" customHeight="1" thickBot="1" x14ac:dyDescent="0.3">
      <c r="A59" s="830"/>
      <c r="B59" s="831"/>
      <c r="C59" s="831"/>
      <c r="D59" s="832"/>
      <c r="E59" s="117">
        <f t="shared" ref="E59:T59" si="22">SUM(E57:E58)</f>
        <v>0</v>
      </c>
      <c r="F59" s="116">
        <f t="shared" si="22"/>
        <v>0</v>
      </c>
      <c r="G59" s="116">
        <f>SUM(G57:G58)</f>
        <v>0</v>
      </c>
      <c r="H59" s="116">
        <f t="shared" si="22"/>
        <v>30</v>
      </c>
      <c r="I59" s="116">
        <f t="shared" si="22"/>
        <v>0</v>
      </c>
      <c r="J59" s="116">
        <f t="shared" si="22"/>
        <v>0</v>
      </c>
      <c r="K59" s="116">
        <f t="shared" si="22"/>
        <v>145</v>
      </c>
      <c r="L59" s="118">
        <f t="shared" si="22"/>
        <v>400</v>
      </c>
      <c r="M59" s="473">
        <f>SUM(M57:M58)</f>
        <v>575</v>
      </c>
      <c r="N59" s="117">
        <v>0</v>
      </c>
      <c r="O59" s="116">
        <v>0</v>
      </c>
      <c r="P59" s="116">
        <v>0</v>
      </c>
      <c r="Q59" s="116">
        <v>0</v>
      </c>
      <c r="R59" s="116">
        <v>0</v>
      </c>
      <c r="S59" s="118">
        <f>SUM(S57:S58)</f>
        <v>10</v>
      </c>
      <c r="T59" s="473">
        <f t="shared" si="22"/>
        <v>10</v>
      </c>
      <c r="U59" s="549">
        <f>U57</f>
        <v>0</v>
      </c>
      <c r="V59" s="550">
        <f>V57</f>
        <v>0</v>
      </c>
      <c r="W59" s="538"/>
    </row>
    <row r="60" spans="1:23" s="7" customFormat="1" ht="144.75" customHeight="1" x14ac:dyDescent="0.25">
      <c r="A60" s="963" t="s">
        <v>138</v>
      </c>
      <c r="B60" s="965" t="s">
        <v>139</v>
      </c>
      <c r="C60" s="1008"/>
      <c r="D60" s="177" t="s">
        <v>140</v>
      </c>
      <c r="E60" s="347">
        <v>40</v>
      </c>
      <c r="F60" s="144"/>
      <c r="G60" s="144"/>
      <c r="H60" s="144"/>
      <c r="I60" s="144"/>
      <c r="J60" s="144"/>
      <c r="K60" s="144">
        <v>40</v>
      </c>
      <c r="L60" s="196"/>
      <c r="M60" s="497">
        <f>SUM(E60:L60)</f>
        <v>80</v>
      </c>
      <c r="N60" s="995"/>
      <c r="O60" s="987"/>
      <c r="P60" s="1000">
        <v>14</v>
      </c>
      <c r="Q60" s="987"/>
      <c r="R60" s="987"/>
      <c r="S60" s="989"/>
      <c r="T60" s="1004">
        <f>SUM(N60:S61)</f>
        <v>14</v>
      </c>
      <c r="U60" s="1006"/>
      <c r="V60" s="991"/>
      <c r="W60" s="940" t="s">
        <v>427</v>
      </c>
    </row>
    <row r="61" spans="1:23" s="7" customFormat="1" ht="41.25" customHeight="1" thickBot="1" x14ac:dyDescent="0.3">
      <c r="A61" s="964"/>
      <c r="B61" s="966"/>
      <c r="C61" s="1009"/>
      <c r="D61" s="172" t="s">
        <v>141</v>
      </c>
      <c r="E61" s="533"/>
      <c r="F61" s="146"/>
      <c r="G61" s="146">
        <v>5</v>
      </c>
      <c r="H61" s="146"/>
      <c r="I61" s="146"/>
      <c r="J61" s="146"/>
      <c r="K61" s="146"/>
      <c r="L61" s="197"/>
      <c r="M61" s="499">
        <f>SUM(E61:L61)</f>
        <v>5</v>
      </c>
      <c r="N61" s="1010"/>
      <c r="O61" s="1002"/>
      <c r="P61" s="1001"/>
      <c r="Q61" s="1002"/>
      <c r="R61" s="1002"/>
      <c r="S61" s="1003"/>
      <c r="T61" s="1005"/>
      <c r="U61" s="1007"/>
      <c r="V61" s="999"/>
      <c r="W61" s="942"/>
    </row>
    <row r="62" spans="1:23" s="9" customFormat="1" ht="41.25" customHeight="1" thickBot="1" x14ac:dyDescent="0.3">
      <c r="A62" s="830"/>
      <c r="B62" s="831"/>
      <c r="C62" s="831"/>
      <c r="D62" s="832"/>
      <c r="E62" s="105">
        <f>SUM(E60:E61)</f>
        <v>40</v>
      </c>
      <c r="F62" s="105">
        <f t="shared" ref="F62:L62" si="23">SUM(F60:F61)</f>
        <v>0</v>
      </c>
      <c r="G62" s="105">
        <f t="shared" si="23"/>
        <v>5</v>
      </c>
      <c r="H62" s="105">
        <f t="shared" si="23"/>
        <v>0</v>
      </c>
      <c r="I62" s="105">
        <f t="shared" si="23"/>
        <v>0</v>
      </c>
      <c r="J62" s="105">
        <f t="shared" si="23"/>
        <v>0</v>
      </c>
      <c r="K62" s="105">
        <f t="shared" si="23"/>
        <v>40</v>
      </c>
      <c r="L62" s="105">
        <f t="shared" si="23"/>
        <v>0</v>
      </c>
      <c r="M62" s="470">
        <f>SUM(M60:M61)</f>
        <v>85</v>
      </c>
      <c r="N62" s="105">
        <f t="shared" ref="N62:V62" si="24">SUM(N60:N60)</f>
        <v>0</v>
      </c>
      <c r="O62" s="103">
        <f t="shared" si="24"/>
        <v>0</v>
      </c>
      <c r="P62" s="103">
        <f t="shared" si="24"/>
        <v>14</v>
      </c>
      <c r="Q62" s="103">
        <f t="shared" si="24"/>
        <v>0</v>
      </c>
      <c r="R62" s="103">
        <f t="shared" si="24"/>
        <v>0</v>
      </c>
      <c r="S62" s="104">
        <f t="shared" si="24"/>
        <v>0</v>
      </c>
      <c r="T62" s="470">
        <f t="shared" si="24"/>
        <v>14</v>
      </c>
      <c r="U62" s="557">
        <f t="shared" si="24"/>
        <v>0</v>
      </c>
      <c r="V62" s="558">
        <f t="shared" si="24"/>
        <v>0</v>
      </c>
      <c r="W62" s="539"/>
    </row>
    <row r="63" spans="1:23" s="6" customFormat="1" ht="72.75" customHeight="1" x14ac:dyDescent="0.25">
      <c r="A63" s="963" t="s">
        <v>142</v>
      </c>
      <c r="B63" s="786" t="s">
        <v>143</v>
      </c>
      <c r="C63" s="343"/>
      <c r="D63" s="170" t="s">
        <v>106</v>
      </c>
      <c r="E63" s="347"/>
      <c r="F63" s="144"/>
      <c r="G63" s="144">
        <v>20</v>
      </c>
      <c r="H63" s="144"/>
      <c r="I63" s="144"/>
      <c r="J63" s="144"/>
      <c r="K63" s="144"/>
      <c r="L63" s="196"/>
      <c r="M63" s="497">
        <f>SUM(E63:L63)</f>
        <v>20</v>
      </c>
      <c r="N63" s="979"/>
      <c r="O63" s="981"/>
      <c r="P63" s="981">
        <v>85</v>
      </c>
      <c r="Q63" s="981"/>
      <c r="R63" s="981"/>
      <c r="S63" s="983"/>
      <c r="T63" s="919">
        <f>SUM(N63:S63)</f>
        <v>85</v>
      </c>
      <c r="U63" s="985">
        <f>T63-V63</f>
        <v>42</v>
      </c>
      <c r="V63" s="807">
        <v>43</v>
      </c>
      <c r="W63" s="940" t="s">
        <v>428</v>
      </c>
    </row>
    <row r="64" spans="1:23" s="6" customFormat="1" ht="71.25" customHeight="1" thickBot="1" x14ac:dyDescent="0.3">
      <c r="A64" s="964"/>
      <c r="B64" s="788"/>
      <c r="C64" s="337"/>
      <c r="D64" s="178" t="s">
        <v>144</v>
      </c>
      <c r="E64" s="533">
        <v>20</v>
      </c>
      <c r="F64" s="146"/>
      <c r="G64" s="146"/>
      <c r="H64" s="146"/>
      <c r="I64" s="146"/>
      <c r="J64" s="146"/>
      <c r="K64" s="146"/>
      <c r="L64" s="197"/>
      <c r="M64" s="499">
        <v>20</v>
      </c>
      <c r="N64" s="980"/>
      <c r="O64" s="982"/>
      <c r="P64" s="982"/>
      <c r="Q64" s="982"/>
      <c r="R64" s="982"/>
      <c r="S64" s="984"/>
      <c r="T64" s="935"/>
      <c r="U64" s="986"/>
      <c r="V64" s="809"/>
      <c r="W64" s="962"/>
    </row>
    <row r="65" spans="1:23" s="8" customFormat="1" ht="41.25" customHeight="1" thickBot="1" x14ac:dyDescent="0.3">
      <c r="A65" s="830"/>
      <c r="B65" s="831"/>
      <c r="C65" s="831"/>
      <c r="D65" s="832"/>
      <c r="E65" s="117">
        <f>SUM(E63:E64)</f>
        <v>20</v>
      </c>
      <c r="F65" s="117">
        <f t="shared" ref="F65:L65" si="25">SUM(F63:F64)</f>
        <v>0</v>
      </c>
      <c r="G65" s="117">
        <f t="shared" si="25"/>
        <v>20</v>
      </c>
      <c r="H65" s="117">
        <f t="shared" si="25"/>
        <v>0</v>
      </c>
      <c r="I65" s="117">
        <f t="shared" si="25"/>
        <v>0</v>
      </c>
      <c r="J65" s="117">
        <f t="shared" si="25"/>
        <v>0</v>
      </c>
      <c r="K65" s="117">
        <f t="shared" si="25"/>
        <v>0</v>
      </c>
      <c r="L65" s="117">
        <f t="shared" si="25"/>
        <v>0</v>
      </c>
      <c r="M65" s="473">
        <f>SUM(M63:M64)</f>
        <v>40</v>
      </c>
      <c r="N65" s="117">
        <f t="shared" ref="N65:T65" si="26">SUM(N63:N63)</f>
        <v>0</v>
      </c>
      <c r="O65" s="116">
        <f t="shared" si="26"/>
        <v>0</v>
      </c>
      <c r="P65" s="116">
        <f t="shared" si="26"/>
        <v>85</v>
      </c>
      <c r="Q65" s="116">
        <f t="shared" si="26"/>
        <v>0</v>
      </c>
      <c r="R65" s="116">
        <f t="shared" si="26"/>
        <v>0</v>
      </c>
      <c r="S65" s="118">
        <f t="shared" si="26"/>
        <v>0</v>
      </c>
      <c r="T65" s="473">
        <f t="shared" si="26"/>
        <v>85</v>
      </c>
      <c r="U65" s="549">
        <f>U63</f>
        <v>42</v>
      </c>
      <c r="V65" s="550">
        <f>V63</f>
        <v>43</v>
      </c>
      <c r="W65" s="538"/>
    </row>
    <row r="66" spans="1:23" s="6" customFormat="1" ht="354.75" customHeight="1" thickBot="1" x14ac:dyDescent="0.3">
      <c r="A66" s="531" t="s">
        <v>145</v>
      </c>
      <c r="B66" s="165"/>
      <c r="C66" s="165"/>
      <c r="D66" s="176" t="s">
        <v>340</v>
      </c>
      <c r="E66" s="201"/>
      <c r="F66" s="147"/>
      <c r="G66" s="147"/>
      <c r="H66" s="147"/>
      <c r="I66" s="147"/>
      <c r="J66" s="147"/>
      <c r="K66" s="147"/>
      <c r="L66" s="198">
        <v>70000</v>
      </c>
      <c r="M66" s="473">
        <f>SUM(E66:L66)</f>
        <v>70000</v>
      </c>
      <c r="N66" s="203"/>
      <c r="O66" s="155"/>
      <c r="P66" s="155"/>
      <c r="Q66" s="155"/>
      <c r="R66" s="155"/>
      <c r="S66" s="206"/>
      <c r="T66" s="473"/>
      <c r="U66" s="551"/>
      <c r="V66" s="552"/>
      <c r="W66" s="540" t="s">
        <v>429</v>
      </c>
    </row>
    <row r="67" spans="1:23" s="8" customFormat="1" ht="41.25" customHeight="1" thickBot="1" x14ac:dyDescent="0.3">
      <c r="A67" s="830"/>
      <c r="B67" s="831"/>
      <c r="C67" s="831"/>
      <c r="D67" s="832"/>
      <c r="E67" s="117">
        <f t="shared" ref="E67:M67" si="27">SUM(E66:E66)</f>
        <v>0</v>
      </c>
      <c r="F67" s="117">
        <f t="shared" si="27"/>
        <v>0</v>
      </c>
      <c r="G67" s="117">
        <f t="shared" si="27"/>
        <v>0</v>
      </c>
      <c r="H67" s="117">
        <f t="shared" si="27"/>
        <v>0</v>
      </c>
      <c r="I67" s="117">
        <f t="shared" si="27"/>
        <v>0</v>
      </c>
      <c r="J67" s="117">
        <f t="shared" si="27"/>
        <v>0</v>
      </c>
      <c r="K67" s="117">
        <f t="shared" si="27"/>
        <v>0</v>
      </c>
      <c r="L67" s="117">
        <f t="shared" si="27"/>
        <v>70000</v>
      </c>
      <c r="M67" s="473">
        <f t="shared" si="27"/>
        <v>70000</v>
      </c>
      <c r="N67" s="117">
        <v>0</v>
      </c>
      <c r="O67" s="116">
        <v>0</v>
      </c>
      <c r="P67" s="116">
        <v>0</v>
      </c>
      <c r="Q67" s="116">
        <v>0</v>
      </c>
      <c r="R67" s="116">
        <v>0</v>
      </c>
      <c r="S67" s="118">
        <v>0</v>
      </c>
      <c r="T67" s="473">
        <f>SUM(N67:S67)</f>
        <v>0</v>
      </c>
      <c r="U67" s="549">
        <f t="shared" ref="U67:V67" si="28">SUM(O67:T67)</f>
        <v>0</v>
      </c>
      <c r="V67" s="550">
        <f t="shared" si="28"/>
        <v>0</v>
      </c>
      <c r="W67" s="538"/>
    </row>
    <row r="68" spans="1:23" s="8" customFormat="1" ht="168.75" customHeight="1" thickBot="1" x14ac:dyDescent="0.3">
      <c r="A68" s="534" t="s">
        <v>405</v>
      </c>
      <c r="B68" s="535"/>
      <c r="C68" s="535"/>
      <c r="D68" s="536" t="s">
        <v>146</v>
      </c>
      <c r="E68" s="204"/>
      <c r="F68" s="156"/>
      <c r="G68" s="156"/>
      <c r="H68" s="184">
        <v>126</v>
      </c>
      <c r="I68" s="156"/>
      <c r="J68" s="156"/>
      <c r="K68" s="184">
        <v>20</v>
      </c>
      <c r="L68" s="199"/>
      <c r="M68" s="473">
        <f>SUM(E68:L68)</f>
        <v>146</v>
      </c>
      <c r="N68" s="204"/>
      <c r="O68" s="156"/>
      <c r="P68" s="156"/>
      <c r="Q68" s="156"/>
      <c r="R68" s="156"/>
      <c r="S68" s="199"/>
      <c r="T68" s="473"/>
      <c r="U68" s="559"/>
      <c r="V68" s="560"/>
      <c r="W68" s="541" t="s">
        <v>430</v>
      </c>
    </row>
    <row r="69" spans="1:23" s="8" customFormat="1" ht="41.25" customHeight="1" thickBot="1" x14ac:dyDescent="0.3">
      <c r="A69" s="830"/>
      <c r="B69" s="831"/>
      <c r="C69" s="831"/>
      <c r="D69" s="832"/>
      <c r="E69" s="117">
        <f>SUM(E68:E68)</f>
        <v>0</v>
      </c>
      <c r="F69" s="117">
        <f t="shared" ref="F69:L69" si="29">SUM(F68:F68)</f>
        <v>0</v>
      </c>
      <c r="G69" s="117">
        <f t="shared" si="29"/>
        <v>0</v>
      </c>
      <c r="H69" s="117">
        <f t="shared" si="29"/>
        <v>126</v>
      </c>
      <c r="I69" s="117">
        <f t="shared" si="29"/>
        <v>0</v>
      </c>
      <c r="J69" s="117">
        <f t="shared" si="29"/>
        <v>0</v>
      </c>
      <c r="K69" s="117">
        <f t="shared" si="29"/>
        <v>20</v>
      </c>
      <c r="L69" s="117">
        <f t="shared" si="29"/>
        <v>0</v>
      </c>
      <c r="M69" s="473">
        <f t="shared" ref="M69:V69" si="30">SUM(M68:M68)</f>
        <v>146</v>
      </c>
      <c r="N69" s="117">
        <f t="shared" si="30"/>
        <v>0</v>
      </c>
      <c r="O69" s="116">
        <f t="shared" si="30"/>
        <v>0</v>
      </c>
      <c r="P69" s="116">
        <f t="shared" si="30"/>
        <v>0</v>
      </c>
      <c r="Q69" s="116">
        <f t="shared" si="30"/>
        <v>0</v>
      </c>
      <c r="R69" s="116">
        <f t="shared" si="30"/>
        <v>0</v>
      </c>
      <c r="S69" s="118">
        <f t="shared" si="30"/>
        <v>0</v>
      </c>
      <c r="T69" s="473">
        <f t="shared" si="30"/>
        <v>0</v>
      </c>
      <c r="U69" s="561">
        <f t="shared" si="30"/>
        <v>0</v>
      </c>
      <c r="V69" s="468">
        <f t="shared" si="30"/>
        <v>0</v>
      </c>
      <c r="W69" s="188"/>
    </row>
    <row r="70" spans="1:23" s="6" customFormat="1" ht="53.25" customHeight="1" thickBot="1" x14ac:dyDescent="0.3">
      <c r="A70" s="769" t="s">
        <v>72</v>
      </c>
      <c r="B70" s="770"/>
      <c r="C70" s="770"/>
      <c r="D70" s="771"/>
      <c r="E70" s="186">
        <f>E10+E14+E18+E22+E24+E27+E31+E35+E39+E43+E47+E49+E52+E56+E59+E62+E65+E67+E69</f>
        <v>2565</v>
      </c>
      <c r="F70" s="186">
        <f t="shared" ref="F70:V70" si="31">F10+F14+F18+F22+F24+F27+F31+F35+F39+F43+F47+F49+F52+F56+F59+F62+F65+F67+F69</f>
        <v>100</v>
      </c>
      <c r="G70" s="186">
        <f t="shared" si="31"/>
        <v>2405</v>
      </c>
      <c r="H70" s="186">
        <f t="shared" si="31"/>
        <v>1596</v>
      </c>
      <c r="I70" s="186">
        <f t="shared" si="31"/>
        <v>104</v>
      </c>
      <c r="J70" s="186">
        <f t="shared" si="31"/>
        <v>0</v>
      </c>
      <c r="K70" s="186">
        <f t="shared" si="31"/>
        <v>3575</v>
      </c>
      <c r="L70" s="200">
        <f t="shared" si="31"/>
        <v>72530</v>
      </c>
      <c r="M70" s="405">
        <f t="shared" si="31"/>
        <v>82875</v>
      </c>
      <c r="N70" s="186">
        <f t="shared" si="31"/>
        <v>861</v>
      </c>
      <c r="O70" s="186">
        <f t="shared" si="31"/>
        <v>0</v>
      </c>
      <c r="P70" s="186">
        <f t="shared" si="31"/>
        <v>2772</v>
      </c>
      <c r="Q70" s="186">
        <f t="shared" si="31"/>
        <v>0</v>
      </c>
      <c r="R70" s="186">
        <f t="shared" si="31"/>
        <v>0</v>
      </c>
      <c r="S70" s="186">
        <v>10</v>
      </c>
      <c r="T70" s="405">
        <f t="shared" si="31"/>
        <v>3643</v>
      </c>
      <c r="U70" s="563">
        <f t="shared" si="31"/>
        <v>1509</v>
      </c>
      <c r="V70" s="564">
        <f t="shared" si="31"/>
        <v>2110</v>
      </c>
      <c r="W70" s="562"/>
    </row>
    <row r="71" spans="1:23" s="6" customFormat="1" ht="41.25" customHeight="1" x14ac:dyDescent="0.25">
      <c r="A71" s="167"/>
      <c r="B71" s="168"/>
      <c r="C71" s="167"/>
      <c r="D71" s="179"/>
      <c r="E71" s="157"/>
      <c r="F71" s="157"/>
      <c r="G71" s="157"/>
      <c r="H71" s="157"/>
      <c r="I71" s="157"/>
      <c r="J71" s="157"/>
      <c r="K71" s="157"/>
      <c r="L71" s="157"/>
      <c r="M71" s="158"/>
      <c r="N71" s="159"/>
      <c r="O71" s="159"/>
      <c r="P71" s="159"/>
      <c r="Q71" s="159"/>
      <c r="R71" s="159"/>
      <c r="S71" s="159"/>
      <c r="T71" s="160"/>
      <c r="U71" s="159"/>
      <c r="V71" s="159"/>
      <c r="W71" s="189"/>
    </row>
  </sheetData>
  <sheetProtection algorithmName="SHA-512" hashValue="4qIx9Gc/LtNtCeM/4aanZSqsiQfCyPkUtqEVWwTfDPz9RuX6mOZPQE2MROZWxwioF5zTorDc/8N4dxmeEUQYXA==" saltValue="i70vaYWE74pmuyiEGg47cw==" spinCount="100000" sheet="1" objects="1" scenarios="1"/>
  <mergeCells count="218">
    <mergeCell ref="A40:A42"/>
    <mergeCell ref="B40:B42"/>
    <mergeCell ref="C40:C42"/>
    <mergeCell ref="A43:D43"/>
    <mergeCell ref="A47:D47"/>
    <mergeCell ref="A49:D49"/>
    <mergeCell ref="A52:D52"/>
    <mergeCell ref="A56:D56"/>
    <mergeCell ref="A59:D59"/>
    <mergeCell ref="A4:D4"/>
    <mergeCell ref="W11:W13"/>
    <mergeCell ref="A10:D10"/>
    <mergeCell ref="A14:D14"/>
    <mergeCell ref="A18:D18"/>
    <mergeCell ref="A22:D22"/>
    <mergeCell ref="A24:D24"/>
    <mergeCell ref="A27:D27"/>
    <mergeCell ref="A31:D31"/>
    <mergeCell ref="P28:P30"/>
    <mergeCell ref="Q28:Q30"/>
    <mergeCell ref="R28:R30"/>
    <mergeCell ref="S19:S21"/>
    <mergeCell ref="T19:T21"/>
    <mergeCell ref="P25:P26"/>
    <mergeCell ref="Q25:Q26"/>
    <mergeCell ref="R25:R26"/>
    <mergeCell ref="U19:U21"/>
    <mergeCell ref="O25:O26"/>
    <mergeCell ref="V25:V26"/>
    <mergeCell ref="W25:W26"/>
    <mergeCell ref="S25:S26"/>
    <mergeCell ref="T25:T26"/>
    <mergeCell ref="U25:U26"/>
    <mergeCell ref="A70:D70"/>
    <mergeCell ref="V60:V61"/>
    <mergeCell ref="W60:W61"/>
    <mergeCell ref="A63:A64"/>
    <mergeCell ref="B63:B64"/>
    <mergeCell ref="N63:N64"/>
    <mergeCell ref="O63:O64"/>
    <mergeCell ref="P63:P64"/>
    <mergeCell ref="Q63:Q64"/>
    <mergeCell ref="R63:R64"/>
    <mergeCell ref="P60:P61"/>
    <mergeCell ref="Q60:Q61"/>
    <mergeCell ref="R60:R61"/>
    <mergeCell ref="S60:S61"/>
    <mergeCell ref="T60:T61"/>
    <mergeCell ref="U60:U61"/>
    <mergeCell ref="A60:A61"/>
    <mergeCell ref="B60:B61"/>
    <mergeCell ref="A62:D62"/>
    <mergeCell ref="A65:D65"/>
    <mergeCell ref="C60:C61"/>
    <mergeCell ref="N60:N61"/>
    <mergeCell ref="O60:O61"/>
    <mergeCell ref="S63:S64"/>
    <mergeCell ref="A67:D67"/>
    <mergeCell ref="A69:D69"/>
    <mergeCell ref="N57:R58"/>
    <mergeCell ref="S57:S58"/>
    <mergeCell ref="T57:T58"/>
    <mergeCell ref="A57:A58"/>
    <mergeCell ref="B57:B58"/>
    <mergeCell ref="C57:C58"/>
    <mergeCell ref="D57:D58"/>
    <mergeCell ref="U57:U58"/>
    <mergeCell ref="V57:V58"/>
    <mergeCell ref="M57:M58"/>
    <mergeCell ref="R53:R55"/>
    <mergeCell ref="T63:T64"/>
    <mergeCell ref="U63:U64"/>
    <mergeCell ref="V63:V64"/>
    <mergeCell ref="S53:S55"/>
    <mergeCell ref="T53:T55"/>
    <mergeCell ref="U53:U55"/>
    <mergeCell ref="V53:V55"/>
    <mergeCell ref="W53:W55"/>
    <mergeCell ref="W57:W58"/>
    <mergeCell ref="W63:W64"/>
    <mergeCell ref="A44:A46"/>
    <mergeCell ref="B44:B46"/>
    <mergeCell ref="C44:C46"/>
    <mergeCell ref="N44:N46"/>
    <mergeCell ref="O44:O46"/>
    <mergeCell ref="P44:P46"/>
    <mergeCell ref="Q44:Q46"/>
    <mergeCell ref="A53:A55"/>
    <mergeCell ref="B53:B55"/>
    <mergeCell ref="C53:C55"/>
    <mergeCell ref="N53:N55"/>
    <mergeCell ref="O53:O55"/>
    <mergeCell ref="P53:P55"/>
    <mergeCell ref="Q53:Q55"/>
    <mergeCell ref="A50:A51"/>
    <mergeCell ref="B50:B51"/>
    <mergeCell ref="C50:C51"/>
    <mergeCell ref="N50:N51"/>
    <mergeCell ref="O50:O51"/>
    <mergeCell ref="W50:W51"/>
    <mergeCell ref="P50:P51"/>
    <mergeCell ref="S44:S46"/>
    <mergeCell ref="T44:T46"/>
    <mergeCell ref="U44:U46"/>
    <mergeCell ref="V44:V46"/>
    <mergeCell ref="W44:W46"/>
    <mergeCell ref="Q50:Q51"/>
    <mergeCell ref="R50:R51"/>
    <mergeCell ref="S50:S51"/>
    <mergeCell ref="T50:T51"/>
    <mergeCell ref="V50:V51"/>
    <mergeCell ref="R44:R46"/>
    <mergeCell ref="N40:N42"/>
    <mergeCell ref="O40:O42"/>
    <mergeCell ref="V40:V42"/>
    <mergeCell ref="W40:W42"/>
    <mergeCell ref="S40:S42"/>
    <mergeCell ref="T40:T42"/>
    <mergeCell ref="U40:U42"/>
    <mergeCell ref="A36:A38"/>
    <mergeCell ref="B36:B38"/>
    <mergeCell ref="C36:C38"/>
    <mergeCell ref="N36:N38"/>
    <mergeCell ref="O36:O38"/>
    <mergeCell ref="P36:P38"/>
    <mergeCell ref="Q36:Q38"/>
    <mergeCell ref="R36:R38"/>
    <mergeCell ref="S36:S38"/>
    <mergeCell ref="T36:T38"/>
    <mergeCell ref="U36:U38"/>
    <mergeCell ref="V36:V38"/>
    <mergeCell ref="W36:W38"/>
    <mergeCell ref="P40:P42"/>
    <mergeCell ref="Q40:Q42"/>
    <mergeCell ref="R40:R42"/>
    <mergeCell ref="A39:D39"/>
    <mergeCell ref="W28:W30"/>
    <mergeCell ref="A32:A34"/>
    <mergeCell ref="B32:B34"/>
    <mergeCell ref="C32:C34"/>
    <mergeCell ref="N32:N34"/>
    <mergeCell ref="O32:O34"/>
    <mergeCell ref="V32:V34"/>
    <mergeCell ref="W32:W34"/>
    <mergeCell ref="S32:S34"/>
    <mergeCell ref="T32:T34"/>
    <mergeCell ref="U32:U34"/>
    <mergeCell ref="A28:A30"/>
    <mergeCell ref="B28:B30"/>
    <mergeCell ref="C28:C30"/>
    <mergeCell ref="N28:N30"/>
    <mergeCell ref="O28:O30"/>
    <mergeCell ref="V19:V21"/>
    <mergeCell ref="P32:P34"/>
    <mergeCell ref="Q32:Q34"/>
    <mergeCell ref="R32:R34"/>
    <mergeCell ref="A35:D35"/>
    <mergeCell ref="S28:S30"/>
    <mergeCell ref="T28:T30"/>
    <mergeCell ref="U28:U30"/>
    <mergeCell ref="V28:V30"/>
    <mergeCell ref="P15:P17"/>
    <mergeCell ref="A19:A21"/>
    <mergeCell ref="B19:B21"/>
    <mergeCell ref="C19:C21"/>
    <mergeCell ref="N19:N21"/>
    <mergeCell ref="O19:O21"/>
    <mergeCell ref="P19:P21"/>
    <mergeCell ref="Q19:Q21"/>
    <mergeCell ref="R19:R21"/>
    <mergeCell ref="T6:T9"/>
    <mergeCell ref="W19:W21"/>
    <mergeCell ref="A25:A26"/>
    <mergeCell ref="B25:B26"/>
    <mergeCell ref="C25:C26"/>
    <mergeCell ref="N25:N26"/>
    <mergeCell ref="A6:A9"/>
    <mergeCell ref="B6:B9"/>
    <mergeCell ref="C6:C9"/>
    <mergeCell ref="N6:N9"/>
    <mergeCell ref="W15:W17"/>
    <mergeCell ref="S15:S17"/>
    <mergeCell ref="T15:T17"/>
    <mergeCell ref="U15:U17"/>
    <mergeCell ref="V15:V17"/>
    <mergeCell ref="O6:O9"/>
    <mergeCell ref="P6:P9"/>
    <mergeCell ref="Q15:Q17"/>
    <mergeCell ref="R15:R17"/>
    <mergeCell ref="A15:A17"/>
    <mergeCell ref="B15:B17"/>
    <mergeCell ref="C15:C17"/>
    <mergeCell ref="N15:N17"/>
    <mergeCell ref="O15:O17"/>
    <mergeCell ref="V6:V9"/>
    <mergeCell ref="U6:U9"/>
    <mergeCell ref="A1:W1"/>
    <mergeCell ref="A2:W2"/>
    <mergeCell ref="A3:W3"/>
    <mergeCell ref="E4:M4"/>
    <mergeCell ref="N4:T4"/>
    <mergeCell ref="U4:V4"/>
    <mergeCell ref="S11:S13"/>
    <mergeCell ref="T11:T13"/>
    <mergeCell ref="U11:U13"/>
    <mergeCell ref="V11:V13"/>
    <mergeCell ref="W6:W9"/>
    <mergeCell ref="A11:A13"/>
    <mergeCell ref="B11:B13"/>
    <mergeCell ref="C11:C13"/>
    <mergeCell ref="N11:N13"/>
    <mergeCell ref="O11:O13"/>
    <mergeCell ref="P11:P13"/>
    <mergeCell ref="Q11:Q13"/>
    <mergeCell ref="R11:R13"/>
    <mergeCell ref="Q6:Q9"/>
    <mergeCell ref="R6:R9"/>
    <mergeCell ref="S6:S9"/>
  </mergeCells>
  <pageMargins left="0.7" right="0.7" top="0.75" bottom="0.75" header="0.3" footer="0.3"/>
  <pageSetup paperSize="8" scale="22" fitToWidth="0"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W33"/>
  <sheetViews>
    <sheetView showGridLines="0" zoomScale="60" zoomScaleNormal="60" workbookViewId="0">
      <selection sqref="A1:W1"/>
    </sheetView>
  </sheetViews>
  <sheetFormatPr baseColWidth="10" defaultRowHeight="23.25" x14ac:dyDescent="0.35"/>
  <cols>
    <col min="1" max="1" width="26.85546875" style="250" customWidth="1"/>
    <col min="2" max="2" width="18.140625" style="250" customWidth="1"/>
    <col min="3" max="3" width="19.5703125" style="250" customWidth="1"/>
    <col min="4" max="4" width="37" style="261" customWidth="1"/>
    <col min="5" max="5" width="12.140625" style="241" bestFit="1" customWidth="1"/>
    <col min="6" max="6" width="11.5703125" style="241" bestFit="1" customWidth="1"/>
    <col min="7" max="7" width="22.140625" style="241" customWidth="1"/>
    <col min="8" max="12" width="11.5703125" style="241" bestFit="1" customWidth="1"/>
    <col min="13" max="13" width="25.85546875" style="241" customWidth="1"/>
    <col min="14" max="19" width="11.5703125" style="241" bestFit="1" customWidth="1"/>
    <col min="20" max="20" width="18.140625" style="241" customWidth="1"/>
    <col min="21" max="21" width="17.85546875" style="241" customWidth="1"/>
    <col min="22" max="22" width="19.7109375" style="241" customWidth="1"/>
    <col min="23" max="23" width="23.140625" style="250" customWidth="1"/>
  </cols>
  <sheetData>
    <row r="1" spans="1:23" ht="47.25" customHeight="1" thickBot="1" x14ac:dyDescent="0.3">
      <c r="A1" s="772" t="s">
        <v>459</v>
      </c>
      <c r="B1" s="773"/>
      <c r="C1" s="773"/>
      <c r="D1" s="773"/>
      <c r="E1" s="773"/>
      <c r="F1" s="773"/>
      <c r="G1" s="773"/>
      <c r="H1" s="773"/>
      <c r="I1" s="773"/>
      <c r="J1" s="773"/>
      <c r="K1" s="773"/>
      <c r="L1" s="773"/>
      <c r="M1" s="773"/>
      <c r="N1" s="773"/>
      <c r="O1" s="773"/>
      <c r="P1" s="773"/>
      <c r="Q1" s="773"/>
      <c r="R1" s="773"/>
      <c r="S1" s="773"/>
      <c r="T1" s="773"/>
      <c r="U1" s="773"/>
      <c r="V1" s="773"/>
      <c r="W1" s="774"/>
    </row>
    <row r="2" spans="1:23" ht="24" customHeight="1" thickBot="1" x14ac:dyDescent="0.3">
      <c r="A2" s="1019"/>
      <c r="B2" s="1019"/>
      <c r="C2" s="1019"/>
      <c r="D2" s="1019"/>
      <c r="E2" s="1019"/>
      <c r="F2" s="1019"/>
      <c r="G2" s="1019"/>
      <c r="H2" s="1019"/>
      <c r="I2" s="1019"/>
      <c r="J2" s="1019"/>
      <c r="K2" s="1019"/>
      <c r="L2" s="1019"/>
      <c r="M2" s="1019"/>
      <c r="N2" s="1019"/>
      <c r="O2" s="1019"/>
      <c r="P2" s="1019"/>
      <c r="Q2" s="1019"/>
      <c r="R2" s="1019"/>
      <c r="S2" s="1019"/>
      <c r="T2" s="1019"/>
      <c r="U2" s="1019"/>
      <c r="V2" s="1019"/>
      <c r="W2" s="1019"/>
    </row>
    <row r="3" spans="1:23" ht="61.5" customHeight="1" thickBot="1" x14ac:dyDescent="0.3">
      <c r="A3" s="565"/>
      <c r="B3" s="566"/>
      <c r="C3" s="567"/>
      <c r="D3" s="568"/>
      <c r="E3" s="929" t="s">
        <v>0</v>
      </c>
      <c r="F3" s="929"/>
      <c r="G3" s="929"/>
      <c r="H3" s="929"/>
      <c r="I3" s="929"/>
      <c r="J3" s="929"/>
      <c r="K3" s="929"/>
      <c r="L3" s="929"/>
      <c r="M3" s="929"/>
      <c r="N3" s="929" t="s">
        <v>1</v>
      </c>
      <c r="O3" s="929"/>
      <c r="P3" s="929"/>
      <c r="Q3" s="929"/>
      <c r="R3" s="929"/>
      <c r="S3" s="929"/>
      <c r="T3" s="929"/>
      <c r="U3" s="1020" t="s">
        <v>2</v>
      </c>
      <c r="V3" s="1021"/>
      <c r="W3" s="242"/>
    </row>
    <row r="4" spans="1:23" ht="357" thickBot="1" x14ac:dyDescent="0.3">
      <c r="A4" s="251" t="s">
        <v>3</v>
      </c>
      <c r="B4" s="251" t="s">
        <v>4</v>
      </c>
      <c r="C4" s="251" t="s">
        <v>5</v>
      </c>
      <c r="D4" s="36" t="s">
        <v>6</v>
      </c>
      <c r="E4" s="569" t="s">
        <v>7</v>
      </c>
      <c r="F4" s="570" t="s">
        <v>8</v>
      </c>
      <c r="G4" s="570" t="s">
        <v>9</v>
      </c>
      <c r="H4" s="570" t="s">
        <v>10</v>
      </c>
      <c r="I4" s="570" t="s">
        <v>11</v>
      </c>
      <c r="J4" s="570" t="s">
        <v>12</v>
      </c>
      <c r="K4" s="570" t="s">
        <v>13</v>
      </c>
      <c r="L4" s="571" t="s">
        <v>14</v>
      </c>
      <c r="M4" s="418" t="s">
        <v>15</v>
      </c>
      <c r="N4" s="132" t="s">
        <v>16</v>
      </c>
      <c r="O4" s="133" t="s">
        <v>17</v>
      </c>
      <c r="P4" s="133" t="s">
        <v>18</v>
      </c>
      <c r="Q4" s="133" t="s">
        <v>19</v>
      </c>
      <c r="R4" s="133" t="s">
        <v>20</v>
      </c>
      <c r="S4" s="134" t="s">
        <v>21</v>
      </c>
      <c r="T4" s="418" t="s">
        <v>22</v>
      </c>
      <c r="U4" s="575" t="s">
        <v>23</v>
      </c>
      <c r="V4" s="576" t="s">
        <v>390</v>
      </c>
      <c r="W4" s="243" t="s">
        <v>25</v>
      </c>
    </row>
    <row r="5" spans="1:23" ht="36" customHeight="1" x14ac:dyDescent="0.25">
      <c r="A5" s="1041" t="s">
        <v>147</v>
      </c>
      <c r="B5" s="786" t="s">
        <v>26</v>
      </c>
      <c r="C5" s="37" t="s">
        <v>148</v>
      </c>
      <c r="D5" s="578" t="s">
        <v>149</v>
      </c>
      <c r="E5" s="58"/>
      <c r="F5" s="20"/>
      <c r="G5" s="20">
        <v>32</v>
      </c>
      <c r="H5" s="20"/>
      <c r="I5" s="20"/>
      <c r="J5" s="20"/>
      <c r="K5" s="20"/>
      <c r="L5" s="209"/>
      <c r="M5" s="497">
        <f>SUM(E5:L5)</f>
        <v>32</v>
      </c>
      <c r="N5" s="1053"/>
      <c r="O5" s="1037"/>
      <c r="P5" s="1037"/>
      <c r="Q5" s="1037"/>
      <c r="R5" s="1037"/>
      <c r="S5" s="1038"/>
      <c r="T5" s="896">
        <f>SUM(N5:S6)</f>
        <v>0</v>
      </c>
      <c r="U5" s="1039"/>
      <c r="V5" s="920"/>
      <c r="W5" s="1022"/>
    </row>
    <row r="6" spans="1:23" ht="36" customHeight="1" x14ac:dyDescent="0.25">
      <c r="A6" s="1042"/>
      <c r="B6" s="787"/>
      <c r="C6" s="580" t="s">
        <v>150</v>
      </c>
      <c r="D6" s="171" t="s">
        <v>30</v>
      </c>
      <c r="E6" s="27"/>
      <c r="F6" s="348"/>
      <c r="G6" s="348"/>
      <c r="H6" s="348"/>
      <c r="I6" s="348"/>
      <c r="J6" s="348"/>
      <c r="K6" s="348">
        <v>30</v>
      </c>
      <c r="L6" s="581"/>
      <c r="M6" s="498">
        <f t="shared" ref="M6:M9" si="0">SUM(E6:L6)</f>
        <v>30</v>
      </c>
      <c r="N6" s="1054"/>
      <c r="O6" s="1026"/>
      <c r="P6" s="1055"/>
      <c r="Q6" s="1026"/>
      <c r="R6" s="1026"/>
      <c r="S6" s="1029"/>
      <c r="T6" s="1031"/>
      <c r="U6" s="1033"/>
      <c r="V6" s="1035"/>
      <c r="W6" s="1023"/>
    </row>
    <row r="7" spans="1:23" ht="36" customHeight="1" x14ac:dyDescent="0.25">
      <c r="A7" s="1042"/>
      <c r="B7" s="787"/>
      <c r="C7" s="38" t="s">
        <v>151</v>
      </c>
      <c r="D7" s="583" t="s">
        <v>406</v>
      </c>
      <c r="E7" s="27"/>
      <c r="F7" s="348"/>
      <c r="G7" s="348"/>
      <c r="H7" s="348"/>
      <c r="I7" s="348"/>
      <c r="J7" s="348"/>
      <c r="K7" s="348">
        <v>120</v>
      </c>
      <c r="L7" s="581"/>
      <c r="M7" s="498">
        <f t="shared" si="0"/>
        <v>120</v>
      </c>
      <c r="N7" s="1024"/>
      <c r="O7" s="1026"/>
      <c r="P7" s="1026"/>
      <c r="Q7" s="1026"/>
      <c r="R7" s="1026"/>
      <c r="S7" s="1029"/>
      <c r="T7" s="1031">
        <f>SUM(N7:S9)</f>
        <v>0</v>
      </c>
      <c r="U7" s="1033"/>
      <c r="V7" s="1035"/>
      <c r="W7" s="1023"/>
    </row>
    <row r="8" spans="1:23" ht="36" customHeight="1" x14ac:dyDescent="0.25">
      <c r="A8" s="1042"/>
      <c r="B8" s="787"/>
      <c r="C8" s="580" t="s">
        <v>152</v>
      </c>
      <c r="D8" s="171" t="s">
        <v>153</v>
      </c>
      <c r="E8" s="27"/>
      <c r="F8" s="348"/>
      <c r="G8" s="348">
        <v>20</v>
      </c>
      <c r="H8" s="348"/>
      <c r="I8" s="348"/>
      <c r="J8" s="348"/>
      <c r="K8" s="348"/>
      <c r="L8" s="581"/>
      <c r="M8" s="498">
        <f t="shared" si="0"/>
        <v>20</v>
      </c>
      <c r="N8" s="1024"/>
      <c r="O8" s="1026"/>
      <c r="P8" s="1026"/>
      <c r="Q8" s="1026"/>
      <c r="R8" s="1026"/>
      <c r="S8" s="1029"/>
      <c r="T8" s="1031"/>
      <c r="U8" s="1033"/>
      <c r="V8" s="1035"/>
      <c r="W8" s="1023"/>
    </row>
    <row r="9" spans="1:23" ht="36" customHeight="1" thickBot="1" x14ac:dyDescent="0.3">
      <c r="A9" s="1042"/>
      <c r="B9" s="787"/>
      <c r="C9" s="252" t="s">
        <v>154</v>
      </c>
      <c r="D9" s="172" t="s">
        <v>155</v>
      </c>
      <c r="E9" s="60"/>
      <c r="F9" s="22"/>
      <c r="G9" s="22"/>
      <c r="H9" s="22"/>
      <c r="I9" s="22"/>
      <c r="J9" s="22"/>
      <c r="K9" s="22">
        <v>260</v>
      </c>
      <c r="L9" s="208"/>
      <c r="M9" s="499">
        <f t="shared" si="0"/>
        <v>260</v>
      </c>
      <c r="N9" s="1025"/>
      <c r="O9" s="1027"/>
      <c r="P9" s="1028"/>
      <c r="Q9" s="1027"/>
      <c r="R9" s="1027"/>
      <c r="S9" s="1030"/>
      <c r="T9" s="1032"/>
      <c r="U9" s="1034"/>
      <c r="V9" s="1036"/>
      <c r="W9" s="1040"/>
    </row>
    <row r="10" spans="1:23" ht="42" customHeight="1" thickBot="1" x14ac:dyDescent="0.3">
      <c r="A10" s="830"/>
      <c r="B10" s="831"/>
      <c r="C10" s="831"/>
      <c r="D10" s="832"/>
      <c r="E10" s="590">
        <f>SUM(E5:E9)</f>
        <v>0</v>
      </c>
      <c r="F10" s="112">
        <f t="shared" ref="F10:L10" si="1">SUM(F5:F9)</f>
        <v>0</v>
      </c>
      <c r="G10" s="112">
        <f t="shared" si="1"/>
        <v>52</v>
      </c>
      <c r="H10" s="112">
        <f t="shared" si="1"/>
        <v>0</v>
      </c>
      <c r="I10" s="112">
        <f t="shared" si="1"/>
        <v>0</v>
      </c>
      <c r="J10" s="112">
        <f t="shared" si="1"/>
        <v>0</v>
      </c>
      <c r="K10" s="112">
        <f t="shared" si="1"/>
        <v>410</v>
      </c>
      <c r="L10" s="591">
        <f t="shared" si="1"/>
        <v>0</v>
      </c>
      <c r="M10" s="473">
        <f t="shared" ref="M10" si="2">SUM(M5:M9)</f>
        <v>462</v>
      </c>
      <c r="N10" s="590">
        <f>SUM(N5:N9)</f>
        <v>0</v>
      </c>
      <c r="O10" s="112">
        <f t="shared" ref="O10:S10" si="3">SUM(O5:O9)</f>
        <v>0</v>
      </c>
      <c r="P10" s="112">
        <f t="shared" si="3"/>
        <v>0</v>
      </c>
      <c r="Q10" s="112">
        <f t="shared" si="3"/>
        <v>0</v>
      </c>
      <c r="R10" s="112">
        <f t="shared" si="3"/>
        <v>0</v>
      </c>
      <c r="S10" s="591">
        <f t="shared" si="3"/>
        <v>0</v>
      </c>
      <c r="T10" s="473">
        <f t="shared" ref="T10" si="4">SUM(T5:T9)</f>
        <v>0</v>
      </c>
      <c r="U10" s="611">
        <f t="shared" ref="U10" si="5">SUM(U5:U9)</f>
        <v>0</v>
      </c>
      <c r="V10" s="527">
        <f t="shared" ref="V10" si="6">SUM(V5:V9)</f>
        <v>0</v>
      </c>
      <c r="W10" s="113"/>
    </row>
    <row r="11" spans="1:23" ht="84" x14ac:dyDescent="0.25">
      <c r="A11" s="1041" t="s">
        <v>156</v>
      </c>
      <c r="B11" s="1044" t="s">
        <v>26</v>
      </c>
      <c r="C11" s="136" t="s">
        <v>157</v>
      </c>
      <c r="D11" s="131" t="s">
        <v>149</v>
      </c>
      <c r="E11" s="137"/>
      <c r="F11" s="70"/>
      <c r="G11" s="70">
        <v>45</v>
      </c>
      <c r="H11" s="70"/>
      <c r="I11" s="70"/>
      <c r="J11" s="70"/>
      <c r="K11" s="70"/>
      <c r="L11" s="207"/>
      <c r="M11" s="497">
        <f>SUM(E11:L11)</f>
        <v>45</v>
      </c>
      <c r="N11" s="1046">
        <v>5</v>
      </c>
      <c r="O11" s="1048"/>
      <c r="P11" s="1048">
        <v>75</v>
      </c>
      <c r="Q11" s="1048"/>
      <c r="R11" s="1048"/>
      <c r="S11" s="1051"/>
      <c r="T11" s="919">
        <f>SUM(N11:S12)</f>
        <v>80</v>
      </c>
      <c r="U11" s="833">
        <v>80</v>
      </c>
      <c r="V11" s="807"/>
      <c r="W11" s="1056"/>
    </row>
    <row r="12" spans="1:23" ht="36" customHeight="1" thickBot="1" x14ac:dyDescent="0.3">
      <c r="A12" s="1042"/>
      <c r="B12" s="1045"/>
      <c r="C12" s="252" t="s">
        <v>158</v>
      </c>
      <c r="D12" s="172" t="s">
        <v>30</v>
      </c>
      <c r="E12" s="60"/>
      <c r="F12" s="22"/>
      <c r="G12" s="22">
        <v>185</v>
      </c>
      <c r="H12" s="22"/>
      <c r="I12" s="22"/>
      <c r="J12" s="22"/>
      <c r="K12" s="22">
        <v>35</v>
      </c>
      <c r="L12" s="208"/>
      <c r="M12" s="499">
        <f>SUM(E12:L12)</f>
        <v>220</v>
      </c>
      <c r="N12" s="1047"/>
      <c r="O12" s="1049"/>
      <c r="P12" s="1050"/>
      <c r="Q12" s="1049"/>
      <c r="R12" s="1049"/>
      <c r="S12" s="1052"/>
      <c r="T12" s="865"/>
      <c r="U12" s="835"/>
      <c r="V12" s="809"/>
      <c r="W12" s="1057"/>
    </row>
    <row r="13" spans="1:23" ht="42" x14ac:dyDescent="0.25">
      <c r="A13" s="1042"/>
      <c r="B13" s="1044" t="s">
        <v>29</v>
      </c>
      <c r="C13" s="136" t="s">
        <v>159</v>
      </c>
      <c r="D13" s="131" t="s">
        <v>149</v>
      </c>
      <c r="E13" s="58"/>
      <c r="F13" s="20"/>
      <c r="G13" s="20">
        <v>30</v>
      </c>
      <c r="H13" s="20"/>
      <c r="I13" s="20"/>
      <c r="J13" s="20"/>
      <c r="K13" s="20"/>
      <c r="L13" s="209"/>
      <c r="M13" s="612">
        <f t="shared" ref="M13:M16" si="7">SUM(E13:L13)</f>
        <v>30</v>
      </c>
      <c r="N13" s="1058"/>
      <c r="O13" s="1048"/>
      <c r="P13" s="1048">
        <v>75</v>
      </c>
      <c r="Q13" s="1048"/>
      <c r="R13" s="1048"/>
      <c r="S13" s="1051"/>
      <c r="T13" s="919">
        <f>SUM(N13:S14)</f>
        <v>75</v>
      </c>
      <c r="U13" s="833">
        <v>75</v>
      </c>
      <c r="V13" s="807"/>
      <c r="W13" s="1056"/>
    </row>
    <row r="14" spans="1:23" ht="36" customHeight="1" thickBot="1" x14ac:dyDescent="0.3">
      <c r="A14" s="1042"/>
      <c r="B14" s="1045"/>
      <c r="C14" s="252" t="s">
        <v>158</v>
      </c>
      <c r="D14" s="172" t="s">
        <v>30</v>
      </c>
      <c r="E14" s="60"/>
      <c r="F14" s="22"/>
      <c r="G14" s="22">
        <v>185</v>
      </c>
      <c r="H14" s="22"/>
      <c r="I14" s="22"/>
      <c r="J14" s="22">
        <v>130</v>
      </c>
      <c r="K14" s="22">
        <v>35</v>
      </c>
      <c r="L14" s="208"/>
      <c r="M14" s="499">
        <f>SUM(E14:L14)</f>
        <v>350</v>
      </c>
      <c r="N14" s="1059"/>
      <c r="O14" s="1049"/>
      <c r="P14" s="1050"/>
      <c r="Q14" s="1049"/>
      <c r="R14" s="1049"/>
      <c r="S14" s="1052"/>
      <c r="T14" s="865"/>
      <c r="U14" s="835"/>
      <c r="V14" s="809"/>
      <c r="W14" s="1057"/>
    </row>
    <row r="15" spans="1:23" ht="63" x14ac:dyDescent="0.25">
      <c r="A15" s="1042"/>
      <c r="B15" s="1062" t="s">
        <v>32</v>
      </c>
      <c r="C15" s="136" t="s">
        <v>160</v>
      </c>
      <c r="D15" s="131" t="s">
        <v>27</v>
      </c>
      <c r="E15" s="66"/>
      <c r="F15" s="21"/>
      <c r="G15" s="21">
        <v>40</v>
      </c>
      <c r="H15" s="21"/>
      <c r="I15" s="21"/>
      <c r="J15" s="21"/>
      <c r="K15" s="21"/>
      <c r="L15" s="63"/>
      <c r="M15" s="612">
        <f t="shared" si="7"/>
        <v>40</v>
      </c>
      <c r="N15" s="789">
        <v>1</v>
      </c>
      <c r="O15" s="1048"/>
      <c r="P15" s="1063">
        <v>150</v>
      </c>
      <c r="Q15" s="1048"/>
      <c r="R15" s="1048"/>
      <c r="S15" s="1051"/>
      <c r="T15" s="919">
        <f>SUM(N15:S16)</f>
        <v>151</v>
      </c>
      <c r="U15" s="833">
        <v>76</v>
      </c>
      <c r="V15" s="807">
        <v>75</v>
      </c>
      <c r="W15" s="1056"/>
    </row>
    <row r="16" spans="1:23" ht="36" customHeight="1" thickBot="1" x14ac:dyDescent="0.3">
      <c r="A16" s="1043"/>
      <c r="B16" s="1045"/>
      <c r="C16" s="252" t="s">
        <v>158</v>
      </c>
      <c r="D16" s="172" t="s">
        <v>30</v>
      </c>
      <c r="E16" s="60"/>
      <c r="F16" s="22"/>
      <c r="G16" s="22">
        <v>185</v>
      </c>
      <c r="H16" s="22"/>
      <c r="I16" s="22"/>
      <c r="J16" s="22"/>
      <c r="K16" s="22"/>
      <c r="L16" s="61"/>
      <c r="M16" s="499">
        <f t="shared" si="7"/>
        <v>185</v>
      </c>
      <c r="N16" s="791"/>
      <c r="O16" s="1049"/>
      <c r="P16" s="1050"/>
      <c r="Q16" s="1049"/>
      <c r="R16" s="1049"/>
      <c r="S16" s="1052"/>
      <c r="T16" s="865"/>
      <c r="U16" s="835"/>
      <c r="V16" s="809"/>
      <c r="W16" s="1057"/>
    </row>
    <row r="17" spans="1:23" ht="42" customHeight="1" thickBot="1" x14ac:dyDescent="0.3">
      <c r="A17" s="830"/>
      <c r="B17" s="831"/>
      <c r="C17" s="831"/>
      <c r="D17" s="832"/>
      <c r="E17" s="590">
        <f>SUM(E11:E16)</f>
        <v>0</v>
      </c>
      <c r="F17" s="112">
        <f t="shared" ref="F17:L17" si="8">SUM(F11:F16)</f>
        <v>0</v>
      </c>
      <c r="G17" s="112">
        <f t="shared" si="8"/>
        <v>670</v>
      </c>
      <c r="H17" s="112">
        <f t="shared" si="8"/>
        <v>0</v>
      </c>
      <c r="I17" s="112">
        <f t="shared" si="8"/>
        <v>0</v>
      </c>
      <c r="J17" s="112">
        <f t="shared" si="8"/>
        <v>130</v>
      </c>
      <c r="K17" s="112">
        <f t="shared" si="8"/>
        <v>70</v>
      </c>
      <c r="L17" s="591">
        <f t="shared" si="8"/>
        <v>0</v>
      </c>
      <c r="M17" s="473">
        <f>SUM(M11:M16)</f>
        <v>870</v>
      </c>
      <c r="N17" s="590">
        <f>SUM(N11:N16)</f>
        <v>6</v>
      </c>
      <c r="O17" s="112">
        <f t="shared" ref="O17:S17" si="9">SUM(O11:O16)</f>
        <v>0</v>
      </c>
      <c r="P17" s="112">
        <f t="shared" si="9"/>
        <v>300</v>
      </c>
      <c r="Q17" s="112">
        <f t="shared" si="9"/>
        <v>0</v>
      </c>
      <c r="R17" s="112">
        <f t="shared" si="9"/>
        <v>0</v>
      </c>
      <c r="S17" s="591">
        <f t="shared" si="9"/>
        <v>0</v>
      </c>
      <c r="T17" s="473">
        <f>SUM(T11:T16)</f>
        <v>306</v>
      </c>
      <c r="U17" s="611">
        <f t="shared" ref="U17:V17" si="10">SUM(U11:U16)</f>
        <v>231</v>
      </c>
      <c r="V17" s="527">
        <f t="shared" si="10"/>
        <v>75</v>
      </c>
      <c r="W17" s="245"/>
    </row>
    <row r="18" spans="1:23" ht="36" customHeight="1" thickBot="1" x14ac:dyDescent="0.3">
      <c r="A18" s="1042" t="s">
        <v>161</v>
      </c>
      <c r="B18" s="537" t="s">
        <v>26</v>
      </c>
      <c r="C18" s="253" t="s">
        <v>158</v>
      </c>
      <c r="D18" s="258" t="s">
        <v>30</v>
      </c>
      <c r="E18" s="211"/>
      <c r="F18" s="212"/>
      <c r="G18" s="28">
        <v>20</v>
      </c>
      <c r="H18" s="212"/>
      <c r="I18" s="212"/>
      <c r="J18" s="212"/>
      <c r="K18" s="212"/>
      <c r="L18" s="213"/>
      <c r="M18" s="473">
        <f>SUM(E18:L18)</f>
        <v>20</v>
      </c>
      <c r="N18" s="214">
        <v>5</v>
      </c>
      <c r="O18" s="215"/>
      <c r="P18" s="215">
        <v>10</v>
      </c>
      <c r="Q18" s="212"/>
      <c r="R18" s="212"/>
      <c r="S18" s="216"/>
      <c r="T18" s="473">
        <v>15</v>
      </c>
      <c r="U18" s="596">
        <v>15</v>
      </c>
      <c r="V18" s="597"/>
      <c r="W18" s="246"/>
    </row>
    <row r="19" spans="1:23" ht="42" x14ac:dyDescent="0.25">
      <c r="A19" s="1042"/>
      <c r="B19" s="944" t="s">
        <v>29</v>
      </c>
      <c r="C19" s="46" t="s">
        <v>162</v>
      </c>
      <c r="D19" s="259" t="s">
        <v>27</v>
      </c>
      <c r="E19" s="217"/>
      <c r="F19" s="218"/>
      <c r="G19" s="21">
        <v>37</v>
      </c>
      <c r="H19" s="218"/>
      <c r="I19" s="218"/>
      <c r="J19" s="218"/>
      <c r="K19" s="218"/>
      <c r="L19" s="219"/>
      <c r="M19" s="497">
        <f t="shared" ref="M19:M23" si="11">SUM(E19:L19)</f>
        <v>37</v>
      </c>
      <c r="N19" s="220"/>
      <c r="O19" s="218"/>
      <c r="P19" s="1060">
        <v>50</v>
      </c>
      <c r="Q19" s="218"/>
      <c r="R19" s="218"/>
      <c r="S19" s="221"/>
      <c r="T19" s="497">
        <v>50</v>
      </c>
      <c r="U19" s="834">
        <v>50</v>
      </c>
      <c r="V19" s="598"/>
      <c r="W19" s="247"/>
    </row>
    <row r="20" spans="1:23" ht="36" customHeight="1" thickBot="1" x14ac:dyDescent="0.3">
      <c r="A20" s="1042"/>
      <c r="B20" s="946"/>
      <c r="C20" s="254" t="s">
        <v>158</v>
      </c>
      <c r="D20" s="80" t="s">
        <v>30</v>
      </c>
      <c r="E20" s="222"/>
      <c r="F20" s="223"/>
      <c r="G20" s="26">
        <v>39</v>
      </c>
      <c r="H20" s="223"/>
      <c r="I20" s="223"/>
      <c r="J20" s="223"/>
      <c r="K20" s="223"/>
      <c r="L20" s="224"/>
      <c r="M20" s="499">
        <f t="shared" si="11"/>
        <v>39</v>
      </c>
      <c r="N20" s="225"/>
      <c r="O20" s="223"/>
      <c r="P20" s="1061"/>
      <c r="Q20" s="223"/>
      <c r="R20" s="223"/>
      <c r="S20" s="226"/>
      <c r="T20" s="499"/>
      <c r="U20" s="834"/>
      <c r="V20" s="599"/>
      <c r="W20" s="247"/>
    </row>
    <row r="21" spans="1:23" ht="42" x14ac:dyDescent="0.25">
      <c r="A21" s="1042"/>
      <c r="B21" s="965" t="s">
        <v>32</v>
      </c>
      <c r="C21" s="255" t="s">
        <v>163</v>
      </c>
      <c r="D21" s="131" t="s">
        <v>27</v>
      </c>
      <c r="E21" s="228"/>
      <c r="F21" s="229"/>
      <c r="G21" s="70">
        <v>37</v>
      </c>
      <c r="H21" s="229"/>
      <c r="I21" s="229"/>
      <c r="J21" s="229"/>
      <c r="K21" s="229"/>
      <c r="L21" s="230"/>
      <c r="M21" s="497">
        <f>SUM(E21:L21)</f>
        <v>37</v>
      </c>
      <c r="N21" s="231"/>
      <c r="O21" s="229"/>
      <c r="P21" s="1060">
        <v>50</v>
      </c>
      <c r="Q21" s="229"/>
      <c r="R21" s="229"/>
      <c r="S21" s="232"/>
      <c r="T21" s="497">
        <v>50</v>
      </c>
      <c r="U21" s="833">
        <v>50</v>
      </c>
      <c r="V21" s="600"/>
      <c r="W21" s="247"/>
    </row>
    <row r="22" spans="1:23" ht="36" customHeight="1" thickBot="1" x14ac:dyDescent="0.3">
      <c r="A22" s="1042"/>
      <c r="B22" s="966"/>
      <c r="C22" s="256" t="s">
        <v>158</v>
      </c>
      <c r="D22" s="260" t="s">
        <v>30</v>
      </c>
      <c r="E22" s="233"/>
      <c r="F22" s="234"/>
      <c r="G22" s="22">
        <v>39</v>
      </c>
      <c r="H22" s="234"/>
      <c r="I22" s="234"/>
      <c r="J22" s="234"/>
      <c r="K22" s="234"/>
      <c r="L22" s="235"/>
      <c r="M22" s="499">
        <f t="shared" si="11"/>
        <v>39</v>
      </c>
      <c r="N22" s="236"/>
      <c r="O22" s="234"/>
      <c r="P22" s="1061"/>
      <c r="Q22" s="234"/>
      <c r="R22" s="234"/>
      <c r="S22" s="227"/>
      <c r="T22" s="499"/>
      <c r="U22" s="835"/>
      <c r="V22" s="599"/>
      <c r="W22" s="247"/>
    </row>
    <row r="23" spans="1:23" ht="36" customHeight="1" thickBot="1" x14ac:dyDescent="0.3">
      <c r="A23" s="1043"/>
      <c r="B23" s="577" t="s">
        <v>164</v>
      </c>
      <c r="C23" s="257" t="s">
        <v>158</v>
      </c>
      <c r="D23" s="174" t="s">
        <v>30</v>
      </c>
      <c r="E23" s="67"/>
      <c r="F23" s="24"/>
      <c r="G23" s="24">
        <v>42</v>
      </c>
      <c r="H23" s="24"/>
      <c r="I23" s="24"/>
      <c r="J23" s="24"/>
      <c r="K23" s="24"/>
      <c r="L23" s="55"/>
      <c r="M23" s="613">
        <f t="shared" si="11"/>
        <v>42</v>
      </c>
      <c r="N23" s="237"/>
      <c r="O23" s="238"/>
      <c r="P23" s="238">
        <v>10</v>
      </c>
      <c r="Q23" s="238"/>
      <c r="R23" s="238"/>
      <c r="S23" s="239"/>
      <c r="T23" s="473">
        <v>10</v>
      </c>
      <c r="U23" s="601"/>
      <c r="V23" s="602">
        <v>10</v>
      </c>
      <c r="W23" s="248"/>
    </row>
    <row r="24" spans="1:23" ht="42" customHeight="1" thickBot="1" x14ac:dyDescent="0.3">
      <c r="A24" s="830"/>
      <c r="B24" s="831"/>
      <c r="C24" s="831"/>
      <c r="D24" s="832"/>
      <c r="E24" s="590">
        <f>SUM(E18:E23)</f>
        <v>0</v>
      </c>
      <c r="F24" s="112">
        <f t="shared" ref="F24:L24" si="12">SUM(F18:F23)</f>
        <v>0</v>
      </c>
      <c r="G24" s="112">
        <f t="shared" si="12"/>
        <v>214</v>
      </c>
      <c r="H24" s="112">
        <f t="shared" si="12"/>
        <v>0</v>
      </c>
      <c r="I24" s="112">
        <f t="shared" si="12"/>
        <v>0</v>
      </c>
      <c r="J24" s="112">
        <f t="shared" si="12"/>
        <v>0</v>
      </c>
      <c r="K24" s="112">
        <f t="shared" si="12"/>
        <v>0</v>
      </c>
      <c r="L24" s="591">
        <f t="shared" si="12"/>
        <v>0</v>
      </c>
      <c r="M24" s="473">
        <f t="shared" ref="M24" si="13">SUM(M18:M23)</f>
        <v>214</v>
      </c>
      <c r="N24" s="590">
        <f>SUM(N18:N23)</f>
        <v>5</v>
      </c>
      <c r="O24" s="112">
        <f t="shared" ref="O24:S24" si="14">SUM(O18:O23)</f>
        <v>0</v>
      </c>
      <c r="P24" s="112">
        <f t="shared" si="14"/>
        <v>120</v>
      </c>
      <c r="Q24" s="112">
        <f t="shared" si="14"/>
        <v>0</v>
      </c>
      <c r="R24" s="112">
        <f t="shared" si="14"/>
        <v>0</v>
      </c>
      <c r="S24" s="591">
        <f t="shared" si="14"/>
        <v>0</v>
      </c>
      <c r="T24" s="473">
        <f>SUM(T18:T23)</f>
        <v>125</v>
      </c>
      <c r="U24" s="611">
        <f t="shared" ref="U24" si="15">SUM(U18:U23)</f>
        <v>115</v>
      </c>
      <c r="V24" s="527">
        <f t="shared" ref="V24" si="16">SUM(V18:V23)</f>
        <v>10</v>
      </c>
      <c r="W24" s="113">
        <f t="shared" ref="W24" si="17">SUM(W18:W23)</f>
        <v>0</v>
      </c>
    </row>
    <row r="25" spans="1:23" ht="78" customHeight="1" x14ac:dyDescent="0.25">
      <c r="A25" s="1041" t="s">
        <v>165</v>
      </c>
      <c r="B25" s="1064" t="s">
        <v>26</v>
      </c>
      <c r="C25" s="37" t="s">
        <v>166</v>
      </c>
      <c r="D25" s="578" t="s">
        <v>54</v>
      </c>
      <c r="E25" s="58"/>
      <c r="F25" s="20"/>
      <c r="G25" s="20">
        <v>70</v>
      </c>
      <c r="H25" s="20"/>
      <c r="I25" s="20"/>
      <c r="J25" s="20"/>
      <c r="K25" s="20"/>
      <c r="L25" s="209"/>
      <c r="M25" s="497">
        <f>SUM(E25:L25)</f>
        <v>70</v>
      </c>
      <c r="N25" s="586">
        <v>20</v>
      </c>
      <c r="O25" s="20">
        <v>12</v>
      </c>
      <c r="P25" s="20">
        <v>4</v>
      </c>
      <c r="Q25" s="20"/>
      <c r="R25" s="20">
        <v>7</v>
      </c>
      <c r="S25" s="209"/>
      <c r="T25" s="497">
        <f>SUM(N25:S25)</f>
        <v>43</v>
      </c>
      <c r="U25" s="603"/>
      <c r="V25" s="604"/>
      <c r="W25" s="587"/>
    </row>
    <row r="26" spans="1:23" ht="78" customHeight="1" thickBot="1" x14ac:dyDescent="0.3">
      <c r="A26" s="1043"/>
      <c r="B26" s="1065"/>
      <c r="C26" s="39"/>
      <c r="D26" s="260" t="s">
        <v>30</v>
      </c>
      <c r="E26" s="233"/>
      <c r="F26" s="234"/>
      <c r="G26" s="22">
        <v>150</v>
      </c>
      <c r="H26" s="22"/>
      <c r="I26" s="22"/>
      <c r="J26" s="22"/>
      <c r="K26" s="22"/>
      <c r="L26" s="61"/>
      <c r="M26" s="499">
        <f>SUM(E26:L26)</f>
        <v>150</v>
      </c>
      <c r="N26" s="588"/>
      <c r="O26" s="22"/>
      <c r="P26" s="22"/>
      <c r="Q26" s="22"/>
      <c r="R26" s="22"/>
      <c r="S26" s="61"/>
      <c r="T26" s="499">
        <f>SUM(N26:S26)</f>
        <v>0</v>
      </c>
      <c r="U26" s="605"/>
      <c r="V26" s="606"/>
      <c r="W26" s="589"/>
    </row>
    <row r="27" spans="1:23" ht="42" customHeight="1" thickBot="1" x14ac:dyDescent="0.3">
      <c r="A27" s="830"/>
      <c r="B27" s="831"/>
      <c r="C27" s="831"/>
      <c r="D27" s="832"/>
      <c r="E27" s="590">
        <f t="shared" ref="E27:L27" si="18">SUM(E25:E26)</f>
        <v>0</v>
      </c>
      <c r="F27" s="112">
        <f t="shared" si="18"/>
        <v>0</v>
      </c>
      <c r="G27" s="112">
        <f t="shared" si="18"/>
        <v>220</v>
      </c>
      <c r="H27" s="112">
        <f t="shared" si="18"/>
        <v>0</v>
      </c>
      <c r="I27" s="112">
        <f t="shared" si="18"/>
        <v>0</v>
      </c>
      <c r="J27" s="112">
        <f t="shared" si="18"/>
        <v>0</v>
      </c>
      <c r="K27" s="112">
        <f t="shared" si="18"/>
        <v>0</v>
      </c>
      <c r="L27" s="591">
        <f t="shared" si="18"/>
        <v>0</v>
      </c>
      <c r="M27" s="473">
        <f>SUM(M25:M26)</f>
        <v>220</v>
      </c>
      <c r="N27" s="590">
        <f>SUM(N25:N26)</f>
        <v>20</v>
      </c>
      <c r="O27" s="112">
        <f t="shared" ref="O27:S27" si="19">SUM(O25:O26)</f>
        <v>12</v>
      </c>
      <c r="P27" s="112">
        <f t="shared" si="19"/>
        <v>4</v>
      </c>
      <c r="Q27" s="112">
        <f t="shared" si="19"/>
        <v>0</v>
      </c>
      <c r="R27" s="112">
        <f t="shared" si="19"/>
        <v>7</v>
      </c>
      <c r="S27" s="591">
        <f t="shared" si="19"/>
        <v>0</v>
      </c>
      <c r="T27" s="473">
        <f t="shared" ref="T27:U27" si="20">SUM(T25:T26)</f>
        <v>43</v>
      </c>
      <c r="U27" s="611">
        <f t="shared" si="20"/>
        <v>0</v>
      </c>
      <c r="V27" s="527">
        <f>SUM(V25:V26)</f>
        <v>0</v>
      </c>
      <c r="W27" s="244"/>
    </row>
    <row r="28" spans="1:23" ht="36" customHeight="1" x14ac:dyDescent="0.25">
      <c r="A28" s="1041" t="s">
        <v>167</v>
      </c>
      <c r="B28" s="786" t="s">
        <v>26</v>
      </c>
      <c r="C28" s="37" t="s">
        <v>168</v>
      </c>
      <c r="D28" s="578" t="s">
        <v>169</v>
      </c>
      <c r="E28" s="58"/>
      <c r="F28" s="20"/>
      <c r="G28" s="20">
        <v>96</v>
      </c>
      <c r="H28" s="20"/>
      <c r="I28" s="20"/>
      <c r="J28" s="20"/>
      <c r="K28" s="20"/>
      <c r="L28" s="209"/>
      <c r="M28" s="497">
        <f>SUM(E28:L28)</f>
        <v>96</v>
      </c>
      <c r="N28" s="1053">
        <v>14</v>
      </c>
      <c r="O28" s="1037">
        <v>50</v>
      </c>
      <c r="P28" s="1037">
        <v>6</v>
      </c>
      <c r="Q28" s="1037">
        <v>60</v>
      </c>
      <c r="R28" s="1037">
        <v>1</v>
      </c>
      <c r="S28" s="1038"/>
      <c r="T28" s="896">
        <f>SUM(N28:S31)</f>
        <v>151</v>
      </c>
      <c r="U28" s="1039">
        <v>36</v>
      </c>
      <c r="V28" s="920"/>
      <c r="W28" s="1022"/>
    </row>
    <row r="29" spans="1:23" ht="36" customHeight="1" x14ac:dyDescent="0.25">
      <c r="A29" s="1042"/>
      <c r="B29" s="787"/>
      <c r="C29" s="580" t="s">
        <v>170</v>
      </c>
      <c r="D29" s="583" t="s">
        <v>171</v>
      </c>
      <c r="E29" s="27"/>
      <c r="F29" s="348"/>
      <c r="G29" s="348">
        <v>13</v>
      </c>
      <c r="H29" s="348"/>
      <c r="I29" s="348"/>
      <c r="J29" s="348"/>
      <c r="K29" s="348"/>
      <c r="L29" s="581"/>
      <c r="M29" s="498">
        <f t="shared" ref="M29:M31" si="21">SUM(E29:L29)</f>
        <v>13</v>
      </c>
      <c r="N29" s="1054"/>
      <c r="O29" s="1026"/>
      <c r="P29" s="1055"/>
      <c r="Q29" s="1026"/>
      <c r="R29" s="1026"/>
      <c r="S29" s="1029"/>
      <c r="T29" s="1031"/>
      <c r="U29" s="1033"/>
      <c r="V29" s="1035"/>
      <c r="W29" s="1023"/>
    </row>
    <row r="30" spans="1:23" ht="36" customHeight="1" x14ac:dyDescent="0.25">
      <c r="A30" s="1042"/>
      <c r="B30" s="787"/>
      <c r="C30" s="38" t="s">
        <v>172</v>
      </c>
      <c r="D30" s="583" t="s">
        <v>173</v>
      </c>
      <c r="E30" s="27"/>
      <c r="F30" s="348"/>
      <c r="G30" s="348">
        <v>65</v>
      </c>
      <c r="H30" s="348"/>
      <c r="I30" s="348"/>
      <c r="J30" s="348"/>
      <c r="K30" s="348"/>
      <c r="L30" s="581"/>
      <c r="M30" s="498">
        <f t="shared" si="21"/>
        <v>65</v>
      </c>
      <c r="N30" s="1054"/>
      <c r="O30" s="1026"/>
      <c r="P30" s="1026">
        <v>20</v>
      </c>
      <c r="Q30" s="1026"/>
      <c r="R30" s="1026"/>
      <c r="S30" s="1029"/>
      <c r="T30" s="1031"/>
      <c r="U30" s="1033"/>
      <c r="V30" s="1035"/>
      <c r="W30" s="1023"/>
    </row>
    <row r="31" spans="1:23" ht="36" customHeight="1" thickBot="1" x14ac:dyDescent="0.3">
      <c r="A31" s="1042"/>
      <c r="B31" s="787"/>
      <c r="C31" s="252" t="s">
        <v>174</v>
      </c>
      <c r="D31" s="260" t="s">
        <v>175</v>
      </c>
      <c r="E31" s="60"/>
      <c r="F31" s="22"/>
      <c r="G31" s="22">
        <v>240</v>
      </c>
      <c r="H31" s="22"/>
      <c r="I31" s="22"/>
      <c r="J31" s="22"/>
      <c r="K31" s="22"/>
      <c r="L31" s="208"/>
      <c r="M31" s="499">
        <f t="shared" si="21"/>
        <v>240</v>
      </c>
      <c r="N31" s="1066"/>
      <c r="O31" s="1027"/>
      <c r="P31" s="1028"/>
      <c r="Q31" s="1027"/>
      <c r="R31" s="1027"/>
      <c r="S31" s="1030"/>
      <c r="T31" s="1032"/>
      <c r="U31" s="1034"/>
      <c r="V31" s="1036"/>
      <c r="W31" s="1040"/>
    </row>
    <row r="32" spans="1:23" ht="42.75" customHeight="1" thickBot="1" x14ac:dyDescent="0.3">
      <c r="A32" s="830"/>
      <c r="B32" s="831"/>
      <c r="C32" s="831"/>
      <c r="D32" s="832"/>
      <c r="E32" s="590">
        <f>SUM(E28:E31)</f>
        <v>0</v>
      </c>
      <c r="F32" s="112">
        <f t="shared" ref="F32:L32" si="22">SUM(F28:F31)</f>
        <v>0</v>
      </c>
      <c r="G32" s="112">
        <f t="shared" si="22"/>
        <v>414</v>
      </c>
      <c r="H32" s="112">
        <f t="shared" si="22"/>
        <v>0</v>
      </c>
      <c r="I32" s="112">
        <f t="shared" si="22"/>
        <v>0</v>
      </c>
      <c r="J32" s="112">
        <f t="shared" si="22"/>
        <v>0</v>
      </c>
      <c r="K32" s="112">
        <f t="shared" si="22"/>
        <v>0</v>
      </c>
      <c r="L32" s="591">
        <f t="shared" si="22"/>
        <v>0</v>
      </c>
      <c r="M32" s="473">
        <f t="shared" ref="M32" si="23">SUM(M28:M31)</f>
        <v>414</v>
      </c>
      <c r="N32" s="590">
        <f t="shared" ref="N32:S32" si="24">SUM(N28:N31)</f>
        <v>14</v>
      </c>
      <c r="O32" s="112">
        <f t="shared" si="24"/>
        <v>50</v>
      </c>
      <c r="P32" s="112">
        <f t="shared" si="24"/>
        <v>26</v>
      </c>
      <c r="Q32" s="112">
        <f t="shared" si="24"/>
        <v>60</v>
      </c>
      <c r="R32" s="112">
        <f t="shared" si="24"/>
        <v>1</v>
      </c>
      <c r="S32" s="591">
        <f t="shared" si="24"/>
        <v>0</v>
      </c>
      <c r="T32" s="473">
        <f t="shared" ref="T32" si="25">SUM(T28:T31)</f>
        <v>151</v>
      </c>
      <c r="U32" s="607">
        <f t="shared" ref="U32" si="26">SUM(U28:U31)</f>
        <v>36</v>
      </c>
      <c r="V32" s="608">
        <f t="shared" ref="V32" si="27">SUM(V28:V31)</f>
        <v>0</v>
      </c>
      <c r="W32" s="113">
        <f t="shared" ref="W32" si="28">SUM(W28:W31)</f>
        <v>0</v>
      </c>
    </row>
    <row r="33" spans="1:23" ht="54" customHeight="1" thickBot="1" x14ac:dyDescent="0.3">
      <c r="A33" s="1067" t="s">
        <v>72</v>
      </c>
      <c r="B33" s="1068"/>
      <c r="C33" s="1068"/>
      <c r="D33" s="1069"/>
      <c r="E33" s="592">
        <f>E10+E17+E24+E27+E32</f>
        <v>0</v>
      </c>
      <c r="F33" s="593">
        <f t="shared" ref="F33:L33" si="29">F10+F17+F24+F27+F32</f>
        <v>0</v>
      </c>
      <c r="G33" s="593">
        <f t="shared" si="29"/>
        <v>1570</v>
      </c>
      <c r="H33" s="593">
        <f t="shared" si="29"/>
        <v>0</v>
      </c>
      <c r="I33" s="593">
        <f t="shared" si="29"/>
        <v>0</v>
      </c>
      <c r="J33" s="593">
        <f>J10+J17+J24+J27+J32</f>
        <v>130</v>
      </c>
      <c r="K33" s="593">
        <f>K10+K17+K24+K27+K32</f>
        <v>480</v>
      </c>
      <c r="L33" s="594">
        <f t="shared" si="29"/>
        <v>0</v>
      </c>
      <c r="M33" s="595">
        <f>M10+M17+M24+M27+M32</f>
        <v>2180</v>
      </c>
      <c r="N33" s="592">
        <f>N10+N17+N24+N27+N32</f>
        <v>45</v>
      </c>
      <c r="O33" s="593">
        <f t="shared" ref="O33:V33" si="30">O10+O17+O24+O27+O32</f>
        <v>62</v>
      </c>
      <c r="P33" s="593">
        <f t="shared" si="30"/>
        <v>450</v>
      </c>
      <c r="Q33" s="593">
        <f t="shared" si="30"/>
        <v>60</v>
      </c>
      <c r="R33" s="593">
        <f t="shared" si="30"/>
        <v>8</v>
      </c>
      <c r="S33" s="594">
        <f t="shared" si="30"/>
        <v>0</v>
      </c>
      <c r="T33" s="595">
        <f t="shared" si="30"/>
        <v>625</v>
      </c>
      <c r="U33" s="609">
        <f t="shared" si="30"/>
        <v>382</v>
      </c>
      <c r="V33" s="610">
        <f t="shared" si="30"/>
        <v>85</v>
      </c>
      <c r="W33" s="249"/>
    </row>
  </sheetData>
  <sheetProtection algorithmName="SHA-512" hashValue="T2bwpRxTeEy6O4jUXOTyX//z9eH9PAX1w3K9JRJaN6S0+YCYM3iUGQxEa1/j9f4WdrrrcX3gNRQQhZHwLknoJg==" saltValue="YCDu6PDTfbUlbyxsKaQ6Fw==" spinCount="100000" sheet="1" objects="1" scenarios="1"/>
  <mergeCells count="92">
    <mergeCell ref="A10:D10"/>
    <mergeCell ref="A17:D17"/>
    <mergeCell ref="A24:D24"/>
    <mergeCell ref="A27:D27"/>
    <mergeCell ref="A32:D32"/>
    <mergeCell ref="B19:B20"/>
    <mergeCell ref="A33:D33"/>
    <mergeCell ref="Q28:Q31"/>
    <mergeCell ref="R28:R31"/>
    <mergeCell ref="S28:S29"/>
    <mergeCell ref="T28:T31"/>
    <mergeCell ref="O28:O31"/>
    <mergeCell ref="P28:P29"/>
    <mergeCell ref="P30:P31"/>
    <mergeCell ref="S30:S31"/>
    <mergeCell ref="V15:V16"/>
    <mergeCell ref="W15:W16"/>
    <mergeCell ref="A25:A26"/>
    <mergeCell ref="B25:B26"/>
    <mergeCell ref="A28:A31"/>
    <mergeCell ref="B28:B31"/>
    <mergeCell ref="N28:N31"/>
    <mergeCell ref="W28:W29"/>
    <mergeCell ref="V30:V31"/>
    <mergeCell ref="W30:W31"/>
    <mergeCell ref="U28:U31"/>
    <mergeCell ref="V28:V29"/>
    <mergeCell ref="P21:P22"/>
    <mergeCell ref="U21:U22"/>
    <mergeCell ref="R15:R16"/>
    <mergeCell ref="A18:A23"/>
    <mergeCell ref="P19:P20"/>
    <mergeCell ref="U19:U20"/>
    <mergeCell ref="B21:B22"/>
    <mergeCell ref="S15:S16"/>
    <mergeCell ref="T15:T16"/>
    <mergeCell ref="U15:U16"/>
    <mergeCell ref="B15:B16"/>
    <mergeCell ref="N15:N16"/>
    <mergeCell ref="O15:O16"/>
    <mergeCell ref="P15:P16"/>
    <mergeCell ref="Q15:Q16"/>
    <mergeCell ref="V11:V12"/>
    <mergeCell ref="W11:W12"/>
    <mergeCell ref="B13:B14"/>
    <mergeCell ref="N13:N14"/>
    <mergeCell ref="O13:O14"/>
    <mergeCell ref="P13:P14"/>
    <mergeCell ref="Q13:Q14"/>
    <mergeCell ref="R13:R14"/>
    <mergeCell ref="S13:S14"/>
    <mergeCell ref="T13:T14"/>
    <mergeCell ref="U13:U14"/>
    <mergeCell ref="V13:V14"/>
    <mergeCell ref="W13:W14"/>
    <mergeCell ref="W7:W9"/>
    <mergeCell ref="A11:A16"/>
    <mergeCell ref="B11:B12"/>
    <mergeCell ref="N11:N12"/>
    <mergeCell ref="O11:O12"/>
    <mergeCell ref="P11:P12"/>
    <mergeCell ref="Q11:Q12"/>
    <mergeCell ref="R11:R12"/>
    <mergeCell ref="S11:S12"/>
    <mergeCell ref="T11:T12"/>
    <mergeCell ref="A5:A9"/>
    <mergeCell ref="B5:B9"/>
    <mergeCell ref="N5:N6"/>
    <mergeCell ref="O5:O6"/>
    <mergeCell ref="P5:P6"/>
    <mergeCell ref="U11:U12"/>
    <mergeCell ref="W5:W6"/>
    <mergeCell ref="N7:N9"/>
    <mergeCell ref="O7:O9"/>
    <mergeCell ref="P7:P9"/>
    <mergeCell ref="Q7:Q9"/>
    <mergeCell ref="R7:R9"/>
    <mergeCell ref="S7:S9"/>
    <mergeCell ref="T7:T9"/>
    <mergeCell ref="U7:U9"/>
    <mergeCell ref="V7:V9"/>
    <mergeCell ref="Q5:Q6"/>
    <mergeCell ref="R5:R6"/>
    <mergeCell ref="S5:S6"/>
    <mergeCell ref="T5:T6"/>
    <mergeCell ref="U5:U6"/>
    <mergeCell ref="V5:V6"/>
    <mergeCell ref="A1:W1"/>
    <mergeCell ref="A2:W2"/>
    <mergeCell ref="E3:M3"/>
    <mergeCell ref="N3:T3"/>
    <mergeCell ref="U3:V3"/>
  </mergeCells>
  <pageMargins left="0.70866141732283472" right="0.70866141732283472" top="0.74803149606299213" bottom="0.74803149606299213" header="0.31496062992125984" footer="0.31496062992125984"/>
  <pageSetup paperSize="8" scale="38"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W17"/>
  <sheetViews>
    <sheetView showGridLines="0" zoomScale="60" zoomScaleNormal="60" workbookViewId="0">
      <selection activeCell="Q4" sqref="Q4"/>
    </sheetView>
  </sheetViews>
  <sheetFormatPr baseColWidth="10" defaultColWidth="10.85546875" defaultRowHeight="23.25" x14ac:dyDescent="0.35"/>
  <cols>
    <col min="1" max="1" width="27" style="269" customWidth="1"/>
    <col min="2" max="2" width="18" style="269" customWidth="1"/>
    <col min="3" max="3" width="29.5703125" style="269" customWidth="1"/>
    <col min="4" max="4" width="22.5703125" style="277" customWidth="1"/>
    <col min="5" max="5" width="14.42578125" style="88" bestFit="1" customWidth="1"/>
    <col min="6" max="6" width="13" style="88" customWidth="1"/>
    <col min="7" max="7" width="17.7109375" style="88" customWidth="1"/>
    <col min="8" max="8" width="22.28515625" style="88" customWidth="1"/>
    <col min="9" max="9" width="11.7109375" style="88" bestFit="1" customWidth="1"/>
    <col min="10" max="12" width="11" style="88" bestFit="1" customWidth="1"/>
    <col min="13" max="13" width="17.85546875" style="88" customWidth="1"/>
    <col min="14" max="15" width="11" style="88" bestFit="1" customWidth="1"/>
    <col min="16" max="16" width="18.140625" style="88" customWidth="1"/>
    <col min="17" max="17" width="18.5703125" style="88" customWidth="1"/>
    <col min="18" max="19" width="11" style="88" bestFit="1" customWidth="1"/>
    <col min="20" max="20" width="19.42578125" style="88" customWidth="1"/>
    <col min="21" max="21" width="20.140625" style="88" customWidth="1"/>
    <col min="22" max="22" width="25.42578125" style="88" customWidth="1"/>
    <col min="23" max="23" width="35.28515625" style="269" customWidth="1"/>
    <col min="24" max="16384" width="10.85546875" style="10"/>
  </cols>
  <sheetData>
    <row r="1" spans="1:23" ht="47.25" customHeight="1" thickBot="1" x14ac:dyDescent="0.3">
      <c r="A1" s="1073" t="s">
        <v>460</v>
      </c>
      <c r="B1" s="1074"/>
      <c r="C1" s="1074"/>
      <c r="D1" s="1074"/>
      <c r="E1" s="1074"/>
      <c r="F1" s="1074"/>
      <c r="G1" s="1074"/>
      <c r="H1" s="1074"/>
      <c r="I1" s="1074"/>
      <c r="J1" s="1074"/>
      <c r="K1" s="1074"/>
      <c r="L1" s="1074"/>
      <c r="M1" s="1074"/>
      <c r="N1" s="1074"/>
      <c r="O1" s="1074"/>
      <c r="P1" s="1074"/>
      <c r="Q1" s="1074"/>
      <c r="R1" s="1074"/>
      <c r="S1" s="1074"/>
      <c r="T1" s="1074"/>
      <c r="U1" s="1074"/>
      <c r="V1" s="1074"/>
      <c r="W1" s="1075"/>
    </row>
    <row r="2" spans="1:23" ht="24" thickBot="1" x14ac:dyDescent="0.3">
      <c r="A2" s="775"/>
      <c r="B2" s="775"/>
      <c r="C2" s="775"/>
      <c r="D2" s="775"/>
      <c r="E2" s="775"/>
      <c r="F2" s="775"/>
      <c r="G2" s="775"/>
      <c r="H2" s="775"/>
      <c r="I2" s="775"/>
      <c r="J2" s="775"/>
      <c r="K2" s="775"/>
      <c r="L2" s="775"/>
      <c r="M2" s="775"/>
      <c r="N2" s="775"/>
      <c r="O2" s="775"/>
      <c r="P2" s="775"/>
      <c r="Q2" s="775"/>
      <c r="R2" s="775"/>
      <c r="S2" s="775"/>
      <c r="T2" s="775"/>
      <c r="U2" s="775"/>
      <c r="V2" s="775"/>
      <c r="W2" s="775"/>
    </row>
    <row r="3" spans="1:23" ht="60.75" customHeight="1" thickBot="1" x14ac:dyDescent="0.3">
      <c r="A3" s="387"/>
      <c r="B3" s="1079"/>
      <c r="C3" s="1079"/>
      <c r="D3" s="1079"/>
      <c r="E3" s="929" t="s">
        <v>0</v>
      </c>
      <c r="F3" s="929"/>
      <c r="G3" s="929"/>
      <c r="H3" s="929"/>
      <c r="I3" s="929"/>
      <c r="J3" s="929"/>
      <c r="K3" s="929"/>
      <c r="L3" s="929"/>
      <c r="M3" s="929"/>
      <c r="N3" s="929" t="s">
        <v>1</v>
      </c>
      <c r="O3" s="929"/>
      <c r="P3" s="929"/>
      <c r="Q3" s="929"/>
      <c r="R3" s="929"/>
      <c r="S3" s="929"/>
      <c r="T3" s="929"/>
      <c r="U3" s="1020" t="s">
        <v>2</v>
      </c>
      <c r="V3" s="1021"/>
      <c r="W3" s="242"/>
    </row>
    <row r="4" spans="1:23" ht="357" thickBot="1" x14ac:dyDescent="0.3">
      <c r="A4" s="278" t="s">
        <v>3</v>
      </c>
      <c r="B4" s="614" t="s">
        <v>4</v>
      </c>
      <c r="C4" s="279" t="s">
        <v>5</v>
      </c>
      <c r="D4" s="36" t="s">
        <v>6</v>
      </c>
      <c r="E4" s="569" t="s">
        <v>7</v>
      </c>
      <c r="F4" s="570" t="s">
        <v>8</v>
      </c>
      <c r="G4" s="570" t="s">
        <v>9</v>
      </c>
      <c r="H4" s="570" t="s">
        <v>10</v>
      </c>
      <c r="I4" s="570" t="s">
        <v>11</v>
      </c>
      <c r="J4" s="570" t="s">
        <v>12</v>
      </c>
      <c r="K4" s="570" t="s">
        <v>13</v>
      </c>
      <c r="L4" s="571" t="s">
        <v>14</v>
      </c>
      <c r="M4" s="418" t="s">
        <v>15</v>
      </c>
      <c r="N4" s="132" t="s">
        <v>16</v>
      </c>
      <c r="O4" s="133" t="s">
        <v>17</v>
      </c>
      <c r="P4" s="133" t="s">
        <v>18</v>
      </c>
      <c r="Q4" s="133" t="s">
        <v>19</v>
      </c>
      <c r="R4" s="133" t="s">
        <v>20</v>
      </c>
      <c r="S4" s="134" t="s">
        <v>21</v>
      </c>
      <c r="T4" s="418" t="s">
        <v>22</v>
      </c>
      <c r="U4" s="575" t="s">
        <v>23</v>
      </c>
      <c r="V4" s="576" t="s">
        <v>391</v>
      </c>
      <c r="W4" s="243" t="s">
        <v>25</v>
      </c>
    </row>
    <row r="5" spans="1:23" ht="56.25" x14ac:dyDescent="0.25">
      <c r="A5" s="1041" t="s">
        <v>176</v>
      </c>
      <c r="B5" s="786" t="s">
        <v>26</v>
      </c>
      <c r="C5" s="280" t="s">
        <v>177</v>
      </c>
      <c r="D5" s="270" t="s">
        <v>27</v>
      </c>
      <c r="E5" s="58"/>
      <c r="F5" s="20"/>
      <c r="G5" s="20">
        <v>15</v>
      </c>
      <c r="H5" s="20"/>
      <c r="I5" s="20"/>
      <c r="J5" s="20"/>
      <c r="K5" s="20"/>
      <c r="L5" s="53"/>
      <c r="M5" s="341">
        <f>E5+F5+G5+H5+I5+J5+K5+L5</f>
        <v>15</v>
      </c>
      <c r="N5" s="1076"/>
      <c r="O5" s="1048"/>
      <c r="P5" s="1048">
        <v>52</v>
      </c>
      <c r="Q5" s="1048"/>
      <c r="R5" s="1048"/>
      <c r="S5" s="1051"/>
      <c r="T5" s="1086">
        <f>SUM(N5:S7)</f>
        <v>52</v>
      </c>
      <c r="U5" s="1090">
        <v>26</v>
      </c>
      <c r="V5" s="1070">
        <v>26</v>
      </c>
      <c r="W5" s="1083"/>
    </row>
    <row r="6" spans="1:23" ht="37.5" x14ac:dyDescent="0.25">
      <c r="A6" s="1042"/>
      <c r="B6" s="787"/>
      <c r="C6" s="281"/>
      <c r="D6" s="271" t="s">
        <v>30</v>
      </c>
      <c r="E6" s="67">
        <v>108</v>
      </c>
      <c r="F6" s="24"/>
      <c r="G6" s="24"/>
      <c r="H6" s="24"/>
      <c r="I6" s="24"/>
      <c r="J6" s="24"/>
      <c r="K6" s="24"/>
      <c r="L6" s="55"/>
      <c r="M6" s="547">
        <f t="shared" ref="M6:M7" si="0">E6+F6+G6+H6+I6+J6+K6+L6</f>
        <v>108</v>
      </c>
      <c r="N6" s="1077"/>
      <c r="O6" s="1063"/>
      <c r="P6" s="1063"/>
      <c r="Q6" s="1063"/>
      <c r="R6" s="1063"/>
      <c r="S6" s="1089"/>
      <c r="T6" s="1087"/>
      <c r="U6" s="1091"/>
      <c r="V6" s="1071"/>
      <c r="W6" s="1084"/>
    </row>
    <row r="7" spans="1:23" ht="57" thickBot="1" x14ac:dyDescent="0.3">
      <c r="A7" s="1043"/>
      <c r="B7" s="788"/>
      <c r="C7" s="166" t="s">
        <v>178</v>
      </c>
      <c r="D7" s="272" t="s">
        <v>341</v>
      </c>
      <c r="E7" s="60">
        <v>260</v>
      </c>
      <c r="F7" s="22"/>
      <c r="G7" s="22"/>
      <c r="H7" s="22"/>
      <c r="I7" s="22"/>
      <c r="J7" s="22"/>
      <c r="K7" s="22"/>
      <c r="L7" s="61"/>
      <c r="M7" s="548">
        <f t="shared" si="0"/>
        <v>260</v>
      </c>
      <c r="N7" s="1078"/>
      <c r="O7" s="1049"/>
      <c r="P7" s="1049"/>
      <c r="Q7" s="1049"/>
      <c r="R7" s="1049"/>
      <c r="S7" s="1052"/>
      <c r="T7" s="1088"/>
      <c r="U7" s="1092"/>
      <c r="V7" s="1072"/>
      <c r="W7" s="1085"/>
    </row>
    <row r="8" spans="1:23" ht="42" customHeight="1" thickBot="1" x14ac:dyDescent="0.3">
      <c r="A8" s="830"/>
      <c r="B8" s="831"/>
      <c r="C8" s="831"/>
      <c r="D8" s="832"/>
      <c r="E8" s="590">
        <f>SUM(E5:E7)</f>
        <v>368</v>
      </c>
      <c r="F8" s="112">
        <f t="shared" ref="F8:L8" si="1">SUM(F5:F7)</f>
        <v>0</v>
      </c>
      <c r="G8" s="112">
        <f t="shared" si="1"/>
        <v>15</v>
      </c>
      <c r="H8" s="112">
        <f t="shared" si="1"/>
        <v>0</v>
      </c>
      <c r="I8" s="112">
        <f t="shared" si="1"/>
        <v>0</v>
      </c>
      <c r="J8" s="112">
        <f t="shared" si="1"/>
        <v>0</v>
      </c>
      <c r="K8" s="112">
        <f t="shared" si="1"/>
        <v>0</v>
      </c>
      <c r="L8" s="591">
        <f t="shared" si="1"/>
        <v>0</v>
      </c>
      <c r="M8" s="113">
        <f>SUM(M5:M7)</f>
        <v>383</v>
      </c>
      <c r="N8" s="590">
        <f>SUM(N5:N7)</f>
        <v>0</v>
      </c>
      <c r="O8" s="112">
        <f t="shared" ref="O8:S8" si="2">SUM(O5:O7)</f>
        <v>0</v>
      </c>
      <c r="P8" s="112">
        <f t="shared" si="2"/>
        <v>52</v>
      </c>
      <c r="Q8" s="112">
        <f t="shared" si="2"/>
        <v>0</v>
      </c>
      <c r="R8" s="112">
        <f t="shared" si="2"/>
        <v>0</v>
      </c>
      <c r="S8" s="591">
        <f t="shared" si="2"/>
        <v>0</v>
      </c>
      <c r="T8" s="113">
        <f t="shared" ref="T8:V8" si="3">SUM(T5:T7)</f>
        <v>52</v>
      </c>
      <c r="U8" s="620">
        <f t="shared" si="3"/>
        <v>26</v>
      </c>
      <c r="V8" s="621">
        <f t="shared" si="3"/>
        <v>26</v>
      </c>
      <c r="W8" s="263"/>
    </row>
    <row r="9" spans="1:23" ht="84" x14ac:dyDescent="0.25">
      <c r="A9" s="1041" t="s">
        <v>179</v>
      </c>
      <c r="B9" s="786" t="s">
        <v>180</v>
      </c>
      <c r="C9" s="282" t="s">
        <v>181</v>
      </c>
      <c r="D9" s="270" t="s">
        <v>27</v>
      </c>
      <c r="E9" s="58"/>
      <c r="F9" s="20"/>
      <c r="G9" s="20">
        <v>102</v>
      </c>
      <c r="H9" s="20"/>
      <c r="I9" s="20">
        <v>44</v>
      </c>
      <c r="J9" s="20"/>
      <c r="K9" s="20"/>
      <c r="L9" s="53"/>
      <c r="M9" s="341">
        <f>E9+F9+G9+H9+I9+J9+K9+L9</f>
        <v>146</v>
      </c>
      <c r="N9" s="789">
        <v>37</v>
      </c>
      <c r="O9" s="792"/>
      <c r="P9" s="792">
        <v>150</v>
      </c>
      <c r="Q9" s="792"/>
      <c r="R9" s="792"/>
      <c r="S9" s="801"/>
      <c r="T9" s="1086">
        <f>SUM(N9:N9:S11)</f>
        <v>187</v>
      </c>
      <c r="U9" s="1109">
        <v>112</v>
      </c>
      <c r="V9" s="1093">
        <v>75</v>
      </c>
      <c r="W9" s="1096"/>
    </row>
    <row r="10" spans="1:23" ht="105" x14ac:dyDescent="0.25">
      <c r="A10" s="1042"/>
      <c r="B10" s="787"/>
      <c r="C10" s="283" t="s">
        <v>182</v>
      </c>
      <c r="D10" s="271" t="s">
        <v>30</v>
      </c>
      <c r="E10" s="67">
        <v>320</v>
      </c>
      <c r="F10" s="24">
        <v>6</v>
      </c>
      <c r="G10" s="24">
        <v>20</v>
      </c>
      <c r="H10" s="24"/>
      <c r="I10" s="24">
        <v>70</v>
      </c>
      <c r="J10" s="24"/>
      <c r="K10" s="24"/>
      <c r="L10" s="55"/>
      <c r="M10" s="547">
        <f>E10+F10+G10+H10+I10+J10+K10+L10</f>
        <v>416</v>
      </c>
      <c r="N10" s="790"/>
      <c r="O10" s="793"/>
      <c r="P10" s="793"/>
      <c r="Q10" s="793"/>
      <c r="R10" s="793"/>
      <c r="S10" s="802"/>
      <c r="T10" s="1087"/>
      <c r="U10" s="1110"/>
      <c r="V10" s="1094"/>
      <c r="W10" s="1097"/>
    </row>
    <row r="11" spans="1:23" ht="147.75" thickBot="1" x14ac:dyDescent="0.3">
      <c r="A11" s="1043"/>
      <c r="B11" s="788"/>
      <c r="C11" s="284" t="s">
        <v>183</v>
      </c>
      <c r="D11" s="273" t="s">
        <v>28</v>
      </c>
      <c r="E11" s="60">
        <v>1191</v>
      </c>
      <c r="F11" s="22"/>
      <c r="G11" s="22"/>
      <c r="H11" s="22"/>
      <c r="I11" s="22"/>
      <c r="J11" s="22"/>
      <c r="K11" s="22">
        <v>38</v>
      </c>
      <c r="L11" s="61"/>
      <c r="M11" s="548">
        <f t="shared" ref="M11:M14" si="4">E11+F11+G11+H11+I11+J11+K11+L11</f>
        <v>1229</v>
      </c>
      <c r="N11" s="791"/>
      <c r="O11" s="794"/>
      <c r="P11" s="794"/>
      <c r="Q11" s="794"/>
      <c r="R11" s="794"/>
      <c r="S11" s="803"/>
      <c r="T11" s="1088"/>
      <c r="U11" s="1111"/>
      <c r="V11" s="1095"/>
      <c r="W11" s="1098"/>
    </row>
    <row r="12" spans="1:23" ht="42" customHeight="1" thickBot="1" x14ac:dyDescent="0.3">
      <c r="A12" s="830"/>
      <c r="B12" s="831"/>
      <c r="C12" s="831"/>
      <c r="D12" s="832"/>
      <c r="E12" s="590">
        <f>SUM(E9:E11)</f>
        <v>1511</v>
      </c>
      <c r="F12" s="112">
        <f t="shared" ref="F12:L12" si="5">SUM(F9:F11)</f>
        <v>6</v>
      </c>
      <c r="G12" s="112">
        <f t="shared" si="5"/>
        <v>122</v>
      </c>
      <c r="H12" s="112">
        <f t="shared" si="5"/>
        <v>0</v>
      </c>
      <c r="I12" s="112">
        <f t="shared" si="5"/>
        <v>114</v>
      </c>
      <c r="J12" s="112">
        <f t="shared" si="5"/>
        <v>0</v>
      </c>
      <c r="K12" s="112">
        <f t="shared" si="5"/>
        <v>38</v>
      </c>
      <c r="L12" s="591">
        <f t="shared" si="5"/>
        <v>0</v>
      </c>
      <c r="M12" s="113">
        <f t="shared" ref="M12:V12" si="6">SUM(M9:M11)</f>
        <v>1791</v>
      </c>
      <c r="N12" s="590">
        <f>SUM(N9:N11)</f>
        <v>37</v>
      </c>
      <c r="O12" s="112">
        <f t="shared" ref="O12:S12" si="7">SUM(O9:O11)</f>
        <v>0</v>
      </c>
      <c r="P12" s="112">
        <f t="shared" si="7"/>
        <v>150</v>
      </c>
      <c r="Q12" s="112">
        <f t="shared" si="7"/>
        <v>0</v>
      </c>
      <c r="R12" s="112">
        <f t="shared" si="7"/>
        <v>0</v>
      </c>
      <c r="S12" s="591">
        <f t="shared" si="7"/>
        <v>0</v>
      </c>
      <c r="T12" s="113">
        <f t="shared" si="6"/>
        <v>187</v>
      </c>
      <c r="U12" s="620">
        <f t="shared" si="6"/>
        <v>112</v>
      </c>
      <c r="V12" s="621">
        <f t="shared" si="6"/>
        <v>75</v>
      </c>
      <c r="W12" s="264"/>
    </row>
    <row r="13" spans="1:23" ht="84" x14ac:dyDescent="0.25">
      <c r="A13" s="1099" t="s">
        <v>184</v>
      </c>
      <c r="B13" s="1062" t="s">
        <v>26</v>
      </c>
      <c r="C13" s="285" t="s">
        <v>185</v>
      </c>
      <c r="D13" s="274" t="s">
        <v>53</v>
      </c>
      <c r="E13" s="66">
        <v>247</v>
      </c>
      <c r="F13" s="24"/>
      <c r="G13" s="24"/>
      <c r="H13" s="24"/>
      <c r="I13" s="24"/>
      <c r="J13" s="24"/>
      <c r="K13" s="24"/>
      <c r="L13" s="55"/>
      <c r="M13" s="341">
        <f>E13+F13+G13+H13+I13+J13+K13+L13</f>
        <v>247</v>
      </c>
      <c r="N13" s="1100">
        <v>168</v>
      </c>
      <c r="O13" s="1101"/>
      <c r="P13" s="1101"/>
      <c r="Q13" s="1101"/>
      <c r="R13" s="1101"/>
      <c r="S13" s="1102"/>
      <c r="T13" s="1086">
        <v>168</v>
      </c>
      <c r="U13" s="615">
        <v>100</v>
      </c>
      <c r="V13" s="616">
        <v>50</v>
      </c>
      <c r="W13" s="265"/>
    </row>
    <row r="14" spans="1:23" x14ac:dyDescent="0.25">
      <c r="A14" s="1099"/>
      <c r="B14" s="1062"/>
      <c r="C14" s="286" t="s">
        <v>41</v>
      </c>
      <c r="D14" s="275" t="s">
        <v>186</v>
      </c>
      <c r="E14" s="27">
        <v>60</v>
      </c>
      <c r="F14" s="23"/>
      <c r="G14" s="23"/>
      <c r="H14" s="23"/>
      <c r="I14" s="23"/>
      <c r="J14" s="23"/>
      <c r="K14" s="23"/>
      <c r="L14" s="59"/>
      <c r="M14" s="547">
        <f t="shared" si="4"/>
        <v>60</v>
      </c>
      <c r="N14" s="1103"/>
      <c r="O14" s="1104"/>
      <c r="P14" s="1104"/>
      <c r="Q14" s="1104"/>
      <c r="R14" s="1104"/>
      <c r="S14" s="1105"/>
      <c r="T14" s="1087"/>
      <c r="U14" s="617">
        <v>15</v>
      </c>
      <c r="V14" s="618">
        <v>3</v>
      </c>
      <c r="W14" s="266"/>
    </row>
    <row r="15" spans="1:23" ht="57" thickBot="1" x14ac:dyDescent="0.3">
      <c r="A15" s="1099"/>
      <c r="B15" s="1062"/>
      <c r="C15" s="287" t="s">
        <v>26</v>
      </c>
      <c r="D15" s="276" t="s">
        <v>27</v>
      </c>
      <c r="E15" s="68">
        <v>15</v>
      </c>
      <c r="F15" s="24"/>
      <c r="G15" s="24"/>
      <c r="H15" s="24"/>
      <c r="I15" s="24"/>
      <c r="J15" s="24"/>
      <c r="K15" s="24"/>
      <c r="L15" s="55"/>
      <c r="M15" s="548">
        <f>E15+F15+G15+H15+I15+J15+K15+L15</f>
        <v>15</v>
      </c>
      <c r="N15" s="1106"/>
      <c r="O15" s="1107"/>
      <c r="P15" s="1107"/>
      <c r="Q15" s="1107"/>
      <c r="R15" s="1107"/>
      <c r="S15" s="1108"/>
      <c r="T15" s="1088"/>
      <c r="U15" s="615"/>
      <c r="V15" s="619"/>
      <c r="W15" s="267"/>
    </row>
    <row r="16" spans="1:23" ht="42" customHeight="1" thickBot="1" x14ac:dyDescent="0.3">
      <c r="A16" s="830"/>
      <c r="B16" s="831"/>
      <c r="C16" s="831"/>
      <c r="D16" s="832"/>
      <c r="E16" s="590">
        <f>SUM(E13:E15)</f>
        <v>322</v>
      </c>
      <c r="F16" s="112">
        <f t="shared" ref="F16:L16" si="8">SUM(F13:F15)</f>
        <v>0</v>
      </c>
      <c r="G16" s="112">
        <f t="shared" si="8"/>
        <v>0</v>
      </c>
      <c r="H16" s="112">
        <f t="shared" si="8"/>
        <v>0</v>
      </c>
      <c r="I16" s="112">
        <f t="shared" si="8"/>
        <v>0</v>
      </c>
      <c r="J16" s="112">
        <f t="shared" si="8"/>
        <v>0</v>
      </c>
      <c r="K16" s="112">
        <f t="shared" si="8"/>
        <v>0</v>
      </c>
      <c r="L16" s="591">
        <f t="shared" si="8"/>
        <v>0</v>
      </c>
      <c r="M16" s="113">
        <f>M13+M14+M15</f>
        <v>322</v>
      </c>
      <c r="N16" s="590">
        <f>SUM(N13:N15)</f>
        <v>168</v>
      </c>
      <c r="O16" s="112">
        <f t="shared" ref="O16:S16" si="9">SUM(O13:O15)</f>
        <v>0</v>
      </c>
      <c r="P16" s="112">
        <f t="shared" si="9"/>
        <v>0</v>
      </c>
      <c r="Q16" s="112">
        <f t="shared" si="9"/>
        <v>0</v>
      </c>
      <c r="R16" s="112">
        <f t="shared" si="9"/>
        <v>0</v>
      </c>
      <c r="S16" s="591">
        <f t="shared" si="9"/>
        <v>0</v>
      </c>
      <c r="T16" s="113">
        <f>T13</f>
        <v>168</v>
      </c>
      <c r="U16" s="590">
        <f t="shared" ref="U16:V16" si="10">U13+U14+U15</f>
        <v>115</v>
      </c>
      <c r="V16" s="591">
        <f t="shared" si="10"/>
        <v>53</v>
      </c>
      <c r="W16" s="245"/>
    </row>
    <row r="17" spans="1:23" ht="54" customHeight="1" thickBot="1" x14ac:dyDescent="0.3">
      <c r="A17" s="1080" t="s">
        <v>72</v>
      </c>
      <c r="B17" s="1081"/>
      <c r="C17" s="1081"/>
      <c r="D17" s="1082"/>
      <c r="E17" s="622">
        <f>SUM(E8,E12,E16)</f>
        <v>2201</v>
      </c>
      <c r="F17" s="95">
        <f t="shared" ref="F17:V17" si="11">SUM(F8,F12,F16)</f>
        <v>6</v>
      </c>
      <c r="G17" s="95">
        <f t="shared" si="11"/>
        <v>137</v>
      </c>
      <c r="H17" s="95">
        <f t="shared" si="11"/>
        <v>0</v>
      </c>
      <c r="I17" s="95">
        <f t="shared" si="11"/>
        <v>114</v>
      </c>
      <c r="J17" s="95">
        <f t="shared" si="11"/>
        <v>0</v>
      </c>
      <c r="K17" s="95">
        <f t="shared" si="11"/>
        <v>38</v>
      </c>
      <c r="L17" s="623">
        <f t="shared" si="11"/>
        <v>0</v>
      </c>
      <c r="M17" s="262">
        <f t="shared" si="11"/>
        <v>2496</v>
      </c>
      <c r="N17" s="622">
        <f t="shared" si="11"/>
        <v>205</v>
      </c>
      <c r="O17" s="95">
        <f t="shared" si="11"/>
        <v>0</v>
      </c>
      <c r="P17" s="95">
        <f t="shared" si="11"/>
        <v>202</v>
      </c>
      <c r="Q17" s="95">
        <f t="shared" si="11"/>
        <v>0</v>
      </c>
      <c r="R17" s="95">
        <f t="shared" si="11"/>
        <v>0</v>
      </c>
      <c r="S17" s="623">
        <f t="shared" si="11"/>
        <v>0</v>
      </c>
      <c r="T17" s="262">
        <f t="shared" si="11"/>
        <v>407</v>
      </c>
      <c r="U17" s="622">
        <f t="shared" si="11"/>
        <v>253</v>
      </c>
      <c r="V17" s="623">
        <f t="shared" si="11"/>
        <v>154</v>
      </c>
      <c r="W17" s="268"/>
    </row>
  </sheetData>
  <sheetProtection algorithmName="SHA-512" hashValue="aV85ZHRi9N9PGvNwQsbEbFaPwp+X+vM8CP5c/02XyvrxIL2MH3NS8D2gf+W3mYLJ6zMQRPuLPiJgMNRF9RIOFQ==" saltValue="eQjkMFp1iaFsVjxOLvZ6jg==" spinCount="100000" sheet="1" objects="1" scenarios="1"/>
  <mergeCells count="38">
    <mergeCell ref="A8:D8"/>
    <mergeCell ref="A16:D16"/>
    <mergeCell ref="A12:D12"/>
    <mergeCell ref="N13:S15"/>
    <mergeCell ref="U9:U11"/>
    <mergeCell ref="V9:V11"/>
    <mergeCell ref="W9:W11"/>
    <mergeCell ref="A13:A15"/>
    <mergeCell ref="B13:B15"/>
    <mergeCell ref="T13:T15"/>
    <mergeCell ref="A17:D17"/>
    <mergeCell ref="W5:W7"/>
    <mergeCell ref="A9:A11"/>
    <mergeCell ref="B9:B11"/>
    <mergeCell ref="N9:N11"/>
    <mergeCell ref="O9:O11"/>
    <mergeCell ref="P9:P11"/>
    <mergeCell ref="Q9:Q11"/>
    <mergeCell ref="R9:R11"/>
    <mergeCell ref="S9:S11"/>
    <mergeCell ref="T9:T11"/>
    <mergeCell ref="Q5:Q7"/>
    <mergeCell ref="R5:R7"/>
    <mergeCell ref="S5:S7"/>
    <mergeCell ref="T5:T7"/>
    <mergeCell ref="U5:U7"/>
    <mergeCell ref="V5:V7"/>
    <mergeCell ref="A1:W1"/>
    <mergeCell ref="A2:W2"/>
    <mergeCell ref="E3:M3"/>
    <mergeCell ref="N3:T3"/>
    <mergeCell ref="U3:V3"/>
    <mergeCell ref="A5:A7"/>
    <mergeCell ref="B5:B7"/>
    <mergeCell ref="N5:N7"/>
    <mergeCell ref="O5:O7"/>
    <mergeCell ref="P5:P7"/>
    <mergeCell ref="B3:D3"/>
  </mergeCells>
  <pageMargins left="0.7" right="0.7" top="0.75" bottom="0.75" header="0.3" footer="0.3"/>
  <pageSetup paperSize="8" scale="48"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W10"/>
  <sheetViews>
    <sheetView showGridLines="0" zoomScale="60" zoomScaleNormal="60" workbookViewId="0">
      <selection activeCell="R4" sqref="R4"/>
    </sheetView>
  </sheetViews>
  <sheetFormatPr baseColWidth="10" defaultRowHeight="21" x14ac:dyDescent="0.25"/>
  <cols>
    <col min="1" max="1" width="27.5703125" style="655" customWidth="1"/>
    <col min="2" max="2" width="21.42578125" style="49" customWidth="1"/>
    <col min="3" max="3" width="46.140625" style="656" customWidth="1"/>
    <col min="4" max="4" width="25.85546875" style="657" customWidth="1"/>
    <col min="5" max="5" width="12.42578125" style="658" bestFit="1" customWidth="1"/>
    <col min="6" max="6" width="10.5703125" style="658" bestFit="1" customWidth="1"/>
    <col min="7" max="7" width="15.7109375" style="658" customWidth="1"/>
    <col min="8" max="8" width="13" style="658" bestFit="1" customWidth="1"/>
    <col min="9" max="12" width="8.85546875" style="658" customWidth="1"/>
    <col min="13" max="13" width="18.5703125" style="658" customWidth="1"/>
    <col min="14" max="15" width="8.7109375" style="659" customWidth="1"/>
    <col min="16" max="16" width="13" style="659" bestFit="1" customWidth="1"/>
    <col min="17" max="17" width="11.140625" style="659" bestFit="1" customWidth="1"/>
    <col min="18" max="18" width="10.5703125" style="659" bestFit="1" customWidth="1"/>
    <col min="19" max="19" width="9.85546875" style="659" bestFit="1" customWidth="1"/>
    <col min="20" max="20" width="19.7109375" style="659" customWidth="1"/>
    <col min="21" max="21" width="21.42578125" style="660" customWidth="1"/>
    <col min="22" max="22" width="24.140625" style="660" customWidth="1"/>
    <col min="23" max="23" width="46" style="660" customWidth="1"/>
    <col min="24" max="256" width="11.42578125" style="624"/>
    <col min="257" max="257" width="18.7109375" style="624" customWidth="1"/>
    <col min="258" max="258" width="12.7109375" style="624" customWidth="1"/>
    <col min="259" max="259" width="48.7109375" style="624" customWidth="1"/>
    <col min="260" max="260" width="16.7109375" style="624" customWidth="1"/>
    <col min="261" max="261" width="10" style="624" customWidth="1"/>
    <col min="262" max="262" width="8.85546875" style="624" customWidth="1"/>
    <col min="263" max="263" width="9.85546875" style="624" customWidth="1"/>
    <col min="264" max="268" width="8.85546875" style="624" customWidth="1"/>
    <col min="269" max="269" width="14.7109375" style="624" customWidth="1"/>
    <col min="270" max="275" width="8.7109375" style="624" customWidth="1"/>
    <col min="276" max="278" width="14.7109375" style="624" customWidth="1"/>
    <col min="279" max="279" width="46" style="624" customWidth="1"/>
    <col min="280" max="512" width="11.42578125" style="624"/>
    <col min="513" max="513" width="18.7109375" style="624" customWidth="1"/>
    <col min="514" max="514" width="12.7109375" style="624" customWidth="1"/>
    <col min="515" max="515" width="48.7109375" style="624" customWidth="1"/>
    <col min="516" max="516" width="16.7109375" style="624" customWidth="1"/>
    <col min="517" max="517" width="10" style="624" customWidth="1"/>
    <col min="518" max="518" width="8.85546875" style="624" customWidth="1"/>
    <col min="519" max="519" width="9.85546875" style="624" customWidth="1"/>
    <col min="520" max="524" width="8.85546875" style="624" customWidth="1"/>
    <col min="525" max="525" width="14.7109375" style="624" customWidth="1"/>
    <col min="526" max="531" width="8.7109375" style="624" customWidth="1"/>
    <col min="532" max="534" width="14.7109375" style="624" customWidth="1"/>
    <col min="535" max="535" width="46" style="624" customWidth="1"/>
    <col min="536" max="768" width="11.42578125" style="624"/>
    <col min="769" max="769" width="18.7109375" style="624" customWidth="1"/>
    <col min="770" max="770" width="12.7109375" style="624" customWidth="1"/>
    <col min="771" max="771" width="48.7109375" style="624" customWidth="1"/>
    <col min="772" max="772" width="16.7109375" style="624" customWidth="1"/>
    <col min="773" max="773" width="10" style="624" customWidth="1"/>
    <col min="774" max="774" width="8.85546875" style="624" customWidth="1"/>
    <col min="775" max="775" width="9.85546875" style="624" customWidth="1"/>
    <col min="776" max="780" width="8.85546875" style="624" customWidth="1"/>
    <col min="781" max="781" width="14.7109375" style="624" customWidth="1"/>
    <col min="782" max="787" width="8.7109375" style="624" customWidth="1"/>
    <col min="788" max="790" width="14.7109375" style="624" customWidth="1"/>
    <col min="791" max="791" width="46" style="624" customWidth="1"/>
    <col min="792" max="1024" width="11.42578125" style="624"/>
    <col min="1025" max="1025" width="18.7109375" style="624" customWidth="1"/>
    <col min="1026" max="1026" width="12.7109375" style="624" customWidth="1"/>
    <col min="1027" max="1027" width="48.7109375" style="624" customWidth="1"/>
    <col min="1028" max="1028" width="16.7109375" style="624" customWidth="1"/>
    <col min="1029" max="1029" width="10" style="624" customWidth="1"/>
    <col min="1030" max="1030" width="8.85546875" style="624" customWidth="1"/>
    <col min="1031" max="1031" width="9.85546875" style="624" customWidth="1"/>
    <col min="1032" max="1036" width="8.85546875" style="624" customWidth="1"/>
    <col min="1037" max="1037" width="14.7109375" style="624" customWidth="1"/>
    <col min="1038" max="1043" width="8.7109375" style="624" customWidth="1"/>
    <col min="1044" max="1046" width="14.7109375" style="624" customWidth="1"/>
    <col min="1047" max="1047" width="46" style="624" customWidth="1"/>
    <col min="1048" max="1280" width="11.42578125" style="624"/>
    <col min="1281" max="1281" width="18.7109375" style="624" customWidth="1"/>
    <col min="1282" max="1282" width="12.7109375" style="624" customWidth="1"/>
    <col min="1283" max="1283" width="48.7109375" style="624" customWidth="1"/>
    <col min="1284" max="1284" width="16.7109375" style="624" customWidth="1"/>
    <col min="1285" max="1285" width="10" style="624" customWidth="1"/>
    <col min="1286" max="1286" width="8.85546875" style="624" customWidth="1"/>
    <col min="1287" max="1287" width="9.85546875" style="624" customWidth="1"/>
    <col min="1288" max="1292" width="8.85546875" style="624" customWidth="1"/>
    <col min="1293" max="1293" width="14.7109375" style="624" customWidth="1"/>
    <col min="1294" max="1299" width="8.7109375" style="624" customWidth="1"/>
    <col min="1300" max="1302" width="14.7109375" style="624" customWidth="1"/>
    <col min="1303" max="1303" width="46" style="624" customWidth="1"/>
    <col min="1304" max="1536" width="11.42578125" style="624"/>
    <col min="1537" max="1537" width="18.7109375" style="624" customWidth="1"/>
    <col min="1538" max="1538" width="12.7109375" style="624" customWidth="1"/>
    <col min="1539" max="1539" width="48.7109375" style="624" customWidth="1"/>
    <col min="1540" max="1540" width="16.7109375" style="624" customWidth="1"/>
    <col min="1541" max="1541" width="10" style="624" customWidth="1"/>
    <col min="1542" max="1542" width="8.85546875" style="624" customWidth="1"/>
    <col min="1543" max="1543" width="9.85546875" style="624" customWidth="1"/>
    <col min="1544" max="1548" width="8.85546875" style="624" customWidth="1"/>
    <col min="1549" max="1549" width="14.7109375" style="624" customWidth="1"/>
    <col min="1550" max="1555" width="8.7109375" style="624" customWidth="1"/>
    <col min="1556" max="1558" width="14.7109375" style="624" customWidth="1"/>
    <col min="1559" max="1559" width="46" style="624" customWidth="1"/>
    <col min="1560" max="1792" width="11.42578125" style="624"/>
    <col min="1793" max="1793" width="18.7109375" style="624" customWidth="1"/>
    <col min="1794" max="1794" width="12.7109375" style="624" customWidth="1"/>
    <col min="1795" max="1795" width="48.7109375" style="624" customWidth="1"/>
    <col min="1796" max="1796" width="16.7109375" style="624" customWidth="1"/>
    <col min="1797" max="1797" width="10" style="624" customWidth="1"/>
    <col min="1798" max="1798" width="8.85546875" style="624" customWidth="1"/>
    <col min="1799" max="1799" width="9.85546875" style="624" customWidth="1"/>
    <col min="1800" max="1804" width="8.85546875" style="624" customWidth="1"/>
    <col min="1805" max="1805" width="14.7109375" style="624" customWidth="1"/>
    <col min="1806" max="1811" width="8.7109375" style="624" customWidth="1"/>
    <col min="1812" max="1814" width="14.7109375" style="624" customWidth="1"/>
    <col min="1815" max="1815" width="46" style="624" customWidth="1"/>
    <col min="1816" max="2048" width="11.42578125" style="624"/>
    <col min="2049" max="2049" width="18.7109375" style="624" customWidth="1"/>
    <col min="2050" max="2050" width="12.7109375" style="624" customWidth="1"/>
    <col min="2051" max="2051" width="48.7109375" style="624" customWidth="1"/>
    <col min="2052" max="2052" width="16.7109375" style="624" customWidth="1"/>
    <col min="2053" max="2053" width="10" style="624" customWidth="1"/>
    <col min="2054" max="2054" width="8.85546875" style="624" customWidth="1"/>
    <col min="2055" max="2055" width="9.85546875" style="624" customWidth="1"/>
    <col min="2056" max="2060" width="8.85546875" style="624" customWidth="1"/>
    <col min="2061" max="2061" width="14.7109375" style="624" customWidth="1"/>
    <col min="2062" max="2067" width="8.7109375" style="624" customWidth="1"/>
    <col min="2068" max="2070" width="14.7109375" style="624" customWidth="1"/>
    <col min="2071" max="2071" width="46" style="624" customWidth="1"/>
    <col min="2072" max="2304" width="11.42578125" style="624"/>
    <col min="2305" max="2305" width="18.7109375" style="624" customWidth="1"/>
    <col min="2306" max="2306" width="12.7109375" style="624" customWidth="1"/>
    <col min="2307" max="2307" width="48.7109375" style="624" customWidth="1"/>
    <col min="2308" max="2308" width="16.7109375" style="624" customWidth="1"/>
    <col min="2309" max="2309" width="10" style="624" customWidth="1"/>
    <col min="2310" max="2310" width="8.85546875" style="624" customWidth="1"/>
    <col min="2311" max="2311" width="9.85546875" style="624" customWidth="1"/>
    <col min="2312" max="2316" width="8.85546875" style="624" customWidth="1"/>
    <col min="2317" max="2317" width="14.7109375" style="624" customWidth="1"/>
    <col min="2318" max="2323" width="8.7109375" style="624" customWidth="1"/>
    <col min="2324" max="2326" width="14.7109375" style="624" customWidth="1"/>
    <col min="2327" max="2327" width="46" style="624" customWidth="1"/>
    <col min="2328" max="2560" width="11.42578125" style="624"/>
    <col min="2561" max="2561" width="18.7109375" style="624" customWidth="1"/>
    <col min="2562" max="2562" width="12.7109375" style="624" customWidth="1"/>
    <col min="2563" max="2563" width="48.7109375" style="624" customWidth="1"/>
    <col min="2564" max="2564" width="16.7109375" style="624" customWidth="1"/>
    <col min="2565" max="2565" width="10" style="624" customWidth="1"/>
    <col min="2566" max="2566" width="8.85546875" style="624" customWidth="1"/>
    <col min="2567" max="2567" width="9.85546875" style="624" customWidth="1"/>
    <col min="2568" max="2572" width="8.85546875" style="624" customWidth="1"/>
    <col min="2573" max="2573" width="14.7109375" style="624" customWidth="1"/>
    <col min="2574" max="2579" width="8.7109375" style="624" customWidth="1"/>
    <col min="2580" max="2582" width="14.7109375" style="624" customWidth="1"/>
    <col min="2583" max="2583" width="46" style="624" customWidth="1"/>
    <col min="2584" max="2816" width="11.42578125" style="624"/>
    <col min="2817" max="2817" width="18.7109375" style="624" customWidth="1"/>
    <col min="2818" max="2818" width="12.7109375" style="624" customWidth="1"/>
    <col min="2819" max="2819" width="48.7109375" style="624" customWidth="1"/>
    <col min="2820" max="2820" width="16.7109375" style="624" customWidth="1"/>
    <col min="2821" max="2821" width="10" style="624" customWidth="1"/>
    <col min="2822" max="2822" width="8.85546875" style="624" customWidth="1"/>
    <col min="2823" max="2823" width="9.85546875" style="624" customWidth="1"/>
    <col min="2824" max="2828" width="8.85546875" style="624" customWidth="1"/>
    <col min="2829" max="2829" width="14.7109375" style="624" customWidth="1"/>
    <col min="2830" max="2835" width="8.7109375" style="624" customWidth="1"/>
    <col min="2836" max="2838" width="14.7109375" style="624" customWidth="1"/>
    <col min="2839" max="2839" width="46" style="624" customWidth="1"/>
    <col min="2840" max="3072" width="11.42578125" style="624"/>
    <col min="3073" max="3073" width="18.7109375" style="624" customWidth="1"/>
    <col min="3074" max="3074" width="12.7109375" style="624" customWidth="1"/>
    <col min="3075" max="3075" width="48.7109375" style="624" customWidth="1"/>
    <col min="3076" max="3076" width="16.7109375" style="624" customWidth="1"/>
    <col min="3077" max="3077" width="10" style="624" customWidth="1"/>
    <col min="3078" max="3078" width="8.85546875" style="624" customWidth="1"/>
    <col min="3079" max="3079" width="9.85546875" style="624" customWidth="1"/>
    <col min="3080" max="3084" width="8.85546875" style="624" customWidth="1"/>
    <col min="3085" max="3085" width="14.7109375" style="624" customWidth="1"/>
    <col min="3086" max="3091" width="8.7109375" style="624" customWidth="1"/>
    <col min="3092" max="3094" width="14.7109375" style="624" customWidth="1"/>
    <col min="3095" max="3095" width="46" style="624" customWidth="1"/>
    <col min="3096" max="3328" width="11.42578125" style="624"/>
    <col min="3329" max="3329" width="18.7109375" style="624" customWidth="1"/>
    <col min="3330" max="3330" width="12.7109375" style="624" customWidth="1"/>
    <col min="3331" max="3331" width="48.7109375" style="624" customWidth="1"/>
    <col min="3332" max="3332" width="16.7109375" style="624" customWidth="1"/>
    <col min="3333" max="3333" width="10" style="624" customWidth="1"/>
    <col min="3334" max="3334" width="8.85546875" style="624" customWidth="1"/>
    <col min="3335" max="3335" width="9.85546875" style="624" customWidth="1"/>
    <col min="3336" max="3340" width="8.85546875" style="624" customWidth="1"/>
    <col min="3341" max="3341" width="14.7109375" style="624" customWidth="1"/>
    <col min="3342" max="3347" width="8.7109375" style="624" customWidth="1"/>
    <col min="3348" max="3350" width="14.7109375" style="624" customWidth="1"/>
    <col min="3351" max="3351" width="46" style="624" customWidth="1"/>
    <col min="3352" max="3584" width="11.42578125" style="624"/>
    <col min="3585" max="3585" width="18.7109375" style="624" customWidth="1"/>
    <col min="3586" max="3586" width="12.7109375" style="624" customWidth="1"/>
    <col min="3587" max="3587" width="48.7109375" style="624" customWidth="1"/>
    <col min="3588" max="3588" width="16.7109375" style="624" customWidth="1"/>
    <col min="3589" max="3589" width="10" style="624" customWidth="1"/>
    <col min="3590" max="3590" width="8.85546875" style="624" customWidth="1"/>
    <col min="3591" max="3591" width="9.85546875" style="624" customWidth="1"/>
    <col min="3592" max="3596" width="8.85546875" style="624" customWidth="1"/>
    <col min="3597" max="3597" width="14.7109375" style="624" customWidth="1"/>
    <col min="3598" max="3603" width="8.7109375" style="624" customWidth="1"/>
    <col min="3604" max="3606" width="14.7109375" style="624" customWidth="1"/>
    <col min="3607" max="3607" width="46" style="624" customWidth="1"/>
    <col min="3608" max="3840" width="11.42578125" style="624"/>
    <col min="3841" max="3841" width="18.7109375" style="624" customWidth="1"/>
    <col min="3842" max="3842" width="12.7109375" style="624" customWidth="1"/>
    <col min="3843" max="3843" width="48.7109375" style="624" customWidth="1"/>
    <col min="3844" max="3844" width="16.7109375" style="624" customWidth="1"/>
    <col min="3845" max="3845" width="10" style="624" customWidth="1"/>
    <col min="3846" max="3846" width="8.85546875" style="624" customWidth="1"/>
    <col min="3847" max="3847" width="9.85546875" style="624" customWidth="1"/>
    <col min="3848" max="3852" width="8.85546875" style="624" customWidth="1"/>
    <col min="3853" max="3853" width="14.7109375" style="624" customWidth="1"/>
    <col min="3854" max="3859" width="8.7109375" style="624" customWidth="1"/>
    <col min="3860" max="3862" width="14.7109375" style="624" customWidth="1"/>
    <col min="3863" max="3863" width="46" style="624" customWidth="1"/>
    <col min="3864" max="4096" width="11.42578125" style="624"/>
    <col min="4097" max="4097" width="18.7109375" style="624" customWidth="1"/>
    <col min="4098" max="4098" width="12.7109375" style="624" customWidth="1"/>
    <col min="4099" max="4099" width="48.7109375" style="624" customWidth="1"/>
    <col min="4100" max="4100" width="16.7109375" style="624" customWidth="1"/>
    <col min="4101" max="4101" width="10" style="624" customWidth="1"/>
    <col min="4102" max="4102" width="8.85546875" style="624" customWidth="1"/>
    <col min="4103" max="4103" width="9.85546875" style="624" customWidth="1"/>
    <col min="4104" max="4108" width="8.85546875" style="624" customWidth="1"/>
    <col min="4109" max="4109" width="14.7109375" style="624" customWidth="1"/>
    <col min="4110" max="4115" width="8.7109375" style="624" customWidth="1"/>
    <col min="4116" max="4118" width="14.7109375" style="624" customWidth="1"/>
    <col min="4119" max="4119" width="46" style="624" customWidth="1"/>
    <col min="4120" max="4352" width="11.42578125" style="624"/>
    <col min="4353" max="4353" width="18.7109375" style="624" customWidth="1"/>
    <col min="4354" max="4354" width="12.7109375" style="624" customWidth="1"/>
    <col min="4355" max="4355" width="48.7109375" style="624" customWidth="1"/>
    <col min="4356" max="4356" width="16.7109375" style="624" customWidth="1"/>
    <col min="4357" max="4357" width="10" style="624" customWidth="1"/>
    <col min="4358" max="4358" width="8.85546875" style="624" customWidth="1"/>
    <col min="4359" max="4359" width="9.85546875" style="624" customWidth="1"/>
    <col min="4360" max="4364" width="8.85546875" style="624" customWidth="1"/>
    <col min="4365" max="4365" width="14.7109375" style="624" customWidth="1"/>
    <col min="4366" max="4371" width="8.7109375" style="624" customWidth="1"/>
    <col min="4372" max="4374" width="14.7109375" style="624" customWidth="1"/>
    <col min="4375" max="4375" width="46" style="624" customWidth="1"/>
    <col min="4376" max="4608" width="11.42578125" style="624"/>
    <col min="4609" max="4609" width="18.7109375" style="624" customWidth="1"/>
    <col min="4610" max="4610" width="12.7109375" style="624" customWidth="1"/>
    <col min="4611" max="4611" width="48.7109375" style="624" customWidth="1"/>
    <col min="4612" max="4612" width="16.7109375" style="624" customWidth="1"/>
    <col min="4613" max="4613" width="10" style="624" customWidth="1"/>
    <col min="4614" max="4614" width="8.85546875" style="624" customWidth="1"/>
    <col min="4615" max="4615" width="9.85546875" style="624" customWidth="1"/>
    <col min="4616" max="4620" width="8.85546875" style="624" customWidth="1"/>
    <col min="4621" max="4621" width="14.7109375" style="624" customWidth="1"/>
    <col min="4622" max="4627" width="8.7109375" style="624" customWidth="1"/>
    <col min="4628" max="4630" width="14.7109375" style="624" customWidth="1"/>
    <col min="4631" max="4631" width="46" style="624" customWidth="1"/>
    <col min="4632" max="4864" width="11.42578125" style="624"/>
    <col min="4865" max="4865" width="18.7109375" style="624" customWidth="1"/>
    <col min="4866" max="4866" width="12.7109375" style="624" customWidth="1"/>
    <col min="4867" max="4867" width="48.7109375" style="624" customWidth="1"/>
    <col min="4868" max="4868" width="16.7109375" style="624" customWidth="1"/>
    <col min="4869" max="4869" width="10" style="624" customWidth="1"/>
    <col min="4870" max="4870" width="8.85546875" style="624" customWidth="1"/>
    <col min="4871" max="4871" width="9.85546875" style="624" customWidth="1"/>
    <col min="4872" max="4876" width="8.85546875" style="624" customWidth="1"/>
    <col min="4877" max="4877" width="14.7109375" style="624" customWidth="1"/>
    <col min="4878" max="4883" width="8.7109375" style="624" customWidth="1"/>
    <col min="4884" max="4886" width="14.7109375" style="624" customWidth="1"/>
    <col min="4887" max="4887" width="46" style="624" customWidth="1"/>
    <col min="4888" max="5120" width="11.42578125" style="624"/>
    <col min="5121" max="5121" width="18.7109375" style="624" customWidth="1"/>
    <col min="5122" max="5122" width="12.7109375" style="624" customWidth="1"/>
    <col min="5123" max="5123" width="48.7109375" style="624" customWidth="1"/>
    <col min="5124" max="5124" width="16.7109375" style="624" customWidth="1"/>
    <col min="5125" max="5125" width="10" style="624" customWidth="1"/>
    <col min="5126" max="5126" width="8.85546875" style="624" customWidth="1"/>
    <col min="5127" max="5127" width="9.85546875" style="624" customWidth="1"/>
    <col min="5128" max="5132" width="8.85546875" style="624" customWidth="1"/>
    <col min="5133" max="5133" width="14.7109375" style="624" customWidth="1"/>
    <col min="5134" max="5139" width="8.7109375" style="624" customWidth="1"/>
    <col min="5140" max="5142" width="14.7109375" style="624" customWidth="1"/>
    <col min="5143" max="5143" width="46" style="624" customWidth="1"/>
    <col min="5144" max="5376" width="11.42578125" style="624"/>
    <col min="5377" max="5377" width="18.7109375" style="624" customWidth="1"/>
    <col min="5378" max="5378" width="12.7109375" style="624" customWidth="1"/>
    <col min="5379" max="5379" width="48.7109375" style="624" customWidth="1"/>
    <col min="5380" max="5380" width="16.7109375" style="624" customWidth="1"/>
    <col min="5381" max="5381" width="10" style="624" customWidth="1"/>
    <col min="5382" max="5382" width="8.85546875" style="624" customWidth="1"/>
    <col min="5383" max="5383" width="9.85546875" style="624" customWidth="1"/>
    <col min="5384" max="5388" width="8.85546875" style="624" customWidth="1"/>
    <col min="5389" max="5389" width="14.7109375" style="624" customWidth="1"/>
    <col min="5390" max="5395" width="8.7109375" style="624" customWidth="1"/>
    <col min="5396" max="5398" width="14.7109375" style="624" customWidth="1"/>
    <col min="5399" max="5399" width="46" style="624" customWidth="1"/>
    <col min="5400" max="5632" width="11.42578125" style="624"/>
    <col min="5633" max="5633" width="18.7109375" style="624" customWidth="1"/>
    <col min="5634" max="5634" width="12.7109375" style="624" customWidth="1"/>
    <col min="5635" max="5635" width="48.7109375" style="624" customWidth="1"/>
    <col min="5636" max="5636" width="16.7109375" style="624" customWidth="1"/>
    <col min="5637" max="5637" width="10" style="624" customWidth="1"/>
    <col min="5638" max="5638" width="8.85546875" style="624" customWidth="1"/>
    <col min="5639" max="5639" width="9.85546875" style="624" customWidth="1"/>
    <col min="5640" max="5644" width="8.85546875" style="624" customWidth="1"/>
    <col min="5645" max="5645" width="14.7109375" style="624" customWidth="1"/>
    <col min="5646" max="5651" width="8.7109375" style="624" customWidth="1"/>
    <col min="5652" max="5654" width="14.7109375" style="624" customWidth="1"/>
    <col min="5655" max="5655" width="46" style="624" customWidth="1"/>
    <col min="5656" max="5888" width="11.42578125" style="624"/>
    <col min="5889" max="5889" width="18.7109375" style="624" customWidth="1"/>
    <col min="5890" max="5890" width="12.7109375" style="624" customWidth="1"/>
    <col min="5891" max="5891" width="48.7109375" style="624" customWidth="1"/>
    <col min="5892" max="5892" width="16.7109375" style="624" customWidth="1"/>
    <col min="5893" max="5893" width="10" style="624" customWidth="1"/>
    <col min="5894" max="5894" width="8.85546875" style="624" customWidth="1"/>
    <col min="5895" max="5895" width="9.85546875" style="624" customWidth="1"/>
    <col min="5896" max="5900" width="8.85546875" style="624" customWidth="1"/>
    <col min="5901" max="5901" width="14.7109375" style="624" customWidth="1"/>
    <col min="5902" max="5907" width="8.7109375" style="624" customWidth="1"/>
    <col min="5908" max="5910" width="14.7109375" style="624" customWidth="1"/>
    <col min="5911" max="5911" width="46" style="624" customWidth="1"/>
    <col min="5912" max="6144" width="11.42578125" style="624"/>
    <col min="6145" max="6145" width="18.7109375" style="624" customWidth="1"/>
    <col min="6146" max="6146" width="12.7109375" style="624" customWidth="1"/>
    <col min="6147" max="6147" width="48.7109375" style="624" customWidth="1"/>
    <col min="6148" max="6148" width="16.7109375" style="624" customWidth="1"/>
    <col min="6149" max="6149" width="10" style="624" customWidth="1"/>
    <col min="6150" max="6150" width="8.85546875" style="624" customWidth="1"/>
    <col min="6151" max="6151" width="9.85546875" style="624" customWidth="1"/>
    <col min="6152" max="6156" width="8.85546875" style="624" customWidth="1"/>
    <col min="6157" max="6157" width="14.7109375" style="624" customWidth="1"/>
    <col min="6158" max="6163" width="8.7109375" style="624" customWidth="1"/>
    <col min="6164" max="6166" width="14.7109375" style="624" customWidth="1"/>
    <col min="6167" max="6167" width="46" style="624" customWidth="1"/>
    <col min="6168" max="6400" width="11.42578125" style="624"/>
    <col min="6401" max="6401" width="18.7109375" style="624" customWidth="1"/>
    <col min="6402" max="6402" width="12.7109375" style="624" customWidth="1"/>
    <col min="6403" max="6403" width="48.7109375" style="624" customWidth="1"/>
    <col min="6404" max="6404" width="16.7109375" style="624" customWidth="1"/>
    <col min="6405" max="6405" width="10" style="624" customWidth="1"/>
    <col min="6406" max="6406" width="8.85546875" style="624" customWidth="1"/>
    <col min="6407" max="6407" width="9.85546875" style="624" customWidth="1"/>
    <col min="6408" max="6412" width="8.85546875" style="624" customWidth="1"/>
    <col min="6413" max="6413" width="14.7109375" style="624" customWidth="1"/>
    <col min="6414" max="6419" width="8.7109375" style="624" customWidth="1"/>
    <col min="6420" max="6422" width="14.7109375" style="624" customWidth="1"/>
    <col min="6423" max="6423" width="46" style="624" customWidth="1"/>
    <col min="6424" max="6656" width="11.42578125" style="624"/>
    <col min="6657" max="6657" width="18.7109375" style="624" customWidth="1"/>
    <col min="6658" max="6658" width="12.7109375" style="624" customWidth="1"/>
    <col min="6659" max="6659" width="48.7109375" style="624" customWidth="1"/>
    <col min="6660" max="6660" width="16.7109375" style="624" customWidth="1"/>
    <col min="6661" max="6661" width="10" style="624" customWidth="1"/>
    <col min="6662" max="6662" width="8.85546875" style="624" customWidth="1"/>
    <col min="6663" max="6663" width="9.85546875" style="624" customWidth="1"/>
    <col min="6664" max="6668" width="8.85546875" style="624" customWidth="1"/>
    <col min="6669" max="6669" width="14.7109375" style="624" customWidth="1"/>
    <col min="6670" max="6675" width="8.7109375" style="624" customWidth="1"/>
    <col min="6676" max="6678" width="14.7109375" style="624" customWidth="1"/>
    <col min="6679" max="6679" width="46" style="624" customWidth="1"/>
    <col min="6680" max="6912" width="11.42578125" style="624"/>
    <col min="6913" max="6913" width="18.7109375" style="624" customWidth="1"/>
    <col min="6914" max="6914" width="12.7109375" style="624" customWidth="1"/>
    <col min="6915" max="6915" width="48.7109375" style="624" customWidth="1"/>
    <col min="6916" max="6916" width="16.7109375" style="624" customWidth="1"/>
    <col min="6917" max="6917" width="10" style="624" customWidth="1"/>
    <col min="6918" max="6918" width="8.85546875" style="624" customWidth="1"/>
    <col min="6919" max="6919" width="9.85546875" style="624" customWidth="1"/>
    <col min="6920" max="6924" width="8.85546875" style="624" customWidth="1"/>
    <col min="6925" max="6925" width="14.7109375" style="624" customWidth="1"/>
    <col min="6926" max="6931" width="8.7109375" style="624" customWidth="1"/>
    <col min="6932" max="6934" width="14.7109375" style="624" customWidth="1"/>
    <col min="6935" max="6935" width="46" style="624" customWidth="1"/>
    <col min="6936" max="7168" width="11.42578125" style="624"/>
    <col min="7169" max="7169" width="18.7109375" style="624" customWidth="1"/>
    <col min="7170" max="7170" width="12.7109375" style="624" customWidth="1"/>
    <col min="7171" max="7171" width="48.7109375" style="624" customWidth="1"/>
    <col min="7172" max="7172" width="16.7109375" style="624" customWidth="1"/>
    <col min="7173" max="7173" width="10" style="624" customWidth="1"/>
    <col min="7174" max="7174" width="8.85546875" style="624" customWidth="1"/>
    <col min="7175" max="7175" width="9.85546875" style="624" customWidth="1"/>
    <col min="7176" max="7180" width="8.85546875" style="624" customWidth="1"/>
    <col min="7181" max="7181" width="14.7109375" style="624" customWidth="1"/>
    <col min="7182" max="7187" width="8.7109375" style="624" customWidth="1"/>
    <col min="7188" max="7190" width="14.7109375" style="624" customWidth="1"/>
    <col min="7191" max="7191" width="46" style="624" customWidth="1"/>
    <col min="7192" max="7424" width="11.42578125" style="624"/>
    <col min="7425" max="7425" width="18.7109375" style="624" customWidth="1"/>
    <col min="7426" max="7426" width="12.7109375" style="624" customWidth="1"/>
    <col min="7427" max="7427" width="48.7109375" style="624" customWidth="1"/>
    <col min="7428" max="7428" width="16.7109375" style="624" customWidth="1"/>
    <col min="7429" max="7429" width="10" style="624" customWidth="1"/>
    <col min="7430" max="7430" width="8.85546875" style="624" customWidth="1"/>
    <col min="7431" max="7431" width="9.85546875" style="624" customWidth="1"/>
    <col min="7432" max="7436" width="8.85546875" style="624" customWidth="1"/>
    <col min="7437" max="7437" width="14.7109375" style="624" customWidth="1"/>
    <col min="7438" max="7443" width="8.7109375" style="624" customWidth="1"/>
    <col min="7444" max="7446" width="14.7109375" style="624" customWidth="1"/>
    <col min="7447" max="7447" width="46" style="624" customWidth="1"/>
    <col min="7448" max="7680" width="11.42578125" style="624"/>
    <col min="7681" max="7681" width="18.7109375" style="624" customWidth="1"/>
    <col min="7682" max="7682" width="12.7109375" style="624" customWidth="1"/>
    <col min="7683" max="7683" width="48.7109375" style="624" customWidth="1"/>
    <col min="7684" max="7684" width="16.7109375" style="624" customWidth="1"/>
    <col min="7685" max="7685" width="10" style="624" customWidth="1"/>
    <col min="7686" max="7686" width="8.85546875" style="624" customWidth="1"/>
    <col min="7687" max="7687" width="9.85546875" style="624" customWidth="1"/>
    <col min="7688" max="7692" width="8.85546875" style="624" customWidth="1"/>
    <col min="7693" max="7693" width="14.7109375" style="624" customWidth="1"/>
    <col min="7694" max="7699" width="8.7109375" style="624" customWidth="1"/>
    <col min="7700" max="7702" width="14.7109375" style="624" customWidth="1"/>
    <col min="7703" max="7703" width="46" style="624" customWidth="1"/>
    <col min="7704" max="7936" width="11.42578125" style="624"/>
    <col min="7937" max="7937" width="18.7109375" style="624" customWidth="1"/>
    <col min="7938" max="7938" width="12.7109375" style="624" customWidth="1"/>
    <col min="7939" max="7939" width="48.7109375" style="624" customWidth="1"/>
    <col min="7940" max="7940" width="16.7109375" style="624" customWidth="1"/>
    <col min="7941" max="7941" width="10" style="624" customWidth="1"/>
    <col min="7942" max="7942" width="8.85546875" style="624" customWidth="1"/>
    <col min="7943" max="7943" width="9.85546875" style="624" customWidth="1"/>
    <col min="7944" max="7948" width="8.85546875" style="624" customWidth="1"/>
    <col min="7949" max="7949" width="14.7109375" style="624" customWidth="1"/>
    <col min="7950" max="7955" width="8.7109375" style="624" customWidth="1"/>
    <col min="7956" max="7958" width="14.7109375" style="624" customWidth="1"/>
    <col min="7959" max="7959" width="46" style="624" customWidth="1"/>
    <col min="7960" max="8192" width="11.42578125" style="624"/>
    <col min="8193" max="8193" width="18.7109375" style="624" customWidth="1"/>
    <col min="8194" max="8194" width="12.7109375" style="624" customWidth="1"/>
    <col min="8195" max="8195" width="48.7109375" style="624" customWidth="1"/>
    <col min="8196" max="8196" width="16.7109375" style="624" customWidth="1"/>
    <col min="8197" max="8197" width="10" style="624" customWidth="1"/>
    <col min="8198" max="8198" width="8.85546875" style="624" customWidth="1"/>
    <col min="8199" max="8199" width="9.85546875" style="624" customWidth="1"/>
    <col min="8200" max="8204" width="8.85546875" style="624" customWidth="1"/>
    <col min="8205" max="8205" width="14.7109375" style="624" customWidth="1"/>
    <col min="8206" max="8211" width="8.7109375" style="624" customWidth="1"/>
    <col min="8212" max="8214" width="14.7109375" style="624" customWidth="1"/>
    <col min="8215" max="8215" width="46" style="624" customWidth="1"/>
    <col min="8216" max="8448" width="11.42578125" style="624"/>
    <col min="8449" max="8449" width="18.7109375" style="624" customWidth="1"/>
    <col min="8450" max="8450" width="12.7109375" style="624" customWidth="1"/>
    <col min="8451" max="8451" width="48.7109375" style="624" customWidth="1"/>
    <col min="8452" max="8452" width="16.7109375" style="624" customWidth="1"/>
    <col min="8453" max="8453" width="10" style="624" customWidth="1"/>
    <col min="8454" max="8454" width="8.85546875" style="624" customWidth="1"/>
    <col min="8455" max="8455" width="9.85546875" style="624" customWidth="1"/>
    <col min="8456" max="8460" width="8.85546875" style="624" customWidth="1"/>
    <col min="8461" max="8461" width="14.7109375" style="624" customWidth="1"/>
    <col min="8462" max="8467" width="8.7109375" style="624" customWidth="1"/>
    <col min="8468" max="8470" width="14.7109375" style="624" customWidth="1"/>
    <col min="8471" max="8471" width="46" style="624" customWidth="1"/>
    <col min="8472" max="8704" width="11.42578125" style="624"/>
    <col min="8705" max="8705" width="18.7109375" style="624" customWidth="1"/>
    <col min="8706" max="8706" width="12.7109375" style="624" customWidth="1"/>
    <col min="8707" max="8707" width="48.7109375" style="624" customWidth="1"/>
    <col min="8708" max="8708" width="16.7109375" style="624" customWidth="1"/>
    <col min="8709" max="8709" width="10" style="624" customWidth="1"/>
    <col min="8710" max="8710" width="8.85546875" style="624" customWidth="1"/>
    <col min="8711" max="8711" width="9.85546875" style="624" customWidth="1"/>
    <col min="8712" max="8716" width="8.85546875" style="624" customWidth="1"/>
    <col min="8717" max="8717" width="14.7109375" style="624" customWidth="1"/>
    <col min="8718" max="8723" width="8.7109375" style="624" customWidth="1"/>
    <col min="8724" max="8726" width="14.7109375" style="624" customWidth="1"/>
    <col min="8727" max="8727" width="46" style="624" customWidth="1"/>
    <col min="8728" max="8960" width="11.42578125" style="624"/>
    <col min="8961" max="8961" width="18.7109375" style="624" customWidth="1"/>
    <col min="8962" max="8962" width="12.7109375" style="624" customWidth="1"/>
    <col min="8963" max="8963" width="48.7109375" style="624" customWidth="1"/>
    <col min="8964" max="8964" width="16.7109375" style="624" customWidth="1"/>
    <col min="8965" max="8965" width="10" style="624" customWidth="1"/>
    <col min="8966" max="8966" width="8.85546875" style="624" customWidth="1"/>
    <col min="8967" max="8967" width="9.85546875" style="624" customWidth="1"/>
    <col min="8968" max="8972" width="8.85546875" style="624" customWidth="1"/>
    <col min="8973" max="8973" width="14.7109375" style="624" customWidth="1"/>
    <col min="8974" max="8979" width="8.7109375" style="624" customWidth="1"/>
    <col min="8980" max="8982" width="14.7109375" style="624" customWidth="1"/>
    <col min="8983" max="8983" width="46" style="624" customWidth="1"/>
    <col min="8984" max="9216" width="11.42578125" style="624"/>
    <col min="9217" max="9217" width="18.7109375" style="624" customWidth="1"/>
    <col min="9218" max="9218" width="12.7109375" style="624" customWidth="1"/>
    <col min="9219" max="9219" width="48.7109375" style="624" customWidth="1"/>
    <col min="9220" max="9220" width="16.7109375" style="624" customWidth="1"/>
    <col min="9221" max="9221" width="10" style="624" customWidth="1"/>
    <col min="9222" max="9222" width="8.85546875" style="624" customWidth="1"/>
    <col min="9223" max="9223" width="9.85546875" style="624" customWidth="1"/>
    <col min="9224" max="9228" width="8.85546875" style="624" customWidth="1"/>
    <col min="9229" max="9229" width="14.7109375" style="624" customWidth="1"/>
    <col min="9230" max="9235" width="8.7109375" style="624" customWidth="1"/>
    <col min="9236" max="9238" width="14.7109375" style="624" customWidth="1"/>
    <col min="9239" max="9239" width="46" style="624" customWidth="1"/>
    <col min="9240" max="9472" width="11.42578125" style="624"/>
    <col min="9473" max="9473" width="18.7109375" style="624" customWidth="1"/>
    <col min="9474" max="9474" width="12.7109375" style="624" customWidth="1"/>
    <col min="9475" max="9475" width="48.7109375" style="624" customWidth="1"/>
    <col min="9476" max="9476" width="16.7109375" style="624" customWidth="1"/>
    <col min="9477" max="9477" width="10" style="624" customWidth="1"/>
    <col min="9478" max="9478" width="8.85546875" style="624" customWidth="1"/>
    <col min="9479" max="9479" width="9.85546875" style="624" customWidth="1"/>
    <col min="9480" max="9484" width="8.85546875" style="624" customWidth="1"/>
    <col min="9485" max="9485" width="14.7109375" style="624" customWidth="1"/>
    <col min="9486" max="9491" width="8.7109375" style="624" customWidth="1"/>
    <col min="9492" max="9494" width="14.7109375" style="624" customWidth="1"/>
    <col min="9495" max="9495" width="46" style="624" customWidth="1"/>
    <col min="9496" max="9728" width="11.42578125" style="624"/>
    <col min="9729" max="9729" width="18.7109375" style="624" customWidth="1"/>
    <col min="9730" max="9730" width="12.7109375" style="624" customWidth="1"/>
    <col min="9731" max="9731" width="48.7109375" style="624" customWidth="1"/>
    <col min="9732" max="9732" width="16.7109375" style="624" customWidth="1"/>
    <col min="9733" max="9733" width="10" style="624" customWidth="1"/>
    <col min="9734" max="9734" width="8.85546875" style="624" customWidth="1"/>
    <col min="9735" max="9735" width="9.85546875" style="624" customWidth="1"/>
    <col min="9736" max="9740" width="8.85546875" style="624" customWidth="1"/>
    <col min="9741" max="9741" width="14.7109375" style="624" customWidth="1"/>
    <col min="9742" max="9747" width="8.7109375" style="624" customWidth="1"/>
    <col min="9748" max="9750" width="14.7109375" style="624" customWidth="1"/>
    <col min="9751" max="9751" width="46" style="624" customWidth="1"/>
    <col min="9752" max="9984" width="11.42578125" style="624"/>
    <col min="9985" max="9985" width="18.7109375" style="624" customWidth="1"/>
    <col min="9986" max="9986" width="12.7109375" style="624" customWidth="1"/>
    <col min="9987" max="9987" width="48.7109375" style="624" customWidth="1"/>
    <col min="9988" max="9988" width="16.7109375" style="624" customWidth="1"/>
    <col min="9989" max="9989" width="10" style="624" customWidth="1"/>
    <col min="9990" max="9990" width="8.85546875" style="624" customWidth="1"/>
    <col min="9991" max="9991" width="9.85546875" style="624" customWidth="1"/>
    <col min="9992" max="9996" width="8.85546875" style="624" customWidth="1"/>
    <col min="9997" max="9997" width="14.7109375" style="624" customWidth="1"/>
    <col min="9998" max="10003" width="8.7109375" style="624" customWidth="1"/>
    <col min="10004" max="10006" width="14.7109375" style="624" customWidth="1"/>
    <col min="10007" max="10007" width="46" style="624" customWidth="1"/>
    <col min="10008" max="10240" width="11.42578125" style="624"/>
    <col min="10241" max="10241" width="18.7109375" style="624" customWidth="1"/>
    <col min="10242" max="10242" width="12.7109375" style="624" customWidth="1"/>
    <col min="10243" max="10243" width="48.7109375" style="624" customWidth="1"/>
    <col min="10244" max="10244" width="16.7109375" style="624" customWidth="1"/>
    <col min="10245" max="10245" width="10" style="624" customWidth="1"/>
    <col min="10246" max="10246" width="8.85546875" style="624" customWidth="1"/>
    <col min="10247" max="10247" width="9.85546875" style="624" customWidth="1"/>
    <col min="10248" max="10252" width="8.85546875" style="624" customWidth="1"/>
    <col min="10253" max="10253" width="14.7109375" style="624" customWidth="1"/>
    <col min="10254" max="10259" width="8.7109375" style="624" customWidth="1"/>
    <col min="10260" max="10262" width="14.7109375" style="624" customWidth="1"/>
    <col min="10263" max="10263" width="46" style="624" customWidth="1"/>
    <col min="10264" max="10496" width="11.42578125" style="624"/>
    <col min="10497" max="10497" width="18.7109375" style="624" customWidth="1"/>
    <col min="10498" max="10498" width="12.7109375" style="624" customWidth="1"/>
    <col min="10499" max="10499" width="48.7109375" style="624" customWidth="1"/>
    <col min="10500" max="10500" width="16.7109375" style="624" customWidth="1"/>
    <col min="10501" max="10501" width="10" style="624" customWidth="1"/>
    <col min="10502" max="10502" width="8.85546875" style="624" customWidth="1"/>
    <col min="10503" max="10503" width="9.85546875" style="624" customWidth="1"/>
    <col min="10504" max="10508" width="8.85546875" style="624" customWidth="1"/>
    <col min="10509" max="10509" width="14.7109375" style="624" customWidth="1"/>
    <col min="10510" max="10515" width="8.7109375" style="624" customWidth="1"/>
    <col min="10516" max="10518" width="14.7109375" style="624" customWidth="1"/>
    <col min="10519" max="10519" width="46" style="624" customWidth="1"/>
    <col min="10520" max="10752" width="11.42578125" style="624"/>
    <col min="10753" max="10753" width="18.7109375" style="624" customWidth="1"/>
    <col min="10754" max="10754" width="12.7109375" style="624" customWidth="1"/>
    <col min="10755" max="10755" width="48.7109375" style="624" customWidth="1"/>
    <col min="10756" max="10756" width="16.7109375" style="624" customWidth="1"/>
    <col min="10757" max="10757" width="10" style="624" customWidth="1"/>
    <col min="10758" max="10758" width="8.85546875" style="624" customWidth="1"/>
    <col min="10759" max="10759" width="9.85546875" style="624" customWidth="1"/>
    <col min="10760" max="10764" width="8.85546875" style="624" customWidth="1"/>
    <col min="10765" max="10765" width="14.7109375" style="624" customWidth="1"/>
    <col min="10766" max="10771" width="8.7109375" style="624" customWidth="1"/>
    <col min="10772" max="10774" width="14.7109375" style="624" customWidth="1"/>
    <col min="10775" max="10775" width="46" style="624" customWidth="1"/>
    <col min="10776" max="11008" width="11.42578125" style="624"/>
    <col min="11009" max="11009" width="18.7109375" style="624" customWidth="1"/>
    <col min="11010" max="11010" width="12.7109375" style="624" customWidth="1"/>
    <col min="11011" max="11011" width="48.7109375" style="624" customWidth="1"/>
    <col min="11012" max="11012" width="16.7109375" style="624" customWidth="1"/>
    <col min="11013" max="11013" width="10" style="624" customWidth="1"/>
    <col min="11014" max="11014" width="8.85546875" style="624" customWidth="1"/>
    <col min="11015" max="11015" width="9.85546875" style="624" customWidth="1"/>
    <col min="11016" max="11020" width="8.85546875" style="624" customWidth="1"/>
    <col min="11021" max="11021" width="14.7109375" style="624" customWidth="1"/>
    <col min="11022" max="11027" width="8.7109375" style="624" customWidth="1"/>
    <col min="11028" max="11030" width="14.7109375" style="624" customWidth="1"/>
    <col min="11031" max="11031" width="46" style="624" customWidth="1"/>
    <col min="11032" max="11264" width="11.42578125" style="624"/>
    <col min="11265" max="11265" width="18.7109375" style="624" customWidth="1"/>
    <col min="11266" max="11266" width="12.7109375" style="624" customWidth="1"/>
    <col min="11267" max="11267" width="48.7109375" style="624" customWidth="1"/>
    <col min="11268" max="11268" width="16.7109375" style="624" customWidth="1"/>
    <col min="11269" max="11269" width="10" style="624" customWidth="1"/>
    <col min="11270" max="11270" width="8.85546875" style="624" customWidth="1"/>
    <col min="11271" max="11271" width="9.85546875" style="624" customWidth="1"/>
    <col min="11272" max="11276" width="8.85546875" style="624" customWidth="1"/>
    <col min="11277" max="11277" width="14.7109375" style="624" customWidth="1"/>
    <col min="11278" max="11283" width="8.7109375" style="624" customWidth="1"/>
    <col min="11284" max="11286" width="14.7109375" style="624" customWidth="1"/>
    <col min="11287" max="11287" width="46" style="624" customWidth="1"/>
    <col min="11288" max="11520" width="11.42578125" style="624"/>
    <col min="11521" max="11521" width="18.7109375" style="624" customWidth="1"/>
    <col min="11522" max="11522" width="12.7109375" style="624" customWidth="1"/>
    <col min="11523" max="11523" width="48.7109375" style="624" customWidth="1"/>
    <col min="11524" max="11524" width="16.7109375" style="624" customWidth="1"/>
    <col min="11525" max="11525" width="10" style="624" customWidth="1"/>
    <col min="11526" max="11526" width="8.85546875" style="624" customWidth="1"/>
    <col min="11527" max="11527" width="9.85546875" style="624" customWidth="1"/>
    <col min="11528" max="11532" width="8.85546875" style="624" customWidth="1"/>
    <col min="11533" max="11533" width="14.7109375" style="624" customWidth="1"/>
    <col min="11534" max="11539" width="8.7109375" style="624" customWidth="1"/>
    <col min="11540" max="11542" width="14.7109375" style="624" customWidth="1"/>
    <col min="11543" max="11543" width="46" style="624" customWidth="1"/>
    <col min="11544" max="11776" width="11.42578125" style="624"/>
    <col min="11777" max="11777" width="18.7109375" style="624" customWidth="1"/>
    <col min="11778" max="11778" width="12.7109375" style="624" customWidth="1"/>
    <col min="11779" max="11779" width="48.7109375" style="624" customWidth="1"/>
    <col min="11780" max="11780" width="16.7109375" style="624" customWidth="1"/>
    <col min="11781" max="11781" width="10" style="624" customWidth="1"/>
    <col min="11782" max="11782" width="8.85546875" style="624" customWidth="1"/>
    <col min="11783" max="11783" width="9.85546875" style="624" customWidth="1"/>
    <col min="11784" max="11788" width="8.85546875" style="624" customWidth="1"/>
    <col min="11789" max="11789" width="14.7109375" style="624" customWidth="1"/>
    <col min="11790" max="11795" width="8.7109375" style="624" customWidth="1"/>
    <col min="11796" max="11798" width="14.7109375" style="624" customWidth="1"/>
    <col min="11799" max="11799" width="46" style="624" customWidth="1"/>
    <col min="11800" max="12032" width="11.42578125" style="624"/>
    <col min="12033" max="12033" width="18.7109375" style="624" customWidth="1"/>
    <col min="12034" max="12034" width="12.7109375" style="624" customWidth="1"/>
    <col min="12035" max="12035" width="48.7109375" style="624" customWidth="1"/>
    <col min="12036" max="12036" width="16.7109375" style="624" customWidth="1"/>
    <col min="12037" max="12037" width="10" style="624" customWidth="1"/>
    <col min="12038" max="12038" width="8.85546875" style="624" customWidth="1"/>
    <col min="12039" max="12039" width="9.85546875" style="624" customWidth="1"/>
    <col min="12040" max="12044" width="8.85546875" style="624" customWidth="1"/>
    <col min="12045" max="12045" width="14.7109375" style="624" customWidth="1"/>
    <col min="12046" max="12051" width="8.7109375" style="624" customWidth="1"/>
    <col min="12052" max="12054" width="14.7109375" style="624" customWidth="1"/>
    <col min="12055" max="12055" width="46" style="624" customWidth="1"/>
    <col min="12056" max="12288" width="11.42578125" style="624"/>
    <col min="12289" max="12289" width="18.7109375" style="624" customWidth="1"/>
    <col min="12290" max="12290" width="12.7109375" style="624" customWidth="1"/>
    <col min="12291" max="12291" width="48.7109375" style="624" customWidth="1"/>
    <col min="12292" max="12292" width="16.7109375" style="624" customWidth="1"/>
    <col min="12293" max="12293" width="10" style="624" customWidth="1"/>
    <col min="12294" max="12294" width="8.85546875" style="624" customWidth="1"/>
    <col min="12295" max="12295" width="9.85546875" style="624" customWidth="1"/>
    <col min="12296" max="12300" width="8.85546875" style="624" customWidth="1"/>
    <col min="12301" max="12301" width="14.7109375" style="624" customWidth="1"/>
    <col min="12302" max="12307" width="8.7109375" style="624" customWidth="1"/>
    <col min="12308" max="12310" width="14.7109375" style="624" customWidth="1"/>
    <col min="12311" max="12311" width="46" style="624" customWidth="1"/>
    <col min="12312" max="12544" width="11.42578125" style="624"/>
    <col min="12545" max="12545" width="18.7109375" style="624" customWidth="1"/>
    <col min="12546" max="12546" width="12.7109375" style="624" customWidth="1"/>
    <col min="12547" max="12547" width="48.7109375" style="624" customWidth="1"/>
    <col min="12548" max="12548" width="16.7109375" style="624" customWidth="1"/>
    <col min="12549" max="12549" width="10" style="624" customWidth="1"/>
    <col min="12550" max="12550" width="8.85546875" style="624" customWidth="1"/>
    <col min="12551" max="12551" width="9.85546875" style="624" customWidth="1"/>
    <col min="12552" max="12556" width="8.85546875" style="624" customWidth="1"/>
    <col min="12557" max="12557" width="14.7109375" style="624" customWidth="1"/>
    <col min="12558" max="12563" width="8.7109375" style="624" customWidth="1"/>
    <col min="12564" max="12566" width="14.7109375" style="624" customWidth="1"/>
    <col min="12567" max="12567" width="46" style="624" customWidth="1"/>
    <col min="12568" max="12800" width="11.42578125" style="624"/>
    <col min="12801" max="12801" width="18.7109375" style="624" customWidth="1"/>
    <col min="12802" max="12802" width="12.7109375" style="624" customWidth="1"/>
    <col min="12803" max="12803" width="48.7109375" style="624" customWidth="1"/>
    <col min="12804" max="12804" width="16.7109375" style="624" customWidth="1"/>
    <col min="12805" max="12805" width="10" style="624" customWidth="1"/>
    <col min="12806" max="12806" width="8.85546875" style="624" customWidth="1"/>
    <col min="12807" max="12807" width="9.85546875" style="624" customWidth="1"/>
    <col min="12808" max="12812" width="8.85546875" style="624" customWidth="1"/>
    <col min="12813" max="12813" width="14.7109375" style="624" customWidth="1"/>
    <col min="12814" max="12819" width="8.7109375" style="624" customWidth="1"/>
    <col min="12820" max="12822" width="14.7109375" style="624" customWidth="1"/>
    <col min="12823" max="12823" width="46" style="624" customWidth="1"/>
    <col min="12824" max="13056" width="11.42578125" style="624"/>
    <col min="13057" max="13057" width="18.7109375" style="624" customWidth="1"/>
    <col min="13058" max="13058" width="12.7109375" style="624" customWidth="1"/>
    <col min="13059" max="13059" width="48.7109375" style="624" customWidth="1"/>
    <col min="13060" max="13060" width="16.7109375" style="624" customWidth="1"/>
    <col min="13061" max="13061" width="10" style="624" customWidth="1"/>
    <col min="13062" max="13062" width="8.85546875" style="624" customWidth="1"/>
    <col min="13063" max="13063" width="9.85546875" style="624" customWidth="1"/>
    <col min="13064" max="13068" width="8.85546875" style="624" customWidth="1"/>
    <col min="13069" max="13069" width="14.7109375" style="624" customWidth="1"/>
    <col min="13070" max="13075" width="8.7109375" style="624" customWidth="1"/>
    <col min="13076" max="13078" width="14.7109375" style="624" customWidth="1"/>
    <col min="13079" max="13079" width="46" style="624" customWidth="1"/>
    <col min="13080" max="13312" width="11.42578125" style="624"/>
    <col min="13313" max="13313" width="18.7109375" style="624" customWidth="1"/>
    <col min="13314" max="13314" width="12.7109375" style="624" customWidth="1"/>
    <col min="13315" max="13315" width="48.7109375" style="624" customWidth="1"/>
    <col min="13316" max="13316" width="16.7109375" style="624" customWidth="1"/>
    <col min="13317" max="13317" width="10" style="624" customWidth="1"/>
    <col min="13318" max="13318" width="8.85546875" style="624" customWidth="1"/>
    <col min="13319" max="13319" width="9.85546875" style="624" customWidth="1"/>
    <col min="13320" max="13324" width="8.85546875" style="624" customWidth="1"/>
    <col min="13325" max="13325" width="14.7109375" style="624" customWidth="1"/>
    <col min="13326" max="13331" width="8.7109375" style="624" customWidth="1"/>
    <col min="13332" max="13334" width="14.7109375" style="624" customWidth="1"/>
    <col min="13335" max="13335" width="46" style="624" customWidth="1"/>
    <col min="13336" max="13568" width="11.42578125" style="624"/>
    <col min="13569" max="13569" width="18.7109375" style="624" customWidth="1"/>
    <col min="13570" max="13570" width="12.7109375" style="624" customWidth="1"/>
    <col min="13571" max="13571" width="48.7109375" style="624" customWidth="1"/>
    <col min="13572" max="13572" width="16.7109375" style="624" customWidth="1"/>
    <col min="13573" max="13573" width="10" style="624" customWidth="1"/>
    <col min="13574" max="13574" width="8.85546875" style="624" customWidth="1"/>
    <col min="13575" max="13575" width="9.85546875" style="624" customWidth="1"/>
    <col min="13576" max="13580" width="8.85546875" style="624" customWidth="1"/>
    <col min="13581" max="13581" width="14.7109375" style="624" customWidth="1"/>
    <col min="13582" max="13587" width="8.7109375" style="624" customWidth="1"/>
    <col min="13588" max="13590" width="14.7109375" style="624" customWidth="1"/>
    <col min="13591" max="13591" width="46" style="624" customWidth="1"/>
    <col min="13592" max="13824" width="11.42578125" style="624"/>
    <col min="13825" max="13825" width="18.7109375" style="624" customWidth="1"/>
    <col min="13826" max="13826" width="12.7109375" style="624" customWidth="1"/>
    <col min="13827" max="13827" width="48.7109375" style="624" customWidth="1"/>
    <col min="13828" max="13828" width="16.7109375" style="624" customWidth="1"/>
    <col min="13829" max="13829" width="10" style="624" customWidth="1"/>
    <col min="13830" max="13830" width="8.85546875" style="624" customWidth="1"/>
    <col min="13831" max="13831" width="9.85546875" style="624" customWidth="1"/>
    <col min="13832" max="13836" width="8.85546875" style="624" customWidth="1"/>
    <col min="13837" max="13837" width="14.7109375" style="624" customWidth="1"/>
    <col min="13838" max="13843" width="8.7109375" style="624" customWidth="1"/>
    <col min="13844" max="13846" width="14.7109375" style="624" customWidth="1"/>
    <col min="13847" max="13847" width="46" style="624" customWidth="1"/>
    <col min="13848" max="14080" width="11.42578125" style="624"/>
    <col min="14081" max="14081" width="18.7109375" style="624" customWidth="1"/>
    <col min="14082" max="14082" width="12.7109375" style="624" customWidth="1"/>
    <col min="14083" max="14083" width="48.7109375" style="624" customWidth="1"/>
    <col min="14084" max="14084" width="16.7109375" style="624" customWidth="1"/>
    <col min="14085" max="14085" width="10" style="624" customWidth="1"/>
    <col min="14086" max="14086" width="8.85546875" style="624" customWidth="1"/>
    <col min="14087" max="14087" width="9.85546875" style="624" customWidth="1"/>
    <col min="14088" max="14092" width="8.85546875" style="624" customWidth="1"/>
    <col min="14093" max="14093" width="14.7109375" style="624" customWidth="1"/>
    <col min="14094" max="14099" width="8.7109375" style="624" customWidth="1"/>
    <col min="14100" max="14102" width="14.7109375" style="624" customWidth="1"/>
    <col min="14103" max="14103" width="46" style="624" customWidth="1"/>
    <col min="14104" max="14336" width="11.42578125" style="624"/>
    <col min="14337" max="14337" width="18.7109375" style="624" customWidth="1"/>
    <col min="14338" max="14338" width="12.7109375" style="624" customWidth="1"/>
    <col min="14339" max="14339" width="48.7109375" style="624" customWidth="1"/>
    <col min="14340" max="14340" width="16.7109375" style="624" customWidth="1"/>
    <col min="14341" max="14341" width="10" style="624" customWidth="1"/>
    <col min="14342" max="14342" width="8.85546875" style="624" customWidth="1"/>
    <col min="14343" max="14343" width="9.85546875" style="624" customWidth="1"/>
    <col min="14344" max="14348" width="8.85546875" style="624" customWidth="1"/>
    <col min="14349" max="14349" width="14.7109375" style="624" customWidth="1"/>
    <col min="14350" max="14355" width="8.7109375" style="624" customWidth="1"/>
    <col min="14356" max="14358" width="14.7109375" style="624" customWidth="1"/>
    <col min="14359" max="14359" width="46" style="624" customWidth="1"/>
    <col min="14360" max="14592" width="11.42578125" style="624"/>
    <col min="14593" max="14593" width="18.7109375" style="624" customWidth="1"/>
    <col min="14594" max="14594" width="12.7109375" style="624" customWidth="1"/>
    <col min="14595" max="14595" width="48.7109375" style="624" customWidth="1"/>
    <col min="14596" max="14596" width="16.7109375" style="624" customWidth="1"/>
    <col min="14597" max="14597" width="10" style="624" customWidth="1"/>
    <col min="14598" max="14598" width="8.85546875" style="624" customWidth="1"/>
    <col min="14599" max="14599" width="9.85546875" style="624" customWidth="1"/>
    <col min="14600" max="14604" width="8.85546875" style="624" customWidth="1"/>
    <col min="14605" max="14605" width="14.7109375" style="624" customWidth="1"/>
    <col min="14606" max="14611" width="8.7109375" style="624" customWidth="1"/>
    <col min="14612" max="14614" width="14.7109375" style="624" customWidth="1"/>
    <col min="14615" max="14615" width="46" style="624" customWidth="1"/>
    <col min="14616" max="14848" width="11.42578125" style="624"/>
    <col min="14849" max="14849" width="18.7109375" style="624" customWidth="1"/>
    <col min="14850" max="14850" width="12.7109375" style="624" customWidth="1"/>
    <col min="14851" max="14851" width="48.7109375" style="624" customWidth="1"/>
    <col min="14852" max="14852" width="16.7109375" style="624" customWidth="1"/>
    <col min="14853" max="14853" width="10" style="624" customWidth="1"/>
    <col min="14854" max="14854" width="8.85546875" style="624" customWidth="1"/>
    <col min="14855" max="14855" width="9.85546875" style="624" customWidth="1"/>
    <col min="14856" max="14860" width="8.85546875" style="624" customWidth="1"/>
    <col min="14861" max="14861" width="14.7109375" style="624" customWidth="1"/>
    <col min="14862" max="14867" width="8.7109375" style="624" customWidth="1"/>
    <col min="14868" max="14870" width="14.7109375" style="624" customWidth="1"/>
    <col min="14871" max="14871" width="46" style="624" customWidth="1"/>
    <col min="14872" max="15104" width="11.42578125" style="624"/>
    <col min="15105" max="15105" width="18.7109375" style="624" customWidth="1"/>
    <col min="15106" max="15106" width="12.7109375" style="624" customWidth="1"/>
    <col min="15107" max="15107" width="48.7109375" style="624" customWidth="1"/>
    <col min="15108" max="15108" width="16.7109375" style="624" customWidth="1"/>
    <col min="15109" max="15109" width="10" style="624" customWidth="1"/>
    <col min="15110" max="15110" width="8.85546875" style="624" customWidth="1"/>
    <col min="15111" max="15111" width="9.85546875" style="624" customWidth="1"/>
    <col min="15112" max="15116" width="8.85546875" style="624" customWidth="1"/>
    <col min="15117" max="15117" width="14.7109375" style="624" customWidth="1"/>
    <col min="15118" max="15123" width="8.7109375" style="624" customWidth="1"/>
    <col min="15124" max="15126" width="14.7109375" style="624" customWidth="1"/>
    <col min="15127" max="15127" width="46" style="624" customWidth="1"/>
    <col min="15128" max="15360" width="11.42578125" style="624"/>
    <col min="15361" max="15361" width="18.7109375" style="624" customWidth="1"/>
    <col min="15362" max="15362" width="12.7109375" style="624" customWidth="1"/>
    <col min="15363" max="15363" width="48.7109375" style="624" customWidth="1"/>
    <col min="15364" max="15364" width="16.7109375" style="624" customWidth="1"/>
    <col min="15365" max="15365" width="10" style="624" customWidth="1"/>
    <col min="15366" max="15366" width="8.85546875" style="624" customWidth="1"/>
    <col min="15367" max="15367" width="9.85546875" style="624" customWidth="1"/>
    <col min="15368" max="15372" width="8.85546875" style="624" customWidth="1"/>
    <col min="15373" max="15373" width="14.7109375" style="624" customWidth="1"/>
    <col min="15374" max="15379" width="8.7109375" style="624" customWidth="1"/>
    <col min="15380" max="15382" width="14.7109375" style="624" customWidth="1"/>
    <col min="15383" max="15383" width="46" style="624" customWidth="1"/>
    <col min="15384" max="15616" width="11.42578125" style="624"/>
    <col min="15617" max="15617" width="18.7109375" style="624" customWidth="1"/>
    <col min="15618" max="15618" width="12.7109375" style="624" customWidth="1"/>
    <col min="15619" max="15619" width="48.7109375" style="624" customWidth="1"/>
    <col min="15620" max="15620" width="16.7109375" style="624" customWidth="1"/>
    <col min="15621" max="15621" width="10" style="624" customWidth="1"/>
    <col min="15622" max="15622" width="8.85546875" style="624" customWidth="1"/>
    <col min="15623" max="15623" width="9.85546875" style="624" customWidth="1"/>
    <col min="15624" max="15628" width="8.85546875" style="624" customWidth="1"/>
    <col min="15629" max="15629" width="14.7109375" style="624" customWidth="1"/>
    <col min="15630" max="15635" width="8.7109375" style="624" customWidth="1"/>
    <col min="15636" max="15638" width="14.7109375" style="624" customWidth="1"/>
    <col min="15639" max="15639" width="46" style="624" customWidth="1"/>
    <col min="15640" max="15872" width="11.42578125" style="624"/>
    <col min="15873" max="15873" width="18.7109375" style="624" customWidth="1"/>
    <col min="15874" max="15874" width="12.7109375" style="624" customWidth="1"/>
    <col min="15875" max="15875" width="48.7109375" style="624" customWidth="1"/>
    <col min="15876" max="15876" width="16.7109375" style="624" customWidth="1"/>
    <col min="15877" max="15877" width="10" style="624" customWidth="1"/>
    <col min="15878" max="15878" width="8.85546875" style="624" customWidth="1"/>
    <col min="15879" max="15879" width="9.85546875" style="624" customWidth="1"/>
    <col min="15880" max="15884" width="8.85546875" style="624" customWidth="1"/>
    <col min="15885" max="15885" width="14.7109375" style="624" customWidth="1"/>
    <col min="15886" max="15891" width="8.7109375" style="624" customWidth="1"/>
    <col min="15892" max="15894" width="14.7109375" style="624" customWidth="1"/>
    <col min="15895" max="15895" width="46" style="624" customWidth="1"/>
    <col min="15896" max="16128" width="11.42578125" style="624"/>
    <col min="16129" max="16129" width="18.7109375" style="624" customWidth="1"/>
    <col min="16130" max="16130" width="12.7109375" style="624" customWidth="1"/>
    <col min="16131" max="16131" width="48.7109375" style="624" customWidth="1"/>
    <col min="16132" max="16132" width="16.7109375" style="624" customWidth="1"/>
    <col min="16133" max="16133" width="10" style="624" customWidth="1"/>
    <col min="16134" max="16134" width="8.85546875" style="624" customWidth="1"/>
    <col min="16135" max="16135" width="9.85546875" style="624" customWidth="1"/>
    <col min="16136" max="16140" width="8.85546875" style="624" customWidth="1"/>
    <col min="16141" max="16141" width="14.7109375" style="624" customWidth="1"/>
    <col min="16142" max="16147" width="8.7109375" style="624" customWidth="1"/>
    <col min="16148" max="16150" width="14.7109375" style="624" customWidth="1"/>
    <col min="16151" max="16151" width="46" style="624" customWidth="1"/>
    <col min="16152" max="16384" width="11.42578125" style="624"/>
  </cols>
  <sheetData>
    <row r="1" spans="1:23" ht="47.25" customHeight="1" x14ac:dyDescent="0.25">
      <c r="A1" s="1116" t="s">
        <v>461</v>
      </c>
      <c r="B1" s="1116"/>
      <c r="C1" s="1116"/>
      <c r="D1" s="1116"/>
      <c r="E1" s="1116"/>
      <c r="F1" s="1116"/>
      <c r="G1" s="1116"/>
      <c r="H1" s="1116"/>
      <c r="I1" s="1116"/>
      <c r="J1" s="1116"/>
      <c r="K1" s="1116"/>
      <c r="L1" s="1116"/>
      <c r="M1" s="1116"/>
      <c r="N1" s="1116"/>
      <c r="O1" s="1116"/>
      <c r="P1" s="1116"/>
      <c r="Q1" s="1116"/>
      <c r="R1" s="1116"/>
      <c r="S1" s="1116"/>
      <c r="T1" s="1116"/>
      <c r="U1" s="1116"/>
      <c r="V1" s="1116"/>
      <c r="W1" s="1116"/>
    </row>
    <row r="2" spans="1:23" ht="22.5" customHeight="1" thickBot="1" x14ac:dyDescent="0.3">
      <c r="A2" s="1117"/>
      <c r="B2" s="1117"/>
      <c r="C2" s="1117"/>
      <c r="D2" s="1117"/>
      <c r="E2" s="1117"/>
      <c r="F2" s="1117"/>
      <c r="G2" s="1117"/>
      <c r="H2" s="1117"/>
      <c r="I2" s="1117"/>
      <c r="J2" s="1117"/>
      <c r="K2" s="1117"/>
      <c r="L2" s="1117"/>
      <c r="M2" s="1117"/>
      <c r="N2" s="1117"/>
      <c r="O2" s="1117"/>
      <c r="P2" s="1117"/>
      <c r="Q2" s="1117"/>
      <c r="R2" s="1117"/>
      <c r="S2" s="1117"/>
      <c r="T2" s="1117"/>
      <c r="U2" s="1117"/>
      <c r="V2" s="1117"/>
      <c r="W2" s="1117"/>
    </row>
    <row r="3" spans="1:23" s="93" customFormat="1" ht="63" customHeight="1" thickBot="1" x14ac:dyDescent="0.3">
      <c r="A3" s="661"/>
      <c r="B3" s="662"/>
      <c r="C3" s="389"/>
      <c r="D3" s="663"/>
      <c r="E3" s="1118" t="s">
        <v>0</v>
      </c>
      <c r="F3" s="1118"/>
      <c r="G3" s="1118"/>
      <c r="H3" s="1118"/>
      <c r="I3" s="1118"/>
      <c r="J3" s="1118"/>
      <c r="K3" s="1118"/>
      <c r="L3" s="1118"/>
      <c r="M3" s="1118"/>
      <c r="N3" s="1118" t="s">
        <v>1</v>
      </c>
      <c r="O3" s="1118"/>
      <c r="P3" s="1118"/>
      <c r="Q3" s="1118"/>
      <c r="R3" s="1118"/>
      <c r="S3" s="1118"/>
      <c r="T3" s="1118"/>
      <c r="U3" s="1119" t="s">
        <v>2</v>
      </c>
      <c r="V3" s="1120"/>
      <c r="W3" s="32"/>
    </row>
    <row r="4" spans="1:23" s="626" customFormat="1" ht="372" customHeight="1" thickBot="1" x14ac:dyDescent="0.3">
      <c r="A4" s="668" t="s">
        <v>3</v>
      </c>
      <c r="B4" s="251" t="s">
        <v>4</v>
      </c>
      <c r="C4" s="669" t="s">
        <v>5</v>
      </c>
      <c r="D4" s="670" t="s">
        <v>6</v>
      </c>
      <c r="E4" s="569" t="s">
        <v>7</v>
      </c>
      <c r="F4" s="570" t="s">
        <v>8</v>
      </c>
      <c r="G4" s="570" t="s">
        <v>9</v>
      </c>
      <c r="H4" s="570" t="s">
        <v>10</v>
      </c>
      <c r="I4" s="570" t="s">
        <v>11</v>
      </c>
      <c r="J4" s="570" t="s">
        <v>12</v>
      </c>
      <c r="K4" s="570" t="s">
        <v>13</v>
      </c>
      <c r="L4" s="571" t="s">
        <v>14</v>
      </c>
      <c r="M4" s="418" t="s">
        <v>15</v>
      </c>
      <c r="N4" s="132" t="s">
        <v>16</v>
      </c>
      <c r="O4" s="133" t="s">
        <v>17</v>
      </c>
      <c r="P4" s="133" t="s">
        <v>18</v>
      </c>
      <c r="Q4" s="133" t="s">
        <v>19</v>
      </c>
      <c r="R4" s="133" t="s">
        <v>20</v>
      </c>
      <c r="S4" s="134" t="s">
        <v>21</v>
      </c>
      <c r="T4" s="418" t="s">
        <v>22</v>
      </c>
      <c r="U4" s="503" t="s">
        <v>23</v>
      </c>
      <c r="V4" s="504" t="s">
        <v>24</v>
      </c>
      <c r="W4" s="625" t="s">
        <v>25</v>
      </c>
    </row>
    <row r="5" spans="1:23" ht="56.25" x14ac:dyDescent="0.25">
      <c r="A5" s="1135" t="s">
        <v>342</v>
      </c>
      <c r="B5" s="1136" t="s">
        <v>343</v>
      </c>
      <c r="C5" s="664" t="s">
        <v>344</v>
      </c>
      <c r="D5" s="665" t="s">
        <v>27</v>
      </c>
      <c r="E5" s="627">
        <v>17</v>
      </c>
      <c r="F5" s="628"/>
      <c r="G5" s="628">
        <v>35</v>
      </c>
      <c r="H5" s="629">
        <v>10</v>
      </c>
      <c r="I5" s="628"/>
      <c r="J5" s="628"/>
      <c r="K5" s="628"/>
      <c r="L5" s="630"/>
      <c r="M5" s="497">
        <f>E5+F5+G5+H5+I5+J5+K5+L5</f>
        <v>62</v>
      </c>
      <c r="N5" s="1139"/>
      <c r="O5" s="1129"/>
      <c r="P5" s="1124">
        <v>331</v>
      </c>
      <c r="Q5" s="1124">
        <v>30</v>
      </c>
      <c r="R5" s="1129">
        <v>2</v>
      </c>
      <c r="S5" s="1132"/>
      <c r="T5" s="919">
        <f>SUM(N5:S7)</f>
        <v>363</v>
      </c>
      <c r="U5" s="985"/>
      <c r="V5" s="1113">
        <v>363</v>
      </c>
      <c r="W5" s="1121" t="s">
        <v>408</v>
      </c>
    </row>
    <row r="6" spans="1:23" ht="37.5" x14ac:dyDescent="0.25">
      <c r="A6" s="1135"/>
      <c r="B6" s="1137"/>
      <c r="C6" s="631" t="s">
        <v>345</v>
      </c>
      <c r="D6" s="632" t="s">
        <v>30</v>
      </c>
      <c r="E6" s="633"/>
      <c r="F6" s="634"/>
      <c r="G6" s="634"/>
      <c r="H6" s="635">
        <v>90</v>
      </c>
      <c r="I6" s="634"/>
      <c r="J6" s="634"/>
      <c r="K6" s="634"/>
      <c r="L6" s="636"/>
      <c r="M6" s="498">
        <f t="shared" ref="M6:M7" si="0">E6+F6+G6+H6+I6+J6+K6+L6</f>
        <v>90</v>
      </c>
      <c r="N6" s="1140"/>
      <c r="O6" s="1130"/>
      <c r="P6" s="1125"/>
      <c r="Q6" s="1127"/>
      <c r="R6" s="1130"/>
      <c r="S6" s="1133"/>
      <c r="T6" s="865"/>
      <c r="U6" s="1112"/>
      <c r="V6" s="1114"/>
      <c r="W6" s="1122"/>
    </row>
    <row r="7" spans="1:23" ht="84.75" thickBot="1" x14ac:dyDescent="0.3">
      <c r="A7" s="1135"/>
      <c r="B7" s="1138"/>
      <c r="C7" s="637" t="s">
        <v>407</v>
      </c>
      <c r="D7" s="638" t="s">
        <v>346</v>
      </c>
      <c r="E7" s="639"/>
      <c r="F7" s="640"/>
      <c r="G7" s="640"/>
      <c r="H7" s="641">
        <v>260</v>
      </c>
      <c r="I7" s="640"/>
      <c r="J7" s="640"/>
      <c r="K7" s="640"/>
      <c r="L7" s="642"/>
      <c r="M7" s="499">
        <f t="shared" si="0"/>
        <v>260</v>
      </c>
      <c r="N7" s="1141"/>
      <c r="O7" s="1131"/>
      <c r="P7" s="1126"/>
      <c r="Q7" s="1128"/>
      <c r="R7" s="1131"/>
      <c r="S7" s="1134"/>
      <c r="T7" s="935"/>
      <c r="U7" s="1007"/>
      <c r="V7" s="1115"/>
      <c r="W7" s="1123"/>
    </row>
    <row r="8" spans="1:23" ht="145.5" customHeight="1" thickBot="1" x14ac:dyDescent="0.3">
      <c r="A8" s="1135"/>
      <c r="B8" s="666"/>
      <c r="C8" s="643" t="s">
        <v>453</v>
      </c>
      <c r="D8" s="644"/>
      <c r="E8" s="645"/>
      <c r="F8" s="646"/>
      <c r="G8" s="646"/>
      <c r="H8" s="646"/>
      <c r="I8" s="646"/>
      <c r="J8" s="646"/>
      <c r="K8" s="646"/>
      <c r="L8" s="647"/>
      <c r="M8" s="473"/>
      <c r="N8" s="648"/>
      <c r="O8" s="649"/>
      <c r="P8" s="650"/>
      <c r="Q8" s="649"/>
      <c r="R8" s="649"/>
      <c r="S8" s="651"/>
      <c r="T8" s="473"/>
      <c r="U8" s="556"/>
      <c r="V8" s="667"/>
      <c r="W8" s="652" t="s">
        <v>454</v>
      </c>
    </row>
    <row r="9" spans="1:23" s="654" customFormat="1" ht="42" customHeight="1" thickBot="1" x14ac:dyDescent="0.3">
      <c r="A9" s="830"/>
      <c r="B9" s="831"/>
      <c r="C9" s="831"/>
      <c r="D9" s="832"/>
      <c r="E9" s="590">
        <f t="shared" ref="E9:L9" si="1">SUM(E5:E8)</f>
        <v>17</v>
      </c>
      <c r="F9" s="112">
        <f t="shared" si="1"/>
        <v>0</v>
      </c>
      <c r="G9" s="112">
        <f t="shared" si="1"/>
        <v>35</v>
      </c>
      <c r="H9" s="112">
        <f t="shared" si="1"/>
        <v>360</v>
      </c>
      <c r="I9" s="112">
        <f t="shared" si="1"/>
        <v>0</v>
      </c>
      <c r="J9" s="112">
        <f t="shared" si="1"/>
        <v>0</v>
      </c>
      <c r="K9" s="112">
        <f t="shared" si="1"/>
        <v>0</v>
      </c>
      <c r="L9" s="591">
        <f t="shared" si="1"/>
        <v>0</v>
      </c>
      <c r="M9" s="473">
        <f>E9+F9+G9+H9+I9+J9+K9+L9</f>
        <v>412</v>
      </c>
      <c r="N9" s="590">
        <f t="shared" ref="N9:S9" si="2">SUM(N5:N8)</f>
        <v>0</v>
      </c>
      <c r="O9" s="112">
        <f t="shared" si="2"/>
        <v>0</v>
      </c>
      <c r="P9" s="112">
        <f t="shared" si="2"/>
        <v>331</v>
      </c>
      <c r="Q9" s="112">
        <f t="shared" si="2"/>
        <v>30</v>
      </c>
      <c r="R9" s="112">
        <f t="shared" si="2"/>
        <v>2</v>
      </c>
      <c r="S9" s="591">
        <f t="shared" si="2"/>
        <v>0</v>
      </c>
      <c r="T9" s="473">
        <f>SUM(T5:T8)</f>
        <v>363</v>
      </c>
      <c r="U9" s="607">
        <f>SUM(U5:U8)</f>
        <v>0</v>
      </c>
      <c r="V9" s="608">
        <f>SUM(V5:V8)</f>
        <v>363</v>
      </c>
      <c r="W9" s="653"/>
    </row>
    <row r="10" spans="1:23" ht="54" customHeight="1" thickBot="1" x14ac:dyDescent="0.3">
      <c r="A10" s="1067" t="s">
        <v>72</v>
      </c>
      <c r="B10" s="1068"/>
      <c r="C10" s="1068"/>
      <c r="D10" s="1069"/>
      <c r="E10" s="592">
        <f>SUM(E9)</f>
        <v>17</v>
      </c>
      <c r="F10" s="593">
        <f t="shared" ref="F10:V10" si="3">SUM(F9)</f>
        <v>0</v>
      </c>
      <c r="G10" s="593">
        <f t="shared" si="3"/>
        <v>35</v>
      </c>
      <c r="H10" s="593">
        <f t="shared" si="3"/>
        <v>360</v>
      </c>
      <c r="I10" s="593">
        <f t="shared" si="3"/>
        <v>0</v>
      </c>
      <c r="J10" s="593">
        <f t="shared" si="3"/>
        <v>0</v>
      </c>
      <c r="K10" s="593">
        <f t="shared" si="3"/>
        <v>0</v>
      </c>
      <c r="L10" s="594">
        <f t="shared" si="3"/>
        <v>0</v>
      </c>
      <c r="M10" s="595">
        <f t="shared" si="3"/>
        <v>412</v>
      </c>
      <c r="N10" s="592">
        <f t="shared" si="3"/>
        <v>0</v>
      </c>
      <c r="O10" s="593">
        <f t="shared" si="3"/>
        <v>0</v>
      </c>
      <c r="P10" s="593">
        <f t="shared" si="3"/>
        <v>331</v>
      </c>
      <c r="Q10" s="593">
        <f t="shared" si="3"/>
        <v>30</v>
      </c>
      <c r="R10" s="593">
        <f t="shared" si="3"/>
        <v>2</v>
      </c>
      <c r="S10" s="594">
        <f t="shared" si="3"/>
        <v>0</v>
      </c>
      <c r="T10" s="595">
        <f t="shared" si="3"/>
        <v>363</v>
      </c>
      <c r="U10" s="609">
        <f t="shared" si="3"/>
        <v>0</v>
      </c>
      <c r="V10" s="610">
        <f t="shared" si="3"/>
        <v>363</v>
      </c>
      <c r="W10" s="249"/>
    </row>
  </sheetData>
  <sheetProtection algorithmName="SHA-512" hashValue="k27kMNdmXsTizqKxPhABNDWTuSyuTBncSCrdlCLbvsBBIvokA7fwp1nKCEVK/+VQkxaMSsoGg1en2pzlCp64Mg==" saltValue="mDuiXSQq+kFAAIkyURSIRQ==" spinCount="100000" sheet="1" objects="1" scenarios="1"/>
  <mergeCells count="19">
    <mergeCell ref="A10:D10"/>
    <mergeCell ref="A5:A8"/>
    <mergeCell ref="B5:B7"/>
    <mergeCell ref="N5:N7"/>
    <mergeCell ref="O5:O7"/>
    <mergeCell ref="A9:D9"/>
    <mergeCell ref="U5:U7"/>
    <mergeCell ref="V5:V7"/>
    <mergeCell ref="A1:W1"/>
    <mergeCell ref="A2:W2"/>
    <mergeCell ref="E3:M3"/>
    <mergeCell ref="N3:T3"/>
    <mergeCell ref="U3:V3"/>
    <mergeCell ref="W5:W7"/>
    <mergeCell ref="P5:P7"/>
    <mergeCell ref="Q5:Q7"/>
    <mergeCell ref="R5:R7"/>
    <mergeCell ref="S5:S7"/>
    <mergeCell ref="T5:T7"/>
  </mergeCells>
  <pageMargins left="0.7" right="0.7" top="0.75" bottom="0.75" header="0.3" footer="0.3"/>
  <pageSetup paperSize="8" scale="51"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AG112"/>
  <sheetViews>
    <sheetView showGridLines="0" zoomScale="50" zoomScaleNormal="50" workbookViewId="0">
      <selection sqref="A1:XFD1"/>
    </sheetView>
  </sheetViews>
  <sheetFormatPr baseColWidth="10" defaultColWidth="11.42578125" defaultRowHeight="23.25" x14ac:dyDescent="0.25"/>
  <cols>
    <col min="1" max="1" width="27.85546875" style="303" customWidth="1"/>
    <col min="2" max="2" width="24.85546875" style="301" customWidth="1"/>
    <col min="3" max="3" width="36.140625" style="302" customWidth="1"/>
    <col min="4" max="4" width="25.5703125" style="93" customWidth="1"/>
    <col min="5" max="5" width="25.5703125" style="288" bestFit="1" customWidth="1"/>
    <col min="6" max="6" width="14.5703125" style="288" customWidth="1"/>
    <col min="7" max="7" width="14.7109375" style="288" bestFit="1" customWidth="1"/>
    <col min="8" max="8" width="16.42578125" style="288" customWidth="1"/>
    <col min="9" max="9" width="11.5703125" style="288" bestFit="1" customWidth="1"/>
    <col min="10" max="10" width="13.5703125" style="288" bestFit="1" customWidth="1"/>
    <col min="11" max="11" width="12.42578125" style="288" bestFit="1" customWidth="1"/>
    <col min="12" max="12" width="13.7109375" style="288" customWidth="1"/>
    <col min="13" max="13" width="18.85546875" style="291" customWidth="1"/>
    <col min="14" max="14" width="23.28515625" style="31" customWidth="1"/>
    <col min="15" max="15" width="13.5703125" style="31" bestFit="1" customWidth="1"/>
    <col min="16" max="16" width="17.28515625" style="31" bestFit="1" customWidth="1"/>
    <col min="17" max="17" width="13.140625" style="31" bestFit="1" customWidth="1"/>
    <col min="18" max="18" width="11.5703125" style="31" bestFit="1" customWidth="1"/>
    <col min="19" max="19" width="11.7109375" style="31" bestFit="1" customWidth="1"/>
    <col min="20" max="20" width="20.42578125" style="687" bestFit="1" customWidth="1"/>
    <col min="21" max="21" width="16.140625" style="31" bestFit="1" customWidth="1"/>
    <col min="22" max="22" width="21.7109375" style="31" customWidth="1"/>
    <col min="23" max="23" width="55.140625" style="289" customWidth="1"/>
    <col min="24" max="16384" width="11.42578125" style="1"/>
  </cols>
  <sheetData>
    <row r="1" spans="1:33" ht="49.5" customHeight="1" thickBot="1" x14ac:dyDescent="0.3">
      <c r="A1" s="1073" t="s">
        <v>462</v>
      </c>
      <c r="B1" s="1074"/>
      <c r="C1" s="1074"/>
      <c r="D1" s="1074"/>
      <c r="E1" s="1074"/>
      <c r="F1" s="1074"/>
      <c r="G1" s="1074"/>
      <c r="H1" s="1074"/>
      <c r="I1" s="1074"/>
      <c r="J1" s="1074"/>
      <c r="K1" s="1074"/>
      <c r="L1" s="1074"/>
      <c r="M1" s="1074"/>
      <c r="N1" s="1074"/>
      <c r="O1" s="1074"/>
      <c r="P1" s="1074"/>
      <c r="Q1" s="1074"/>
      <c r="R1" s="1074"/>
      <c r="S1" s="1074"/>
      <c r="T1" s="1074"/>
      <c r="U1" s="1074"/>
      <c r="V1" s="1074"/>
      <c r="W1" s="1075"/>
    </row>
    <row r="2" spans="1:33" s="88" customFormat="1" ht="24" thickBot="1" x14ac:dyDescent="0.4">
      <c r="A2" s="1155"/>
      <c r="B2" s="1155"/>
      <c r="C2" s="1155"/>
      <c r="D2" s="1155"/>
      <c r="E2" s="1155"/>
      <c r="F2" s="1155"/>
      <c r="G2" s="1155"/>
      <c r="H2" s="1155"/>
      <c r="I2" s="1155"/>
      <c r="J2" s="1155"/>
      <c r="K2" s="1155"/>
      <c r="L2" s="1155"/>
      <c r="M2" s="1155"/>
      <c r="N2" s="1155"/>
      <c r="O2" s="1155"/>
      <c r="P2" s="1155"/>
      <c r="Q2" s="1155"/>
      <c r="R2" s="1155"/>
      <c r="S2" s="1155"/>
      <c r="T2" s="1155"/>
      <c r="U2" s="1155"/>
      <c r="V2" s="1155"/>
      <c r="W2" s="1155"/>
    </row>
    <row r="3" spans="1:33" ht="70.5" customHeight="1" thickBot="1" x14ac:dyDescent="0.3">
      <c r="A3" s="1146"/>
      <c r="B3" s="1146"/>
      <c r="C3" s="1146"/>
      <c r="D3" s="1146"/>
      <c r="E3" s="929" t="s">
        <v>0</v>
      </c>
      <c r="F3" s="929"/>
      <c r="G3" s="929"/>
      <c r="H3" s="929"/>
      <c r="I3" s="929"/>
      <c r="J3" s="929"/>
      <c r="K3" s="929"/>
      <c r="L3" s="929"/>
      <c r="M3" s="929"/>
      <c r="N3" s="929" t="s">
        <v>1</v>
      </c>
      <c r="O3" s="929"/>
      <c r="P3" s="929"/>
      <c r="Q3" s="929"/>
      <c r="R3" s="929"/>
      <c r="S3" s="929"/>
      <c r="T3" s="929"/>
      <c r="U3" s="1020" t="s">
        <v>2</v>
      </c>
      <c r="V3" s="1021"/>
      <c r="W3" s="15"/>
    </row>
    <row r="4" spans="1:33" s="2" customFormat="1" ht="359.25" customHeight="1" thickBot="1" x14ac:dyDescent="0.3">
      <c r="A4" s="251" t="s">
        <v>3</v>
      </c>
      <c r="B4" s="251" t="s">
        <v>4</v>
      </c>
      <c r="C4" s="251" t="s">
        <v>5</v>
      </c>
      <c r="D4" s="671" t="s">
        <v>6</v>
      </c>
      <c r="E4" s="182" t="s">
        <v>7</v>
      </c>
      <c r="F4" s="672" t="s">
        <v>8</v>
      </c>
      <c r="G4" s="672" t="s">
        <v>9</v>
      </c>
      <c r="H4" s="672" t="s">
        <v>10</v>
      </c>
      <c r="I4" s="672" t="s">
        <v>11</v>
      </c>
      <c r="J4" s="672" t="s">
        <v>12</v>
      </c>
      <c r="K4" s="672" t="s">
        <v>13</v>
      </c>
      <c r="L4" s="673" t="s">
        <v>14</v>
      </c>
      <c r="M4" s="309" t="s">
        <v>15</v>
      </c>
      <c r="N4" s="182" t="s">
        <v>16</v>
      </c>
      <c r="O4" s="672" t="s">
        <v>17</v>
      </c>
      <c r="P4" s="672" t="s">
        <v>18</v>
      </c>
      <c r="Q4" s="672" t="s">
        <v>19</v>
      </c>
      <c r="R4" s="672" t="s">
        <v>20</v>
      </c>
      <c r="S4" s="673" t="s">
        <v>21</v>
      </c>
      <c r="T4" s="309" t="s">
        <v>388</v>
      </c>
      <c r="U4" s="304" t="s">
        <v>23</v>
      </c>
      <c r="V4" s="305" t="s">
        <v>390</v>
      </c>
      <c r="W4" s="292" t="s">
        <v>25</v>
      </c>
    </row>
    <row r="5" spans="1:33" s="2" customFormat="1" ht="91.5" customHeight="1" x14ac:dyDescent="0.25">
      <c r="A5" s="1042" t="s">
        <v>187</v>
      </c>
      <c r="B5" s="786" t="s">
        <v>188</v>
      </c>
      <c r="C5" s="1147" t="s">
        <v>189</v>
      </c>
      <c r="D5" s="578" t="s">
        <v>27</v>
      </c>
      <c r="E5" s="58"/>
      <c r="F5" s="20"/>
      <c r="G5" s="20">
        <v>100</v>
      </c>
      <c r="H5" s="20"/>
      <c r="I5" s="20"/>
      <c r="J5" s="20"/>
      <c r="K5" s="20"/>
      <c r="L5" s="53"/>
      <c r="M5" s="392">
        <f>E5+F5+G5+H5+I5+J5+K5+L5</f>
        <v>100</v>
      </c>
      <c r="N5" s="316"/>
      <c r="O5" s="69"/>
      <c r="P5" s="70">
        <v>3</v>
      </c>
      <c r="Q5" s="70"/>
      <c r="R5" s="70">
        <v>8</v>
      </c>
      <c r="S5" s="207"/>
      <c r="T5" s="392">
        <f>SUM(N5:S5)</f>
        <v>11</v>
      </c>
      <c r="U5" s="833">
        <v>118</v>
      </c>
      <c r="V5" s="807">
        <v>3</v>
      </c>
      <c r="W5" s="1149"/>
    </row>
    <row r="6" spans="1:33" s="2" customFormat="1" ht="75" customHeight="1" x14ac:dyDescent="0.25">
      <c r="A6" s="1042"/>
      <c r="B6" s="787"/>
      <c r="C6" s="1148"/>
      <c r="D6" s="583" t="s">
        <v>30</v>
      </c>
      <c r="E6" s="64">
        <v>425</v>
      </c>
      <c r="F6" s="23">
        <v>160</v>
      </c>
      <c r="G6" s="23"/>
      <c r="H6" s="23"/>
      <c r="I6" s="23"/>
      <c r="J6" s="23"/>
      <c r="K6" s="23"/>
      <c r="L6" s="59"/>
      <c r="M6" s="395">
        <f t="shared" ref="M6:M10" si="0">E6+F6+G6+H6+I6+J6+K6+L6</f>
        <v>585</v>
      </c>
      <c r="N6" s="313"/>
      <c r="O6" s="54"/>
      <c r="P6" s="24">
        <v>10</v>
      </c>
      <c r="Q6" s="24"/>
      <c r="R6" s="24"/>
      <c r="S6" s="210"/>
      <c r="T6" s="395">
        <f t="shared" ref="T6:T10" si="1">SUM(N6:S6)</f>
        <v>10</v>
      </c>
      <c r="U6" s="834"/>
      <c r="V6" s="808"/>
      <c r="W6" s="1150"/>
    </row>
    <row r="7" spans="1:33" s="2" customFormat="1" ht="73.5" customHeight="1" thickBot="1" x14ac:dyDescent="0.3">
      <c r="A7" s="1042"/>
      <c r="B7" s="787"/>
      <c r="C7" s="1148"/>
      <c r="D7" s="685" t="s">
        <v>341</v>
      </c>
      <c r="E7" s="56">
        <v>960</v>
      </c>
      <c r="F7" s="26"/>
      <c r="G7" s="26"/>
      <c r="H7" s="26"/>
      <c r="I7" s="26"/>
      <c r="J7" s="26">
        <v>250</v>
      </c>
      <c r="K7" s="26"/>
      <c r="L7" s="320"/>
      <c r="M7" s="394">
        <f t="shared" si="0"/>
        <v>1210</v>
      </c>
      <c r="N7" s="313"/>
      <c r="O7" s="54"/>
      <c r="P7" s="24">
        <v>100</v>
      </c>
      <c r="Q7" s="24"/>
      <c r="R7" s="24"/>
      <c r="S7" s="210"/>
      <c r="T7" s="394">
        <f t="shared" si="1"/>
        <v>100</v>
      </c>
      <c r="U7" s="834"/>
      <c r="V7" s="808"/>
      <c r="W7" s="1150"/>
    </row>
    <row r="8" spans="1:33" s="2" customFormat="1" ht="56.25" customHeight="1" x14ac:dyDescent="0.25">
      <c r="A8" s="1042"/>
      <c r="B8" s="786" t="s">
        <v>26</v>
      </c>
      <c r="C8" s="1147"/>
      <c r="D8" s="578" t="s">
        <v>27</v>
      </c>
      <c r="E8" s="69"/>
      <c r="F8" s="70"/>
      <c r="G8" s="70">
        <v>32</v>
      </c>
      <c r="H8" s="70"/>
      <c r="I8" s="70"/>
      <c r="J8" s="70"/>
      <c r="K8" s="70"/>
      <c r="L8" s="138"/>
      <c r="M8" s="392">
        <f t="shared" si="0"/>
        <v>32</v>
      </c>
      <c r="N8" s="52"/>
      <c r="O8" s="20"/>
      <c r="P8" s="20">
        <v>3</v>
      </c>
      <c r="Q8" s="20"/>
      <c r="R8" s="20">
        <v>1</v>
      </c>
      <c r="S8" s="53"/>
      <c r="T8" s="392">
        <f t="shared" si="1"/>
        <v>4</v>
      </c>
      <c r="U8" s="1151">
        <v>106.75</v>
      </c>
      <c r="V8" s="807"/>
      <c r="W8" s="1153" t="s">
        <v>190</v>
      </c>
    </row>
    <row r="9" spans="1:33" s="2" customFormat="1" ht="61.5" customHeight="1" x14ac:dyDescent="0.25">
      <c r="A9" s="1042"/>
      <c r="B9" s="787"/>
      <c r="C9" s="1148"/>
      <c r="D9" s="583" t="s">
        <v>30</v>
      </c>
      <c r="E9" s="64">
        <v>341</v>
      </c>
      <c r="F9" s="23">
        <v>141</v>
      </c>
      <c r="G9" s="23"/>
      <c r="H9" s="23"/>
      <c r="I9" s="23"/>
      <c r="J9" s="23"/>
      <c r="K9" s="23"/>
      <c r="L9" s="59">
        <v>42</v>
      </c>
      <c r="M9" s="395">
        <f t="shared" si="0"/>
        <v>524</v>
      </c>
      <c r="N9" s="64">
        <v>25</v>
      </c>
      <c r="O9" s="23">
        <v>20</v>
      </c>
      <c r="P9" s="23">
        <v>2.25</v>
      </c>
      <c r="Q9" s="23"/>
      <c r="R9" s="23"/>
      <c r="S9" s="59"/>
      <c r="T9" s="395">
        <f t="shared" si="1"/>
        <v>47.25</v>
      </c>
      <c r="U9" s="1152"/>
      <c r="V9" s="808"/>
      <c r="W9" s="1154"/>
      <c r="X9" s="11"/>
      <c r="Y9" s="11"/>
      <c r="Z9" s="11"/>
      <c r="AA9" s="11"/>
      <c r="AB9" s="11"/>
      <c r="AC9" s="13"/>
      <c r="AD9" s="11"/>
      <c r="AE9" s="11"/>
      <c r="AF9" s="11"/>
      <c r="AG9" s="12"/>
    </row>
    <row r="10" spans="1:33" s="2" customFormat="1" ht="63" customHeight="1" thickBot="1" x14ac:dyDescent="0.3">
      <c r="A10" s="1042"/>
      <c r="B10" s="787"/>
      <c r="C10" s="1148"/>
      <c r="D10" s="260" t="s">
        <v>191</v>
      </c>
      <c r="E10" s="318">
        <v>467</v>
      </c>
      <c r="F10" s="317"/>
      <c r="G10" s="317"/>
      <c r="H10" s="317"/>
      <c r="I10" s="317"/>
      <c r="J10" s="317"/>
      <c r="K10" s="317"/>
      <c r="L10" s="320"/>
      <c r="M10" s="394">
        <f t="shared" si="0"/>
        <v>467</v>
      </c>
      <c r="N10" s="313"/>
      <c r="O10" s="313"/>
      <c r="P10" s="315">
        <v>55.5</v>
      </c>
      <c r="Q10" s="315"/>
      <c r="R10" s="315"/>
      <c r="S10" s="55"/>
      <c r="T10" s="394">
        <f t="shared" si="1"/>
        <v>55.5</v>
      </c>
      <c r="U10" s="1152"/>
      <c r="V10" s="808"/>
      <c r="W10" s="1154"/>
    </row>
    <row r="11" spans="1:33" s="3" customFormat="1" ht="42" customHeight="1" thickBot="1" x14ac:dyDescent="0.3">
      <c r="A11" s="830"/>
      <c r="B11" s="831"/>
      <c r="C11" s="831"/>
      <c r="D11" s="832"/>
      <c r="E11" s="120">
        <f>SUM(E5:E10)</f>
        <v>2193</v>
      </c>
      <c r="F11" s="120">
        <f t="shared" ref="F11:T11" si="2">SUM(F5:F10)</f>
        <v>301</v>
      </c>
      <c r="G11" s="120">
        <f t="shared" si="2"/>
        <v>132</v>
      </c>
      <c r="H11" s="120">
        <f t="shared" si="2"/>
        <v>0</v>
      </c>
      <c r="I11" s="120">
        <f t="shared" si="2"/>
        <v>0</v>
      </c>
      <c r="J11" s="120">
        <f t="shared" si="2"/>
        <v>250</v>
      </c>
      <c r="K11" s="120">
        <f t="shared" si="2"/>
        <v>0</v>
      </c>
      <c r="L11" s="121">
        <f t="shared" si="2"/>
        <v>42</v>
      </c>
      <c r="M11" s="396">
        <f t="shared" si="2"/>
        <v>2918</v>
      </c>
      <c r="N11" s="119">
        <f t="shared" si="2"/>
        <v>25</v>
      </c>
      <c r="O11" s="120">
        <f t="shared" si="2"/>
        <v>20</v>
      </c>
      <c r="P11" s="120">
        <f t="shared" si="2"/>
        <v>173.75</v>
      </c>
      <c r="Q11" s="120">
        <f t="shared" si="2"/>
        <v>0</v>
      </c>
      <c r="R11" s="120">
        <f t="shared" si="2"/>
        <v>9</v>
      </c>
      <c r="S11" s="121">
        <f t="shared" si="2"/>
        <v>0</v>
      </c>
      <c r="T11" s="396">
        <f t="shared" si="2"/>
        <v>227.75</v>
      </c>
      <c r="U11" s="611">
        <f t="shared" ref="U11:V11" si="3">SUM(U5:U10)</f>
        <v>224.75</v>
      </c>
      <c r="V11" s="527">
        <f t="shared" si="3"/>
        <v>3</v>
      </c>
      <c r="W11" s="323"/>
    </row>
    <row r="12" spans="1:33" ht="53.25" customHeight="1" x14ac:dyDescent="0.25">
      <c r="A12" s="1163" t="s">
        <v>192</v>
      </c>
      <c r="B12" s="787" t="s">
        <v>392</v>
      </c>
      <c r="C12" s="1148" t="s">
        <v>193</v>
      </c>
      <c r="D12" s="297" t="s">
        <v>27</v>
      </c>
      <c r="E12" s="27"/>
      <c r="F12" s="23"/>
      <c r="G12" s="23">
        <v>62</v>
      </c>
      <c r="H12" s="23"/>
      <c r="I12" s="23"/>
      <c r="J12" s="23"/>
      <c r="K12" s="23"/>
      <c r="L12" s="59"/>
      <c r="M12" s="392">
        <f>E12+F12+G12+H12+I12+J12+K12+L12</f>
        <v>62</v>
      </c>
      <c r="N12" s="1159">
        <v>28</v>
      </c>
      <c r="O12" s="1161"/>
      <c r="P12" s="1161">
        <v>100</v>
      </c>
      <c r="Q12" s="1161"/>
      <c r="R12" s="1161">
        <v>8</v>
      </c>
      <c r="S12" s="1166"/>
      <c r="T12" s="1168">
        <f>SUM(N12:S14)</f>
        <v>136</v>
      </c>
      <c r="U12" s="1170">
        <v>136</v>
      </c>
      <c r="V12" s="1142"/>
      <c r="W12" s="1144"/>
    </row>
    <row r="13" spans="1:33" ht="47.25" customHeight="1" x14ac:dyDescent="0.25">
      <c r="A13" s="1164"/>
      <c r="B13" s="787"/>
      <c r="C13" s="1148"/>
      <c r="D13" s="297" t="s">
        <v>30</v>
      </c>
      <c r="E13" s="27">
        <v>132</v>
      </c>
      <c r="F13" s="23"/>
      <c r="G13" s="23"/>
      <c r="H13" s="23"/>
      <c r="I13" s="23"/>
      <c r="J13" s="23"/>
      <c r="K13" s="23"/>
      <c r="L13" s="59"/>
      <c r="M13" s="395">
        <f t="shared" ref="M13:M14" si="4">E13+F13+G13+H13+I13+J13+K13+L13</f>
        <v>132</v>
      </c>
      <c r="N13" s="1160"/>
      <c r="O13" s="1162"/>
      <c r="P13" s="1063"/>
      <c r="Q13" s="1162"/>
      <c r="R13" s="1162"/>
      <c r="S13" s="1167"/>
      <c r="T13" s="1169"/>
      <c r="U13" s="1112"/>
      <c r="V13" s="1143"/>
      <c r="W13" s="1145"/>
    </row>
    <row r="14" spans="1:33" ht="67.5" customHeight="1" thickBot="1" x14ac:dyDescent="0.3">
      <c r="A14" s="1165"/>
      <c r="B14" s="787"/>
      <c r="C14" s="1148"/>
      <c r="D14" s="298" t="s">
        <v>341</v>
      </c>
      <c r="E14" s="27"/>
      <c r="F14" s="23"/>
      <c r="G14" s="23"/>
      <c r="H14" s="23">
        <v>20</v>
      </c>
      <c r="I14" s="23"/>
      <c r="J14" s="23">
        <v>708</v>
      </c>
      <c r="K14" s="23"/>
      <c r="L14" s="59"/>
      <c r="M14" s="394">
        <f t="shared" si="4"/>
        <v>728</v>
      </c>
      <c r="N14" s="1160"/>
      <c r="O14" s="1162"/>
      <c r="P14" s="1063"/>
      <c r="Q14" s="1162"/>
      <c r="R14" s="1162"/>
      <c r="S14" s="1167"/>
      <c r="T14" s="1169"/>
      <c r="U14" s="1112"/>
      <c r="V14" s="1143"/>
      <c r="W14" s="1145"/>
    </row>
    <row r="15" spans="1:33" s="4" customFormat="1" ht="42" customHeight="1" thickBot="1" x14ac:dyDescent="0.3">
      <c r="A15" s="830"/>
      <c r="B15" s="831"/>
      <c r="C15" s="831"/>
      <c r="D15" s="832"/>
      <c r="E15" s="120">
        <f>SUM(E12:E14)</f>
        <v>132</v>
      </c>
      <c r="F15" s="120">
        <f t="shared" ref="F15:V15" si="5">SUM(F12:F14)</f>
        <v>0</v>
      </c>
      <c r="G15" s="120">
        <f t="shared" si="5"/>
        <v>62</v>
      </c>
      <c r="H15" s="120">
        <f t="shared" si="5"/>
        <v>20</v>
      </c>
      <c r="I15" s="120">
        <f t="shared" si="5"/>
        <v>0</v>
      </c>
      <c r="J15" s="120">
        <f t="shared" si="5"/>
        <v>708</v>
      </c>
      <c r="K15" s="120">
        <f t="shared" si="5"/>
        <v>0</v>
      </c>
      <c r="L15" s="121">
        <f t="shared" si="5"/>
        <v>0</v>
      </c>
      <c r="M15" s="396">
        <f t="shared" si="5"/>
        <v>922</v>
      </c>
      <c r="N15" s="119">
        <f t="shared" si="5"/>
        <v>28</v>
      </c>
      <c r="O15" s="120">
        <f t="shared" si="5"/>
        <v>0</v>
      </c>
      <c r="P15" s="120">
        <f t="shared" si="5"/>
        <v>100</v>
      </c>
      <c r="Q15" s="120">
        <f t="shared" si="5"/>
        <v>0</v>
      </c>
      <c r="R15" s="120">
        <f t="shared" si="5"/>
        <v>8</v>
      </c>
      <c r="S15" s="121">
        <f t="shared" si="5"/>
        <v>0</v>
      </c>
      <c r="T15" s="396">
        <f t="shared" si="5"/>
        <v>136</v>
      </c>
      <c r="U15" s="611">
        <f t="shared" si="5"/>
        <v>136</v>
      </c>
      <c r="V15" s="527">
        <f t="shared" si="5"/>
        <v>0</v>
      </c>
      <c r="W15" s="120"/>
    </row>
    <row r="16" spans="1:33" ht="47.25" customHeight="1" x14ac:dyDescent="0.25">
      <c r="A16" s="1163" t="s">
        <v>194</v>
      </c>
      <c r="B16" s="787" t="s">
        <v>41</v>
      </c>
      <c r="C16" s="1148" t="s">
        <v>195</v>
      </c>
      <c r="D16" s="297" t="s">
        <v>27</v>
      </c>
      <c r="E16" s="27"/>
      <c r="F16" s="23"/>
      <c r="G16" s="23">
        <v>50</v>
      </c>
      <c r="H16" s="23"/>
      <c r="I16" s="23"/>
      <c r="J16" s="23"/>
      <c r="K16" s="23"/>
      <c r="L16" s="59"/>
      <c r="M16" s="392">
        <f>E16+F16+G16+H16+I16+J16+K16+L16</f>
        <v>50</v>
      </c>
      <c r="N16" s="1159">
        <v>16</v>
      </c>
      <c r="O16" s="1161"/>
      <c r="P16" s="1161"/>
      <c r="Q16" s="1161">
        <v>34</v>
      </c>
      <c r="R16" s="1161">
        <v>2</v>
      </c>
      <c r="S16" s="1166"/>
      <c r="T16" s="1168">
        <f>SUM(N16:S18)</f>
        <v>52</v>
      </c>
      <c r="U16" s="1170">
        <v>52</v>
      </c>
      <c r="V16" s="1142"/>
      <c r="W16" s="1144"/>
    </row>
    <row r="17" spans="1:23" ht="63.75" customHeight="1" x14ac:dyDescent="0.25">
      <c r="A17" s="1164"/>
      <c r="B17" s="787"/>
      <c r="C17" s="1148"/>
      <c r="D17" s="297" t="s">
        <v>30</v>
      </c>
      <c r="E17" s="27">
        <v>309</v>
      </c>
      <c r="F17" s="23"/>
      <c r="G17" s="23"/>
      <c r="H17" s="23"/>
      <c r="I17" s="23"/>
      <c r="J17" s="23"/>
      <c r="K17" s="23"/>
      <c r="L17" s="59"/>
      <c r="M17" s="395">
        <f>E17+F17+G17+H17+I17+J17+K17+L17</f>
        <v>309</v>
      </c>
      <c r="N17" s="1160"/>
      <c r="O17" s="1162"/>
      <c r="P17" s="1063"/>
      <c r="Q17" s="1162"/>
      <c r="R17" s="1162"/>
      <c r="S17" s="1167"/>
      <c r="T17" s="1169"/>
      <c r="U17" s="1112"/>
      <c r="V17" s="1143"/>
      <c r="W17" s="1145"/>
    </row>
    <row r="18" spans="1:23" ht="75.75" customHeight="1" thickBot="1" x14ac:dyDescent="0.3">
      <c r="A18" s="1165"/>
      <c r="B18" s="787"/>
      <c r="C18" s="1148"/>
      <c r="D18" s="298" t="s">
        <v>341</v>
      </c>
      <c r="E18" s="27"/>
      <c r="F18" s="23"/>
      <c r="G18" s="23">
        <v>494</v>
      </c>
      <c r="H18" s="23"/>
      <c r="I18" s="23"/>
      <c r="J18" s="23"/>
      <c r="K18" s="23"/>
      <c r="L18" s="59"/>
      <c r="M18" s="395">
        <f>E18+F18+G18+H18+I18+J18+K18+L18</f>
        <v>494</v>
      </c>
      <c r="N18" s="1160"/>
      <c r="O18" s="1162"/>
      <c r="P18" s="1063"/>
      <c r="Q18" s="1162"/>
      <c r="R18" s="1162"/>
      <c r="S18" s="1167"/>
      <c r="T18" s="1169"/>
      <c r="U18" s="1112"/>
      <c r="V18" s="1143"/>
      <c r="W18" s="1145"/>
    </row>
    <row r="19" spans="1:23" s="4" customFormat="1" ht="42" customHeight="1" thickBot="1" x14ac:dyDescent="0.3">
      <c r="A19" s="830"/>
      <c r="B19" s="831"/>
      <c r="C19" s="831"/>
      <c r="D19" s="832"/>
      <c r="E19" s="120">
        <f>SUM(E16:E18)</f>
        <v>309</v>
      </c>
      <c r="F19" s="120">
        <f t="shared" ref="F19:K19" si="6">SUM(F16:F18)</f>
        <v>0</v>
      </c>
      <c r="G19" s="120">
        <f t="shared" si="6"/>
        <v>544</v>
      </c>
      <c r="H19" s="120">
        <f t="shared" si="6"/>
        <v>0</v>
      </c>
      <c r="I19" s="120">
        <f t="shared" si="6"/>
        <v>0</v>
      </c>
      <c r="J19" s="120">
        <f t="shared" si="6"/>
        <v>0</v>
      </c>
      <c r="K19" s="120">
        <f t="shared" si="6"/>
        <v>0</v>
      </c>
      <c r="L19" s="121">
        <f>SUM(L16:L18)</f>
        <v>0</v>
      </c>
      <c r="M19" s="396">
        <f>SUM(M16:M18)</f>
        <v>853</v>
      </c>
      <c r="N19" s="119">
        <f>SUM(N16:N18)</f>
        <v>16</v>
      </c>
      <c r="O19" s="120">
        <f t="shared" ref="O19:U19" si="7">SUM(O16:O18)</f>
        <v>0</v>
      </c>
      <c r="P19" s="120">
        <f t="shared" si="7"/>
        <v>0</v>
      </c>
      <c r="Q19" s="120">
        <f t="shared" si="7"/>
        <v>34</v>
      </c>
      <c r="R19" s="120">
        <f t="shared" si="7"/>
        <v>2</v>
      </c>
      <c r="S19" s="120">
        <f t="shared" si="7"/>
        <v>0</v>
      </c>
      <c r="T19" s="680">
        <f>SUM(T16:T18)</f>
        <v>52</v>
      </c>
      <c r="U19" s="611">
        <f t="shared" si="7"/>
        <v>52</v>
      </c>
      <c r="V19" s="527">
        <f>SUM(V16:V18)</f>
        <v>0</v>
      </c>
      <c r="W19" s="120"/>
    </row>
    <row r="20" spans="1:23" ht="57" customHeight="1" x14ac:dyDescent="0.25">
      <c r="A20" s="1163" t="s">
        <v>196</v>
      </c>
      <c r="B20" s="787" t="s">
        <v>41</v>
      </c>
      <c r="C20" s="1148" t="s">
        <v>197</v>
      </c>
      <c r="D20" s="297" t="s">
        <v>27</v>
      </c>
      <c r="E20" s="27"/>
      <c r="F20" s="23"/>
      <c r="G20" s="23">
        <v>33</v>
      </c>
      <c r="H20" s="23"/>
      <c r="I20" s="23"/>
      <c r="J20" s="23"/>
      <c r="K20" s="23"/>
      <c r="L20" s="59"/>
      <c r="M20" s="392">
        <f>E20+F20+G20+H20+I20+J20+K20+L20</f>
        <v>33</v>
      </c>
      <c r="N20" s="1159">
        <v>26</v>
      </c>
      <c r="O20" s="1161"/>
      <c r="P20" s="1161">
        <v>527</v>
      </c>
      <c r="Q20" s="1161"/>
      <c r="R20" s="1161">
        <v>2</v>
      </c>
      <c r="S20" s="1166"/>
      <c r="T20" s="1168">
        <f>SUM(N20:S22)</f>
        <v>555</v>
      </c>
      <c r="U20" s="1170">
        <v>555</v>
      </c>
      <c r="V20" s="1142"/>
      <c r="W20" s="1144" t="s">
        <v>350</v>
      </c>
    </row>
    <row r="21" spans="1:23" ht="62.25" customHeight="1" x14ac:dyDescent="0.25">
      <c r="A21" s="1164"/>
      <c r="B21" s="787"/>
      <c r="C21" s="1148"/>
      <c r="D21" s="297" t="s">
        <v>30</v>
      </c>
      <c r="E21" s="27">
        <v>157</v>
      </c>
      <c r="F21" s="23"/>
      <c r="G21" s="23"/>
      <c r="H21" s="23"/>
      <c r="I21" s="23"/>
      <c r="J21" s="23"/>
      <c r="K21" s="23"/>
      <c r="L21" s="59"/>
      <c r="M21" s="395">
        <f>E21+F21+G21+H21+I21+J21+K21+L21</f>
        <v>157</v>
      </c>
      <c r="N21" s="1160"/>
      <c r="O21" s="1162"/>
      <c r="P21" s="1063"/>
      <c r="Q21" s="1162"/>
      <c r="R21" s="1162"/>
      <c r="S21" s="1167"/>
      <c r="T21" s="1169"/>
      <c r="U21" s="1112"/>
      <c r="V21" s="1143"/>
      <c r="W21" s="1145"/>
    </row>
    <row r="22" spans="1:23" ht="105" customHeight="1" thickBot="1" x14ac:dyDescent="0.3">
      <c r="A22" s="1165"/>
      <c r="B22" s="787"/>
      <c r="C22" s="1148"/>
      <c r="D22" s="298" t="s">
        <v>341</v>
      </c>
      <c r="E22" s="27">
        <v>603</v>
      </c>
      <c r="F22" s="23"/>
      <c r="G22" s="23"/>
      <c r="H22" s="23"/>
      <c r="I22" s="23"/>
      <c r="J22" s="23"/>
      <c r="K22" s="23"/>
      <c r="L22" s="59">
        <v>8</v>
      </c>
      <c r="M22" s="394">
        <f t="shared" ref="M22" si="8">E22+F22+G22+H22+I22+J22+K22+L22</f>
        <v>611</v>
      </c>
      <c r="N22" s="1160"/>
      <c r="O22" s="1162"/>
      <c r="P22" s="1063"/>
      <c r="Q22" s="1162"/>
      <c r="R22" s="1162"/>
      <c r="S22" s="1167"/>
      <c r="T22" s="1169"/>
      <c r="U22" s="1112"/>
      <c r="V22" s="1143"/>
      <c r="W22" s="1145"/>
    </row>
    <row r="23" spans="1:23" s="4" customFormat="1" ht="42" customHeight="1" thickBot="1" x14ac:dyDescent="0.3">
      <c r="A23" s="830"/>
      <c r="B23" s="831"/>
      <c r="C23" s="831"/>
      <c r="D23" s="832"/>
      <c r="E23" s="120">
        <f>SUM(E20:E22)</f>
        <v>760</v>
      </c>
      <c r="F23" s="120">
        <f t="shared" ref="F23:V23" si="9">SUM(F20:F22)</f>
        <v>0</v>
      </c>
      <c r="G23" s="120">
        <f t="shared" si="9"/>
        <v>33</v>
      </c>
      <c r="H23" s="120">
        <f t="shared" si="9"/>
        <v>0</v>
      </c>
      <c r="I23" s="120">
        <f t="shared" si="9"/>
        <v>0</v>
      </c>
      <c r="J23" s="120">
        <f t="shared" si="9"/>
        <v>0</v>
      </c>
      <c r="K23" s="120">
        <f t="shared" si="9"/>
        <v>0</v>
      </c>
      <c r="L23" s="121">
        <f t="shared" si="9"/>
        <v>8</v>
      </c>
      <c r="M23" s="686">
        <f t="shared" si="9"/>
        <v>801</v>
      </c>
      <c r="N23" s="119">
        <f t="shared" si="9"/>
        <v>26</v>
      </c>
      <c r="O23" s="120">
        <f t="shared" si="9"/>
        <v>0</v>
      </c>
      <c r="P23" s="120">
        <f t="shared" si="9"/>
        <v>527</v>
      </c>
      <c r="Q23" s="120">
        <f t="shared" si="9"/>
        <v>0</v>
      </c>
      <c r="R23" s="120">
        <f t="shared" si="9"/>
        <v>2</v>
      </c>
      <c r="S23" s="121">
        <f t="shared" si="9"/>
        <v>0</v>
      </c>
      <c r="T23" s="396">
        <f t="shared" si="9"/>
        <v>555</v>
      </c>
      <c r="U23" s="611">
        <f t="shared" si="9"/>
        <v>555</v>
      </c>
      <c r="V23" s="527">
        <f t="shared" si="9"/>
        <v>0</v>
      </c>
      <c r="W23" s="120"/>
    </row>
    <row r="24" spans="1:23" ht="54" customHeight="1" x14ac:dyDescent="0.25">
      <c r="A24" s="1042" t="s">
        <v>198</v>
      </c>
      <c r="B24" s="787" t="s">
        <v>41</v>
      </c>
      <c r="C24" s="1148" t="s">
        <v>199</v>
      </c>
      <c r="D24" s="297" t="s">
        <v>27</v>
      </c>
      <c r="E24" s="27"/>
      <c r="F24" s="23"/>
      <c r="G24" s="23">
        <v>131</v>
      </c>
      <c r="H24" s="23"/>
      <c r="I24" s="23"/>
      <c r="J24" s="23"/>
      <c r="K24" s="23"/>
      <c r="L24" s="59"/>
      <c r="M24" s="392">
        <f>E24+F24+G24+H24+I24+J24+K24+L24</f>
        <v>131</v>
      </c>
      <c r="N24" s="1076">
        <v>53</v>
      </c>
      <c r="O24" s="1048"/>
      <c r="P24" s="1048">
        <v>136</v>
      </c>
      <c r="Q24" s="1048"/>
      <c r="R24" s="1048">
        <v>22</v>
      </c>
      <c r="S24" s="1051"/>
      <c r="T24" s="1156">
        <f>SUM(N24:S29)</f>
        <v>211</v>
      </c>
      <c r="U24" s="833">
        <v>152</v>
      </c>
      <c r="V24" s="1113">
        <v>59</v>
      </c>
      <c r="W24" s="1149"/>
    </row>
    <row r="25" spans="1:23" ht="58.5" customHeight="1" x14ac:dyDescent="0.25">
      <c r="A25" s="1042"/>
      <c r="B25" s="787"/>
      <c r="C25" s="1148"/>
      <c r="D25" s="297" t="s">
        <v>30</v>
      </c>
      <c r="E25" s="27"/>
      <c r="F25" s="23"/>
      <c r="G25" s="23">
        <v>40</v>
      </c>
      <c r="H25" s="23"/>
      <c r="I25" s="23"/>
      <c r="J25" s="23"/>
      <c r="K25" s="23"/>
      <c r="L25" s="59"/>
      <c r="M25" s="395">
        <f t="shared" ref="M25:M27" si="10">E25+F25+G25+H25+I25+J25+K25+L25</f>
        <v>40</v>
      </c>
      <c r="N25" s="1077"/>
      <c r="O25" s="1063"/>
      <c r="P25" s="1063"/>
      <c r="Q25" s="1063"/>
      <c r="R25" s="1063"/>
      <c r="S25" s="1089"/>
      <c r="T25" s="1157"/>
      <c r="U25" s="834"/>
      <c r="V25" s="1114"/>
      <c r="W25" s="1171"/>
    </row>
    <row r="26" spans="1:23" ht="226.5" customHeight="1" x14ac:dyDescent="0.25">
      <c r="A26" s="1042"/>
      <c r="B26" s="787"/>
      <c r="C26" s="1148"/>
      <c r="D26" s="297" t="s">
        <v>200</v>
      </c>
      <c r="E26" s="27"/>
      <c r="F26" s="23"/>
      <c r="G26" s="23"/>
      <c r="H26" s="23"/>
      <c r="I26" s="23"/>
      <c r="J26" s="23"/>
      <c r="K26" s="23"/>
      <c r="L26" s="59">
        <v>284</v>
      </c>
      <c r="M26" s="395">
        <f t="shared" si="10"/>
        <v>284</v>
      </c>
      <c r="N26" s="1077"/>
      <c r="O26" s="1063"/>
      <c r="P26" s="1063"/>
      <c r="Q26" s="1063"/>
      <c r="R26" s="1063"/>
      <c r="S26" s="1089"/>
      <c r="T26" s="1157"/>
      <c r="U26" s="834"/>
      <c r="V26" s="1114"/>
      <c r="W26" s="293" t="s">
        <v>410</v>
      </c>
    </row>
    <row r="27" spans="1:23" ht="140.25" customHeight="1" x14ac:dyDescent="0.25">
      <c r="A27" s="1042"/>
      <c r="B27" s="787"/>
      <c r="C27" s="1148"/>
      <c r="D27" s="297" t="s">
        <v>201</v>
      </c>
      <c r="E27" s="27"/>
      <c r="F27" s="23"/>
      <c r="G27" s="23"/>
      <c r="H27" s="23"/>
      <c r="I27" s="23"/>
      <c r="J27" s="23"/>
      <c r="K27" s="23"/>
      <c r="L27" s="59">
        <v>270</v>
      </c>
      <c r="M27" s="395">
        <f t="shared" si="10"/>
        <v>270</v>
      </c>
      <c r="N27" s="1077"/>
      <c r="O27" s="1063"/>
      <c r="P27" s="1063"/>
      <c r="Q27" s="1063"/>
      <c r="R27" s="1063"/>
      <c r="S27" s="1089"/>
      <c r="T27" s="1157"/>
      <c r="U27" s="834"/>
      <c r="V27" s="1114"/>
      <c r="W27" s="294" t="s">
        <v>353</v>
      </c>
    </row>
    <row r="28" spans="1:23" ht="162.75" x14ac:dyDescent="0.25">
      <c r="A28" s="1042"/>
      <c r="B28" s="787"/>
      <c r="C28" s="1148"/>
      <c r="D28" s="297" t="s">
        <v>202</v>
      </c>
      <c r="E28" s="27"/>
      <c r="F28" s="23"/>
      <c r="G28" s="23"/>
      <c r="H28" s="23"/>
      <c r="I28" s="23"/>
      <c r="J28" s="23"/>
      <c r="K28" s="23"/>
      <c r="L28" s="59">
        <v>72</v>
      </c>
      <c r="M28" s="395">
        <f>E28+F28+G28+H28+I28+J28+K28+L28</f>
        <v>72</v>
      </c>
      <c r="N28" s="1077"/>
      <c r="O28" s="1063"/>
      <c r="P28" s="1063"/>
      <c r="Q28" s="1063"/>
      <c r="R28" s="1063"/>
      <c r="S28" s="1089"/>
      <c r="T28" s="1157"/>
      <c r="U28" s="834"/>
      <c r="V28" s="1114"/>
      <c r="W28" s="293" t="s">
        <v>354</v>
      </c>
    </row>
    <row r="29" spans="1:23" ht="60.75" customHeight="1" thickBot="1" x14ac:dyDescent="0.3">
      <c r="A29" s="1042"/>
      <c r="B29" s="787"/>
      <c r="C29" s="1148"/>
      <c r="D29" s="298" t="s">
        <v>355</v>
      </c>
      <c r="E29" s="27"/>
      <c r="F29" s="23"/>
      <c r="G29" s="23">
        <v>66</v>
      </c>
      <c r="H29" s="23"/>
      <c r="I29" s="23"/>
      <c r="J29" s="23"/>
      <c r="K29" s="23"/>
      <c r="L29" s="59"/>
      <c r="M29" s="394">
        <f>E29+F29+G29+H29+I29+J29+K29+L29</f>
        <v>66</v>
      </c>
      <c r="N29" s="1078"/>
      <c r="O29" s="1049"/>
      <c r="P29" s="1049"/>
      <c r="Q29" s="1049"/>
      <c r="R29" s="1049"/>
      <c r="S29" s="1052"/>
      <c r="T29" s="1158"/>
      <c r="U29" s="835"/>
      <c r="V29" s="1115"/>
      <c r="W29" s="310"/>
    </row>
    <row r="30" spans="1:23" s="4" customFormat="1" ht="42" customHeight="1" thickBot="1" x14ac:dyDescent="0.3">
      <c r="A30" s="830"/>
      <c r="B30" s="831"/>
      <c r="C30" s="831"/>
      <c r="D30" s="832"/>
      <c r="E30" s="120">
        <f>SUM(E24:E29)</f>
        <v>0</v>
      </c>
      <c r="F30" s="120">
        <f t="shared" ref="F30:V30" si="11">SUM(F24:F29)</f>
        <v>0</v>
      </c>
      <c r="G30" s="120">
        <f t="shared" si="11"/>
        <v>237</v>
      </c>
      <c r="H30" s="120">
        <f t="shared" si="11"/>
        <v>0</v>
      </c>
      <c r="I30" s="120">
        <f t="shared" si="11"/>
        <v>0</v>
      </c>
      <c r="J30" s="120">
        <f t="shared" si="11"/>
        <v>0</v>
      </c>
      <c r="K30" s="120">
        <f t="shared" si="11"/>
        <v>0</v>
      </c>
      <c r="L30" s="121">
        <f t="shared" si="11"/>
        <v>626</v>
      </c>
      <c r="M30" s="396">
        <f t="shared" si="11"/>
        <v>863</v>
      </c>
      <c r="N30" s="119">
        <f t="shared" si="11"/>
        <v>53</v>
      </c>
      <c r="O30" s="120">
        <f t="shared" si="11"/>
        <v>0</v>
      </c>
      <c r="P30" s="120">
        <f t="shared" si="11"/>
        <v>136</v>
      </c>
      <c r="Q30" s="120">
        <f t="shared" si="11"/>
        <v>0</v>
      </c>
      <c r="R30" s="120">
        <f t="shared" si="11"/>
        <v>22</v>
      </c>
      <c r="S30" s="121">
        <f t="shared" si="11"/>
        <v>0</v>
      </c>
      <c r="T30" s="396">
        <f t="shared" si="11"/>
        <v>211</v>
      </c>
      <c r="U30" s="611">
        <f t="shared" si="11"/>
        <v>152</v>
      </c>
      <c r="V30" s="527">
        <f t="shared" si="11"/>
        <v>59</v>
      </c>
      <c r="W30" s="120"/>
    </row>
    <row r="31" spans="1:23" ht="54" customHeight="1" x14ac:dyDescent="0.25">
      <c r="A31" s="1041" t="s">
        <v>203</v>
      </c>
      <c r="B31" s="786" t="s">
        <v>204</v>
      </c>
      <c r="C31" s="1201"/>
      <c r="D31" s="297" t="s">
        <v>27</v>
      </c>
      <c r="E31" s="27"/>
      <c r="F31" s="23"/>
      <c r="G31" s="23">
        <v>214</v>
      </c>
      <c r="H31" s="23"/>
      <c r="I31" s="23"/>
      <c r="J31" s="23"/>
      <c r="K31" s="23"/>
      <c r="L31" s="59"/>
      <c r="M31" s="392">
        <f>E31+F31+G31+H31+I31+J31+K31+L31</f>
        <v>214</v>
      </c>
      <c r="N31" s="306"/>
      <c r="O31" s="307"/>
      <c r="P31" s="307"/>
      <c r="Q31" s="307"/>
      <c r="R31" s="307"/>
      <c r="S31" s="308"/>
      <c r="T31" s="398">
        <f>SUM(N31:S31)</f>
        <v>0</v>
      </c>
      <c r="U31" s="682"/>
      <c r="V31" s="683"/>
      <c r="W31" s="1172" t="s">
        <v>205</v>
      </c>
    </row>
    <row r="32" spans="1:23" ht="106.5" customHeight="1" thickBot="1" x14ac:dyDescent="0.3">
      <c r="A32" s="1043"/>
      <c r="B32" s="788"/>
      <c r="C32" s="1202"/>
      <c r="D32" s="297" t="s">
        <v>206</v>
      </c>
      <c r="E32" s="27">
        <v>169</v>
      </c>
      <c r="F32" s="23"/>
      <c r="G32" s="23"/>
      <c r="H32" s="23"/>
      <c r="I32" s="23"/>
      <c r="J32" s="23"/>
      <c r="K32" s="23"/>
      <c r="L32" s="59"/>
      <c r="M32" s="394">
        <f>E32+F32+G32+H32+I32+J32+K32+L32</f>
        <v>169</v>
      </c>
      <c r="N32" s="56">
        <v>8</v>
      </c>
      <c r="O32" s="26"/>
      <c r="P32" s="26">
        <v>32</v>
      </c>
      <c r="Q32" s="26"/>
      <c r="R32" s="26"/>
      <c r="S32" s="57"/>
      <c r="T32" s="398">
        <f>SUM(N32:S32)</f>
        <v>40</v>
      </c>
      <c r="U32" s="516">
        <v>40</v>
      </c>
      <c r="V32" s="683"/>
      <c r="W32" s="1173"/>
    </row>
    <row r="33" spans="1:23" s="4" customFormat="1" ht="42" customHeight="1" thickBot="1" x14ac:dyDescent="0.3">
      <c r="A33" s="830"/>
      <c r="B33" s="831"/>
      <c r="C33" s="831"/>
      <c r="D33" s="832"/>
      <c r="E33" s="120">
        <f>SUM(E31:E32)</f>
        <v>169</v>
      </c>
      <c r="F33" s="120">
        <f t="shared" ref="F33:V33" si="12">SUM(F31:F32)</f>
        <v>0</v>
      </c>
      <c r="G33" s="120">
        <f t="shared" si="12"/>
        <v>214</v>
      </c>
      <c r="H33" s="120">
        <f t="shared" si="12"/>
        <v>0</v>
      </c>
      <c r="I33" s="120">
        <f t="shared" si="12"/>
        <v>0</v>
      </c>
      <c r="J33" s="120">
        <f t="shared" si="12"/>
        <v>0</v>
      </c>
      <c r="K33" s="120">
        <f t="shared" si="12"/>
        <v>0</v>
      </c>
      <c r="L33" s="121">
        <f t="shared" si="12"/>
        <v>0</v>
      </c>
      <c r="M33" s="396">
        <f t="shared" si="12"/>
        <v>383</v>
      </c>
      <c r="N33" s="119">
        <f t="shared" si="12"/>
        <v>8</v>
      </c>
      <c r="O33" s="120">
        <f t="shared" si="12"/>
        <v>0</v>
      </c>
      <c r="P33" s="120">
        <f t="shared" si="12"/>
        <v>32</v>
      </c>
      <c r="Q33" s="120">
        <f t="shared" si="12"/>
        <v>0</v>
      </c>
      <c r="R33" s="120">
        <f t="shared" si="12"/>
        <v>0</v>
      </c>
      <c r="S33" s="121">
        <f t="shared" si="12"/>
        <v>0</v>
      </c>
      <c r="T33" s="396">
        <f t="shared" si="12"/>
        <v>40</v>
      </c>
      <c r="U33" s="611">
        <f t="shared" si="12"/>
        <v>40</v>
      </c>
      <c r="V33" s="527">
        <f t="shared" si="12"/>
        <v>0</v>
      </c>
      <c r="W33" s="120"/>
    </row>
    <row r="34" spans="1:23" ht="52.5" customHeight="1" x14ac:dyDescent="0.25">
      <c r="A34" s="1163" t="s">
        <v>207</v>
      </c>
      <c r="B34" s="787" t="s">
        <v>208</v>
      </c>
      <c r="C34" s="1148" t="s">
        <v>411</v>
      </c>
      <c r="D34" s="297" t="s">
        <v>27</v>
      </c>
      <c r="E34" s="27"/>
      <c r="F34" s="23"/>
      <c r="G34" s="23">
        <v>145</v>
      </c>
      <c r="H34" s="23"/>
      <c r="I34" s="23"/>
      <c r="J34" s="23"/>
      <c r="K34" s="23"/>
      <c r="L34" s="59"/>
      <c r="M34" s="392">
        <f>E34+F34+G34+H34+I34+J34+K34+L34</f>
        <v>145</v>
      </c>
      <c r="N34" s="1159">
        <v>90</v>
      </c>
      <c r="O34" s="1161"/>
      <c r="P34" s="1161">
        <v>614</v>
      </c>
      <c r="Q34" s="1161"/>
      <c r="R34" s="1161">
        <v>12</v>
      </c>
      <c r="S34" s="1166"/>
      <c r="T34" s="1168">
        <f>SUM(N34:S36)</f>
        <v>716</v>
      </c>
      <c r="U34" s="1170">
        <v>636</v>
      </c>
      <c r="V34" s="1142">
        <v>80</v>
      </c>
      <c r="W34" s="1144" t="s">
        <v>209</v>
      </c>
    </row>
    <row r="35" spans="1:23" ht="52.5" customHeight="1" x14ac:dyDescent="0.25">
      <c r="A35" s="1164"/>
      <c r="B35" s="787"/>
      <c r="C35" s="1148"/>
      <c r="D35" s="297" t="s">
        <v>30</v>
      </c>
      <c r="E35" s="27">
        <v>242</v>
      </c>
      <c r="F35" s="23">
        <v>360</v>
      </c>
      <c r="G35" s="23"/>
      <c r="H35" s="23"/>
      <c r="I35" s="23"/>
      <c r="J35" s="23"/>
      <c r="K35" s="23"/>
      <c r="L35" s="59"/>
      <c r="M35" s="395">
        <f t="shared" ref="M35:M36" si="13">E35+F35+G35+H35+I35+J35+K35+L35</f>
        <v>602</v>
      </c>
      <c r="N35" s="1160"/>
      <c r="O35" s="1162"/>
      <c r="P35" s="1063"/>
      <c r="Q35" s="1162"/>
      <c r="R35" s="1162"/>
      <c r="S35" s="1167"/>
      <c r="T35" s="1169"/>
      <c r="U35" s="1112"/>
      <c r="V35" s="1143"/>
      <c r="W35" s="1145"/>
    </row>
    <row r="36" spans="1:23" ht="70.5" customHeight="1" thickBot="1" x14ac:dyDescent="0.3">
      <c r="A36" s="1165"/>
      <c r="B36" s="787"/>
      <c r="C36" s="1148"/>
      <c r="D36" s="298" t="s">
        <v>341</v>
      </c>
      <c r="E36" s="27">
        <v>321</v>
      </c>
      <c r="F36" s="23">
        <v>3960</v>
      </c>
      <c r="G36" s="23">
        <v>400</v>
      </c>
      <c r="H36" s="23"/>
      <c r="I36" s="23"/>
      <c r="J36" s="23"/>
      <c r="K36" s="23"/>
      <c r="L36" s="59"/>
      <c r="M36" s="394">
        <f t="shared" si="13"/>
        <v>4681</v>
      </c>
      <c r="N36" s="1160"/>
      <c r="O36" s="1162"/>
      <c r="P36" s="1063"/>
      <c r="Q36" s="1162"/>
      <c r="R36" s="1162"/>
      <c r="S36" s="1167"/>
      <c r="T36" s="1169"/>
      <c r="U36" s="1112"/>
      <c r="V36" s="1143"/>
      <c r="W36" s="1145"/>
    </row>
    <row r="37" spans="1:23" s="4" customFormat="1" ht="42" customHeight="1" thickBot="1" x14ac:dyDescent="0.3">
      <c r="A37" s="830"/>
      <c r="B37" s="831"/>
      <c r="C37" s="831"/>
      <c r="D37" s="832"/>
      <c r="E37" s="120">
        <f>SUM(E34:E36)</f>
        <v>563</v>
      </c>
      <c r="F37" s="120">
        <f t="shared" ref="F37:V37" si="14">SUM(F34:F36)</f>
        <v>4320</v>
      </c>
      <c r="G37" s="120">
        <f t="shared" si="14"/>
        <v>545</v>
      </c>
      <c r="H37" s="120">
        <f t="shared" si="14"/>
        <v>0</v>
      </c>
      <c r="I37" s="120">
        <f t="shared" si="14"/>
        <v>0</v>
      </c>
      <c r="J37" s="120">
        <f t="shared" si="14"/>
        <v>0</v>
      </c>
      <c r="K37" s="120">
        <f t="shared" si="14"/>
        <v>0</v>
      </c>
      <c r="L37" s="121">
        <f t="shared" si="14"/>
        <v>0</v>
      </c>
      <c r="M37" s="396">
        <f t="shared" si="14"/>
        <v>5428</v>
      </c>
      <c r="N37" s="119">
        <f t="shared" si="14"/>
        <v>90</v>
      </c>
      <c r="O37" s="120">
        <f t="shared" si="14"/>
        <v>0</v>
      </c>
      <c r="P37" s="120">
        <f t="shared" si="14"/>
        <v>614</v>
      </c>
      <c r="Q37" s="120">
        <f t="shared" si="14"/>
        <v>0</v>
      </c>
      <c r="R37" s="120">
        <f t="shared" si="14"/>
        <v>12</v>
      </c>
      <c r="S37" s="121">
        <f t="shared" si="14"/>
        <v>0</v>
      </c>
      <c r="T37" s="396">
        <f t="shared" si="14"/>
        <v>716</v>
      </c>
      <c r="U37" s="611">
        <f t="shared" si="14"/>
        <v>636</v>
      </c>
      <c r="V37" s="527">
        <f t="shared" si="14"/>
        <v>80</v>
      </c>
      <c r="W37" s="120"/>
    </row>
    <row r="38" spans="1:23" ht="124.5" customHeight="1" x14ac:dyDescent="0.25">
      <c r="A38" s="1163" t="s">
        <v>210</v>
      </c>
      <c r="B38" s="787" t="s">
        <v>204</v>
      </c>
      <c r="C38" s="1148" t="s">
        <v>211</v>
      </c>
      <c r="D38" s="297" t="s">
        <v>27</v>
      </c>
      <c r="E38" s="27"/>
      <c r="F38" s="23"/>
      <c r="G38" s="23">
        <v>10</v>
      </c>
      <c r="H38" s="23"/>
      <c r="I38" s="23"/>
      <c r="J38" s="23"/>
      <c r="K38" s="23"/>
      <c r="L38" s="59"/>
      <c r="M38" s="392">
        <f>E38+F38+G38+H38+I38+J38+K38+L38</f>
        <v>10</v>
      </c>
      <c r="N38" s="1174">
        <v>8</v>
      </c>
      <c r="O38" s="1161"/>
      <c r="P38" s="1161">
        <v>27</v>
      </c>
      <c r="Q38" s="1161"/>
      <c r="R38" s="1161"/>
      <c r="S38" s="1166"/>
      <c r="T38" s="1168">
        <f>SUM(N38:S40)</f>
        <v>35</v>
      </c>
      <c r="U38" s="1170">
        <v>35</v>
      </c>
      <c r="V38" s="1142"/>
      <c r="W38" s="1144" t="s">
        <v>412</v>
      </c>
    </row>
    <row r="39" spans="1:23" ht="103.5" customHeight="1" x14ac:dyDescent="0.25">
      <c r="A39" s="1164"/>
      <c r="B39" s="787"/>
      <c r="C39" s="1148"/>
      <c r="D39" s="297" t="s">
        <v>30</v>
      </c>
      <c r="E39" s="27"/>
      <c r="F39" s="23"/>
      <c r="G39" s="23">
        <v>43</v>
      </c>
      <c r="H39" s="23"/>
      <c r="I39" s="23"/>
      <c r="J39" s="23"/>
      <c r="K39" s="23"/>
      <c r="L39" s="59"/>
      <c r="M39" s="395">
        <f t="shared" ref="M39" si="15">E39+F39+G39+H39+I39+J39+K39+L39</f>
        <v>43</v>
      </c>
      <c r="N39" s="1175"/>
      <c r="O39" s="1162"/>
      <c r="P39" s="1063"/>
      <c r="Q39" s="1162"/>
      <c r="R39" s="1162"/>
      <c r="S39" s="1167"/>
      <c r="T39" s="1169"/>
      <c r="U39" s="1112"/>
      <c r="V39" s="1143"/>
      <c r="W39" s="1145"/>
    </row>
    <row r="40" spans="1:23" ht="204.75" customHeight="1" thickBot="1" x14ac:dyDescent="0.3">
      <c r="A40" s="1165"/>
      <c r="B40" s="787"/>
      <c r="C40" s="1148"/>
      <c r="D40" s="298" t="s">
        <v>341</v>
      </c>
      <c r="E40" s="27">
        <v>57</v>
      </c>
      <c r="F40" s="23"/>
      <c r="G40" s="23">
        <v>60</v>
      </c>
      <c r="H40" s="23"/>
      <c r="I40" s="23"/>
      <c r="J40" s="23">
        <v>80</v>
      </c>
      <c r="K40" s="23"/>
      <c r="L40" s="59"/>
      <c r="M40" s="394">
        <f>E40+F40+G40+H40+I40+J40+K40+L40</f>
        <v>197</v>
      </c>
      <c r="N40" s="1175"/>
      <c r="O40" s="1162"/>
      <c r="P40" s="1063"/>
      <c r="Q40" s="1162"/>
      <c r="R40" s="1162"/>
      <c r="S40" s="1167"/>
      <c r="T40" s="1169"/>
      <c r="U40" s="1112"/>
      <c r="V40" s="1143"/>
      <c r="W40" s="1145"/>
    </row>
    <row r="41" spans="1:23" s="4" customFormat="1" ht="42" customHeight="1" thickBot="1" x14ac:dyDescent="0.3">
      <c r="A41" s="830"/>
      <c r="B41" s="831"/>
      <c r="C41" s="831"/>
      <c r="D41" s="832"/>
      <c r="E41" s="120">
        <f>SUM(E38:E40)</f>
        <v>57</v>
      </c>
      <c r="F41" s="120">
        <f t="shared" ref="F41:V41" si="16">SUM(F38:F40)</f>
        <v>0</v>
      </c>
      <c r="G41" s="120">
        <f t="shared" si="16"/>
        <v>113</v>
      </c>
      <c r="H41" s="120">
        <f t="shared" si="16"/>
        <v>0</v>
      </c>
      <c r="I41" s="120">
        <f t="shared" si="16"/>
        <v>0</v>
      </c>
      <c r="J41" s="120">
        <f t="shared" si="16"/>
        <v>80</v>
      </c>
      <c r="K41" s="120">
        <f t="shared" si="16"/>
        <v>0</v>
      </c>
      <c r="L41" s="121">
        <f t="shared" si="16"/>
        <v>0</v>
      </c>
      <c r="M41" s="396">
        <f t="shared" si="16"/>
        <v>250</v>
      </c>
      <c r="N41" s="119">
        <f t="shared" si="16"/>
        <v>8</v>
      </c>
      <c r="O41" s="120">
        <f t="shared" si="16"/>
        <v>0</v>
      </c>
      <c r="P41" s="120">
        <f t="shared" si="16"/>
        <v>27</v>
      </c>
      <c r="Q41" s="120">
        <f t="shared" si="16"/>
        <v>0</v>
      </c>
      <c r="R41" s="120">
        <f t="shared" si="16"/>
        <v>0</v>
      </c>
      <c r="S41" s="121">
        <f t="shared" si="16"/>
        <v>0</v>
      </c>
      <c r="T41" s="396">
        <f t="shared" si="16"/>
        <v>35</v>
      </c>
      <c r="U41" s="611">
        <f t="shared" si="16"/>
        <v>35</v>
      </c>
      <c r="V41" s="527">
        <f t="shared" si="16"/>
        <v>0</v>
      </c>
      <c r="W41" s="120"/>
    </row>
    <row r="42" spans="1:23" ht="57.75" customHeight="1" x14ac:dyDescent="0.25">
      <c r="A42" s="1163" t="s">
        <v>212</v>
      </c>
      <c r="B42" s="787" t="s">
        <v>41</v>
      </c>
      <c r="C42" s="1148" t="s">
        <v>213</v>
      </c>
      <c r="D42" s="297" t="s">
        <v>27</v>
      </c>
      <c r="E42" s="27"/>
      <c r="F42" s="23"/>
      <c r="G42" s="23">
        <v>10</v>
      </c>
      <c r="H42" s="23"/>
      <c r="I42" s="23"/>
      <c r="J42" s="23"/>
      <c r="K42" s="23"/>
      <c r="L42" s="59"/>
      <c r="M42" s="392">
        <f>E42+F42+G42+H42+I42+J42+K42+L42</f>
        <v>10</v>
      </c>
      <c r="N42" s="1159">
        <v>1</v>
      </c>
      <c r="O42" s="1161"/>
      <c r="P42" s="1161">
        <v>18</v>
      </c>
      <c r="Q42" s="1161"/>
      <c r="R42" s="1161">
        <v>1</v>
      </c>
      <c r="S42" s="1166"/>
      <c r="T42" s="1168">
        <f>SUM(N42:S44)</f>
        <v>20</v>
      </c>
      <c r="U42" s="1170">
        <v>20</v>
      </c>
      <c r="V42" s="1142"/>
      <c r="W42" s="1144" t="s">
        <v>347</v>
      </c>
    </row>
    <row r="43" spans="1:23" ht="50.25" customHeight="1" x14ac:dyDescent="0.25">
      <c r="A43" s="1164"/>
      <c r="B43" s="787"/>
      <c r="C43" s="1148"/>
      <c r="D43" s="297" t="s">
        <v>30</v>
      </c>
      <c r="E43" s="27"/>
      <c r="F43" s="23"/>
      <c r="G43" s="23">
        <v>25</v>
      </c>
      <c r="H43" s="23"/>
      <c r="I43" s="23"/>
      <c r="J43" s="23"/>
      <c r="K43" s="23"/>
      <c r="L43" s="59"/>
      <c r="M43" s="395">
        <f t="shared" ref="M43:M44" si="17">E43+F43+G43+H43+I43+J43+K43+L43</f>
        <v>25</v>
      </c>
      <c r="N43" s="1160"/>
      <c r="O43" s="1162"/>
      <c r="P43" s="1063"/>
      <c r="Q43" s="1162"/>
      <c r="R43" s="1162"/>
      <c r="S43" s="1167"/>
      <c r="T43" s="1169"/>
      <c r="U43" s="1112"/>
      <c r="V43" s="1143"/>
      <c r="W43" s="1145"/>
    </row>
    <row r="44" spans="1:23" ht="71.25" customHeight="1" thickBot="1" x14ac:dyDescent="0.3">
      <c r="A44" s="1165"/>
      <c r="B44" s="787"/>
      <c r="C44" s="1148"/>
      <c r="D44" s="298" t="s">
        <v>341</v>
      </c>
      <c r="E44" s="27"/>
      <c r="F44" s="23"/>
      <c r="G44" s="23">
        <v>52</v>
      </c>
      <c r="H44" s="23"/>
      <c r="I44" s="23"/>
      <c r="J44" s="23"/>
      <c r="K44" s="23"/>
      <c r="L44" s="59"/>
      <c r="M44" s="394">
        <f t="shared" si="17"/>
        <v>52</v>
      </c>
      <c r="N44" s="1160"/>
      <c r="O44" s="1162"/>
      <c r="P44" s="1063"/>
      <c r="Q44" s="1162"/>
      <c r="R44" s="1162"/>
      <c r="S44" s="1167"/>
      <c r="T44" s="1169"/>
      <c r="U44" s="1112"/>
      <c r="V44" s="1143"/>
      <c r="W44" s="1145"/>
    </row>
    <row r="45" spans="1:23" s="4" customFormat="1" ht="42" customHeight="1" thickBot="1" x14ac:dyDescent="0.3">
      <c r="A45" s="830"/>
      <c r="B45" s="831"/>
      <c r="C45" s="831"/>
      <c r="D45" s="832"/>
      <c r="E45" s="120">
        <f>SUM(E42:E44)</f>
        <v>0</v>
      </c>
      <c r="F45" s="120">
        <f t="shared" ref="F45:V45" si="18">SUM(F42:F44)</f>
        <v>0</v>
      </c>
      <c r="G45" s="120">
        <f t="shared" si="18"/>
        <v>87</v>
      </c>
      <c r="H45" s="120">
        <f t="shared" si="18"/>
        <v>0</v>
      </c>
      <c r="I45" s="120">
        <f t="shared" si="18"/>
        <v>0</v>
      </c>
      <c r="J45" s="120">
        <f t="shared" si="18"/>
        <v>0</v>
      </c>
      <c r="K45" s="120">
        <f t="shared" si="18"/>
        <v>0</v>
      </c>
      <c r="L45" s="121">
        <f t="shared" si="18"/>
        <v>0</v>
      </c>
      <c r="M45" s="396">
        <f t="shared" si="18"/>
        <v>87</v>
      </c>
      <c r="N45" s="119">
        <f t="shared" si="18"/>
        <v>1</v>
      </c>
      <c r="O45" s="120">
        <f t="shared" si="18"/>
        <v>0</v>
      </c>
      <c r="P45" s="120">
        <f t="shared" si="18"/>
        <v>18</v>
      </c>
      <c r="Q45" s="120">
        <f t="shared" si="18"/>
        <v>0</v>
      </c>
      <c r="R45" s="120">
        <f t="shared" si="18"/>
        <v>1</v>
      </c>
      <c r="S45" s="121">
        <f t="shared" si="18"/>
        <v>0</v>
      </c>
      <c r="T45" s="396">
        <f t="shared" si="18"/>
        <v>20</v>
      </c>
      <c r="U45" s="611">
        <f t="shared" si="18"/>
        <v>20</v>
      </c>
      <c r="V45" s="527">
        <f t="shared" si="18"/>
        <v>0</v>
      </c>
      <c r="W45" s="120"/>
    </row>
    <row r="46" spans="1:23" ht="78" customHeight="1" x14ac:dyDescent="0.25">
      <c r="A46" s="1041" t="s">
        <v>214</v>
      </c>
      <c r="B46" s="786" t="s">
        <v>41</v>
      </c>
      <c r="C46" s="1147" t="s">
        <v>213</v>
      </c>
      <c r="D46" s="297" t="s">
        <v>27</v>
      </c>
      <c r="E46" s="27"/>
      <c r="F46" s="23"/>
      <c r="G46" s="23">
        <v>6</v>
      </c>
      <c r="H46" s="23"/>
      <c r="I46" s="23"/>
      <c r="J46" s="23"/>
      <c r="K46" s="23"/>
      <c r="L46" s="59"/>
      <c r="M46" s="392">
        <f>E46+F46+G46+H46+I46+J46+K46+L46</f>
        <v>6</v>
      </c>
      <c r="N46" s="1159">
        <v>2</v>
      </c>
      <c r="O46" s="1161">
        <v>1</v>
      </c>
      <c r="P46" s="1161">
        <v>12</v>
      </c>
      <c r="Q46" s="1161"/>
      <c r="R46" s="1161">
        <v>1</v>
      </c>
      <c r="S46" s="1166"/>
      <c r="T46" s="1168">
        <f>SUM(N46:S47)</f>
        <v>16</v>
      </c>
      <c r="U46" s="1170">
        <v>15</v>
      </c>
      <c r="V46" s="1142"/>
      <c r="W46" s="1144" t="s">
        <v>348</v>
      </c>
    </row>
    <row r="47" spans="1:23" ht="104.25" customHeight="1" thickBot="1" x14ac:dyDescent="0.3">
      <c r="A47" s="1043"/>
      <c r="B47" s="788"/>
      <c r="C47" s="1176"/>
      <c r="D47" s="298" t="s">
        <v>341</v>
      </c>
      <c r="E47" s="27"/>
      <c r="F47" s="23"/>
      <c r="G47" s="23">
        <v>54</v>
      </c>
      <c r="H47" s="23"/>
      <c r="I47" s="23"/>
      <c r="J47" s="23"/>
      <c r="K47" s="23"/>
      <c r="L47" s="59"/>
      <c r="M47" s="394">
        <f t="shared" ref="M47" si="19">E47+F47+G47+H47+I47+J47+K47+L47</f>
        <v>54</v>
      </c>
      <c r="N47" s="1160"/>
      <c r="O47" s="1162"/>
      <c r="P47" s="1063"/>
      <c r="Q47" s="1162"/>
      <c r="R47" s="1162"/>
      <c r="S47" s="1167"/>
      <c r="T47" s="1169"/>
      <c r="U47" s="1112"/>
      <c r="V47" s="1143"/>
      <c r="W47" s="1145"/>
    </row>
    <row r="48" spans="1:23" s="4" customFormat="1" ht="42" customHeight="1" thickBot="1" x14ac:dyDescent="0.3">
      <c r="A48" s="830"/>
      <c r="B48" s="831"/>
      <c r="C48" s="831"/>
      <c r="D48" s="832"/>
      <c r="E48" s="120">
        <f t="shared" ref="E48:V48" si="20">SUM(E46:E47)</f>
        <v>0</v>
      </c>
      <c r="F48" s="120">
        <f t="shared" si="20"/>
        <v>0</v>
      </c>
      <c r="G48" s="120">
        <f t="shared" si="20"/>
        <v>60</v>
      </c>
      <c r="H48" s="120">
        <f t="shared" si="20"/>
        <v>0</v>
      </c>
      <c r="I48" s="120">
        <f t="shared" si="20"/>
        <v>0</v>
      </c>
      <c r="J48" s="120">
        <f t="shared" si="20"/>
        <v>0</v>
      </c>
      <c r="K48" s="120">
        <f t="shared" si="20"/>
        <v>0</v>
      </c>
      <c r="L48" s="121">
        <f t="shared" si="20"/>
        <v>0</v>
      </c>
      <c r="M48" s="392">
        <f t="shared" si="20"/>
        <v>60</v>
      </c>
      <c r="N48" s="119">
        <f t="shared" si="20"/>
        <v>2</v>
      </c>
      <c r="O48" s="120">
        <f t="shared" si="20"/>
        <v>1</v>
      </c>
      <c r="P48" s="120">
        <f t="shared" si="20"/>
        <v>12</v>
      </c>
      <c r="Q48" s="120">
        <f t="shared" si="20"/>
        <v>0</v>
      </c>
      <c r="R48" s="120">
        <f t="shared" si="20"/>
        <v>1</v>
      </c>
      <c r="S48" s="121">
        <f t="shared" si="20"/>
        <v>0</v>
      </c>
      <c r="T48" s="396">
        <f t="shared" si="20"/>
        <v>16</v>
      </c>
      <c r="U48" s="611">
        <f t="shared" si="20"/>
        <v>15</v>
      </c>
      <c r="V48" s="527">
        <f t="shared" si="20"/>
        <v>0</v>
      </c>
      <c r="W48" s="120"/>
    </row>
    <row r="49" spans="1:23" ht="67.5" customHeight="1" x14ac:dyDescent="0.25">
      <c r="A49" s="1163" t="s">
        <v>215</v>
      </c>
      <c r="B49" s="787" t="s">
        <v>216</v>
      </c>
      <c r="C49" s="1148" t="s">
        <v>217</v>
      </c>
      <c r="D49" s="297" t="s">
        <v>27</v>
      </c>
      <c r="E49" s="27"/>
      <c r="F49" s="23"/>
      <c r="G49" s="23">
        <v>140</v>
      </c>
      <c r="H49" s="23"/>
      <c r="I49" s="23"/>
      <c r="J49" s="23"/>
      <c r="K49" s="23"/>
      <c r="L49" s="59"/>
      <c r="M49" s="395">
        <f>E49+F49+G49+H49+I49+J49+K49+L49</f>
        <v>140</v>
      </c>
      <c r="N49" s="1159">
        <v>96</v>
      </c>
      <c r="O49" s="1161"/>
      <c r="P49" s="1161">
        <v>451</v>
      </c>
      <c r="Q49" s="1161"/>
      <c r="R49" s="1161">
        <v>12</v>
      </c>
      <c r="S49" s="1166"/>
      <c r="T49" s="1168">
        <f>SUM(N49:S51)</f>
        <v>559</v>
      </c>
      <c r="U49" s="1170">
        <v>100</v>
      </c>
      <c r="V49" s="1142">
        <v>459</v>
      </c>
      <c r="W49" s="1144" t="s">
        <v>218</v>
      </c>
    </row>
    <row r="50" spans="1:23" ht="52.5" customHeight="1" x14ac:dyDescent="0.25">
      <c r="A50" s="1164"/>
      <c r="B50" s="787"/>
      <c r="C50" s="1148"/>
      <c r="D50" s="297" t="s">
        <v>30</v>
      </c>
      <c r="E50" s="27">
        <v>756</v>
      </c>
      <c r="F50" s="23"/>
      <c r="G50" s="23"/>
      <c r="H50" s="23"/>
      <c r="I50" s="23"/>
      <c r="J50" s="23"/>
      <c r="K50" s="23"/>
      <c r="L50" s="59">
        <v>250</v>
      </c>
      <c r="M50" s="395">
        <f t="shared" ref="M50:M51" si="21">E50+F50+G50+H50+I50+J50+K50+L50</f>
        <v>1006</v>
      </c>
      <c r="N50" s="1160"/>
      <c r="O50" s="1162"/>
      <c r="P50" s="1063"/>
      <c r="Q50" s="1162"/>
      <c r="R50" s="1162"/>
      <c r="S50" s="1167"/>
      <c r="T50" s="1169"/>
      <c r="U50" s="1112"/>
      <c r="V50" s="1143"/>
      <c r="W50" s="1145"/>
    </row>
    <row r="51" spans="1:23" ht="72" customHeight="1" thickBot="1" x14ac:dyDescent="0.3">
      <c r="A51" s="1165"/>
      <c r="B51" s="787"/>
      <c r="C51" s="1148"/>
      <c r="D51" s="298" t="s">
        <v>341</v>
      </c>
      <c r="E51" s="27">
        <v>1895</v>
      </c>
      <c r="F51" s="23"/>
      <c r="G51" s="23"/>
      <c r="H51" s="23">
        <v>400</v>
      </c>
      <c r="I51" s="23"/>
      <c r="J51" s="23"/>
      <c r="K51" s="23"/>
      <c r="L51" s="59">
        <v>1100</v>
      </c>
      <c r="M51" s="394">
        <f t="shared" si="21"/>
        <v>3395</v>
      </c>
      <c r="N51" s="1160"/>
      <c r="O51" s="1162"/>
      <c r="P51" s="1063"/>
      <c r="Q51" s="1162"/>
      <c r="R51" s="1162"/>
      <c r="S51" s="1167"/>
      <c r="T51" s="1169"/>
      <c r="U51" s="1112"/>
      <c r="V51" s="1143"/>
      <c r="W51" s="1145"/>
    </row>
    <row r="52" spans="1:23" s="4" customFormat="1" ht="42" customHeight="1" thickBot="1" x14ac:dyDescent="0.3">
      <c r="A52" s="830"/>
      <c r="B52" s="831"/>
      <c r="C52" s="831"/>
      <c r="D52" s="832"/>
      <c r="E52" s="120">
        <f>SUM(E49:E51)</f>
        <v>2651</v>
      </c>
      <c r="F52" s="120">
        <f t="shared" ref="F52:V52" si="22">SUM(F49:F51)</f>
        <v>0</v>
      </c>
      <c r="G52" s="120">
        <f t="shared" si="22"/>
        <v>140</v>
      </c>
      <c r="H52" s="120">
        <f t="shared" si="22"/>
        <v>400</v>
      </c>
      <c r="I52" s="120">
        <f t="shared" si="22"/>
        <v>0</v>
      </c>
      <c r="J52" s="120">
        <f t="shared" si="22"/>
        <v>0</v>
      </c>
      <c r="K52" s="120">
        <f t="shared" si="22"/>
        <v>0</v>
      </c>
      <c r="L52" s="121">
        <f t="shared" si="22"/>
        <v>1350</v>
      </c>
      <c r="M52" s="396">
        <f t="shared" si="22"/>
        <v>4541</v>
      </c>
      <c r="N52" s="119">
        <f t="shared" si="22"/>
        <v>96</v>
      </c>
      <c r="O52" s="120">
        <f t="shared" si="22"/>
        <v>0</v>
      </c>
      <c r="P52" s="120">
        <f t="shared" si="22"/>
        <v>451</v>
      </c>
      <c r="Q52" s="120">
        <f t="shared" si="22"/>
        <v>0</v>
      </c>
      <c r="R52" s="120">
        <f t="shared" si="22"/>
        <v>12</v>
      </c>
      <c r="S52" s="121">
        <f t="shared" si="22"/>
        <v>0</v>
      </c>
      <c r="T52" s="396">
        <f t="shared" si="22"/>
        <v>559</v>
      </c>
      <c r="U52" s="611">
        <f t="shared" si="22"/>
        <v>100</v>
      </c>
      <c r="V52" s="527">
        <f t="shared" si="22"/>
        <v>459</v>
      </c>
      <c r="W52" s="126"/>
    </row>
    <row r="53" spans="1:23" ht="60" customHeight="1" x14ac:dyDescent="0.25">
      <c r="A53" s="1163" t="s">
        <v>219</v>
      </c>
      <c r="B53" s="787" t="s">
        <v>41</v>
      </c>
      <c r="C53" s="1148" t="s">
        <v>220</v>
      </c>
      <c r="D53" s="297" t="s">
        <v>27</v>
      </c>
      <c r="E53" s="27"/>
      <c r="F53" s="23"/>
      <c r="G53" s="23">
        <v>30</v>
      </c>
      <c r="H53" s="23"/>
      <c r="I53" s="23"/>
      <c r="J53" s="23"/>
      <c r="K53" s="23"/>
      <c r="L53" s="59"/>
      <c r="M53" s="392">
        <f>E53+F53+G53+H53+I53+J53+K53+L53</f>
        <v>30</v>
      </c>
      <c r="N53" s="1177">
        <v>4</v>
      </c>
      <c r="O53" s="1179"/>
      <c r="P53" s="1179"/>
      <c r="Q53" s="1179"/>
      <c r="R53" s="1179">
        <v>1</v>
      </c>
      <c r="S53" s="1184"/>
      <c r="T53" s="1168">
        <f>SUM(N53:S55)</f>
        <v>5</v>
      </c>
      <c r="U53" s="1182">
        <v>5</v>
      </c>
      <c r="V53" s="1142"/>
      <c r="W53" s="1144"/>
    </row>
    <row r="54" spans="1:23" ht="60" customHeight="1" x14ac:dyDescent="0.25">
      <c r="A54" s="1164"/>
      <c r="B54" s="787"/>
      <c r="C54" s="1148"/>
      <c r="D54" s="297" t="s">
        <v>30</v>
      </c>
      <c r="E54" s="27"/>
      <c r="F54" s="23"/>
      <c r="G54" s="23">
        <v>10</v>
      </c>
      <c r="H54" s="23"/>
      <c r="I54" s="23"/>
      <c r="J54" s="23"/>
      <c r="K54" s="23"/>
      <c r="L54" s="59"/>
      <c r="M54" s="395">
        <f t="shared" ref="M54:M55" si="23">E54+F54+G54+H54+I54+J54+K54+L54</f>
        <v>10</v>
      </c>
      <c r="N54" s="1178"/>
      <c r="O54" s="1180"/>
      <c r="P54" s="1181"/>
      <c r="Q54" s="1180"/>
      <c r="R54" s="1180"/>
      <c r="S54" s="1185"/>
      <c r="T54" s="1169"/>
      <c r="U54" s="1183"/>
      <c r="V54" s="1143"/>
      <c r="W54" s="1145"/>
    </row>
    <row r="55" spans="1:23" ht="60" customHeight="1" thickBot="1" x14ac:dyDescent="0.3">
      <c r="A55" s="1165"/>
      <c r="B55" s="787"/>
      <c r="C55" s="1148"/>
      <c r="D55" s="299" t="s">
        <v>356</v>
      </c>
      <c r="E55" s="27">
        <v>80</v>
      </c>
      <c r="F55" s="23"/>
      <c r="G55" s="23">
        <v>137</v>
      </c>
      <c r="H55" s="23"/>
      <c r="I55" s="23"/>
      <c r="J55" s="23"/>
      <c r="K55" s="23"/>
      <c r="L55" s="59"/>
      <c r="M55" s="394">
        <f t="shared" si="23"/>
        <v>217</v>
      </c>
      <c r="N55" s="1178"/>
      <c r="O55" s="1180"/>
      <c r="P55" s="1181"/>
      <c r="Q55" s="1180"/>
      <c r="R55" s="1180"/>
      <c r="S55" s="1185"/>
      <c r="T55" s="1169"/>
      <c r="U55" s="1183"/>
      <c r="V55" s="1143"/>
      <c r="W55" s="1145"/>
    </row>
    <row r="56" spans="1:23" s="4" customFormat="1" ht="42" customHeight="1" thickBot="1" x14ac:dyDescent="0.3">
      <c r="A56" s="830"/>
      <c r="B56" s="831"/>
      <c r="C56" s="831"/>
      <c r="D56" s="832"/>
      <c r="E56" s="120">
        <f>SUM(E53:E55)</f>
        <v>80</v>
      </c>
      <c r="F56" s="120">
        <f t="shared" ref="F56:V56" si="24">SUM(F53:F55)</f>
        <v>0</v>
      </c>
      <c r="G56" s="120">
        <f t="shared" si="24"/>
        <v>177</v>
      </c>
      <c r="H56" s="120">
        <f t="shared" si="24"/>
        <v>0</v>
      </c>
      <c r="I56" s="120">
        <f t="shared" si="24"/>
        <v>0</v>
      </c>
      <c r="J56" s="120">
        <f t="shared" si="24"/>
        <v>0</v>
      </c>
      <c r="K56" s="120">
        <f t="shared" si="24"/>
        <v>0</v>
      </c>
      <c r="L56" s="121">
        <f t="shared" si="24"/>
        <v>0</v>
      </c>
      <c r="M56" s="396">
        <f t="shared" si="24"/>
        <v>257</v>
      </c>
      <c r="N56" s="119">
        <f t="shared" si="24"/>
        <v>4</v>
      </c>
      <c r="O56" s="120">
        <f t="shared" si="24"/>
        <v>0</v>
      </c>
      <c r="P56" s="120">
        <f t="shared" si="24"/>
        <v>0</v>
      </c>
      <c r="Q56" s="120">
        <f t="shared" si="24"/>
        <v>0</v>
      </c>
      <c r="R56" s="120">
        <f t="shared" si="24"/>
        <v>1</v>
      </c>
      <c r="S56" s="121">
        <f t="shared" si="24"/>
        <v>0</v>
      </c>
      <c r="T56" s="396">
        <f t="shared" si="24"/>
        <v>5</v>
      </c>
      <c r="U56" s="611">
        <f t="shared" si="24"/>
        <v>5</v>
      </c>
      <c r="V56" s="527">
        <f t="shared" si="24"/>
        <v>0</v>
      </c>
      <c r="W56" s="119"/>
    </row>
    <row r="57" spans="1:23" ht="51.75" customHeight="1" x14ac:dyDescent="0.25">
      <c r="A57" s="1163" t="s">
        <v>221</v>
      </c>
      <c r="B57" s="787" t="s">
        <v>41</v>
      </c>
      <c r="C57" s="1148" t="s">
        <v>222</v>
      </c>
      <c r="D57" s="78" t="s">
        <v>27</v>
      </c>
      <c r="E57" s="27"/>
      <c r="F57" s="23"/>
      <c r="G57" s="23">
        <v>28</v>
      </c>
      <c r="H57" s="23"/>
      <c r="I57" s="23"/>
      <c r="J57" s="23"/>
      <c r="K57" s="23"/>
      <c r="L57" s="59"/>
      <c r="M57" s="392">
        <f>E57+F57+G57+H57+I57+J57+K57+L57</f>
        <v>28</v>
      </c>
      <c r="N57" s="1159">
        <v>12</v>
      </c>
      <c r="O57" s="1161"/>
      <c r="P57" s="1161">
        <v>60</v>
      </c>
      <c r="Q57" s="1161">
        <v>120</v>
      </c>
      <c r="R57" s="1161">
        <v>3</v>
      </c>
      <c r="S57" s="1166"/>
      <c r="T57" s="1168">
        <f>SUM(N57:S59)</f>
        <v>195</v>
      </c>
      <c r="U57" s="1170">
        <v>135</v>
      </c>
      <c r="V57" s="1142"/>
      <c r="W57" s="1144" t="s">
        <v>351</v>
      </c>
    </row>
    <row r="58" spans="1:23" ht="51.75" customHeight="1" x14ac:dyDescent="0.25">
      <c r="A58" s="1164"/>
      <c r="B58" s="787"/>
      <c r="C58" s="1148"/>
      <c r="D58" s="297" t="s">
        <v>30</v>
      </c>
      <c r="E58" s="27"/>
      <c r="F58" s="23"/>
      <c r="G58" s="23"/>
      <c r="H58" s="23"/>
      <c r="I58" s="23">
        <v>300</v>
      </c>
      <c r="J58" s="23"/>
      <c r="K58" s="23"/>
      <c r="L58" s="59"/>
      <c r="M58" s="395">
        <f t="shared" ref="M58:M59" si="25">E58+F58+G58+H58+I58+J58+K58+L58</f>
        <v>300</v>
      </c>
      <c r="N58" s="1160"/>
      <c r="O58" s="1162"/>
      <c r="P58" s="1063"/>
      <c r="Q58" s="1162"/>
      <c r="R58" s="1162"/>
      <c r="S58" s="1167"/>
      <c r="T58" s="1169"/>
      <c r="U58" s="1112"/>
      <c r="V58" s="1143"/>
      <c r="W58" s="1145"/>
    </row>
    <row r="59" spans="1:23" ht="66.75" customHeight="1" thickBot="1" x14ac:dyDescent="0.3">
      <c r="A59" s="1165"/>
      <c r="B59" s="787"/>
      <c r="C59" s="1148"/>
      <c r="D59" s="299" t="s">
        <v>341</v>
      </c>
      <c r="E59" s="27">
        <v>1280</v>
      </c>
      <c r="F59" s="23"/>
      <c r="G59" s="23"/>
      <c r="H59" s="23"/>
      <c r="I59" s="23"/>
      <c r="J59" s="23"/>
      <c r="K59" s="23"/>
      <c r="L59" s="59"/>
      <c r="M59" s="394">
        <f t="shared" si="25"/>
        <v>1280</v>
      </c>
      <c r="N59" s="1160"/>
      <c r="O59" s="1162"/>
      <c r="P59" s="1063"/>
      <c r="Q59" s="1162"/>
      <c r="R59" s="1162"/>
      <c r="S59" s="1167"/>
      <c r="T59" s="1169"/>
      <c r="U59" s="1112"/>
      <c r="V59" s="1143"/>
      <c r="W59" s="1145"/>
    </row>
    <row r="60" spans="1:23" s="4" customFormat="1" ht="42" customHeight="1" thickBot="1" x14ac:dyDescent="0.3">
      <c r="A60" s="830"/>
      <c r="B60" s="831"/>
      <c r="C60" s="831"/>
      <c r="D60" s="832"/>
      <c r="E60" s="120">
        <f>SUM(E57:E59)</f>
        <v>1280</v>
      </c>
      <c r="F60" s="120">
        <f t="shared" ref="F60:V60" si="26">SUM(F57:F59)</f>
        <v>0</v>
      </c>
      <c r="G60" s="120">
        <f t="shared" si="26"/>
        <v>28</v>
      </c>
      <c r="H60" s="120">
        <f t="shared" si="26"/>
        <v>0</v>
      </c>
      <c r="I60" s="120">
        <f t="shared" si="26"/>
        <v>300</v>
      </c>
      <c r="J60" s="120">
        <f t="shared" si="26"/>
        <v>0</v>
      </c>
      <c r="K60" s="120">
        <f t="shared" si="26"/>
        <v>0</v>
      </c>
      <c r="L60" s="121">
        <f t="shared" si="26"/>
        <v>0</v>
      </c>
      <c r="M60" s="396">
        <f t="shared" si="26"/>
        <v>1608</v>
      </c>
      <c r="N60" s="119">
        <f t="shared" si="26"/>
        <v>12</v>
      </c>
      <c r="O60" s="120">
        <f t="shared" si="26"/>
        <v>0</v>
      </c>
      <c r="P60" s="120">
        <f t="shared" si="26"/>
        <v>60</v>
      </c>
      <c r="Q60" s="120">
        <f t="shared" si="26"/>
        <v>120</v>
      </c>
      <c r="R60" s="120">
        <f t="shared" si="26"/>
        <v>3</v>
      </c>
      <c r="S60" s="121">
        <f t="shared" si="26"/>
        <v>0</v>
      </c>
      <c r="T60" s="396">
        <f t="shared" si="26"/>
        <v>195</v>
      </c>
      <c r="U60" s="611">
        <f t="shared" si="26"/>
        <v>135</v>
      </c>
      <c r="V60" s="527">
        <f t="shared" si="26"/>
        <v>0</v>
      </c>
      <c r="W60" s="119"/>
    </row>
    <row r="61" spans="1:23" ht="100.5" customHeight="1" x14ac:dyDescent="0.25">
      <c r="A61" s="1163" t="s">
        <v>223</v>
      </c>
      <c r="B61" s="787" t="s">
        <v>41</v>
      </c>
      <c r="C61" s="1148" t="s">
        <v>224</v>
      </c>
      <c r="D61" s="78" t="s">
        <v>27</v>
      </c>
      <c r="E61" s="27"/>
      <c r="F61" s="23"/>
      <c r="G61" s="23">
        <v>36</v>
      </c>
      <c r="H61" s="23"/>
      <c r="I61" s="23"/>
      <c r="J61" s="23"/>
      <c r="K61" s="23"/>
      <c r="L61" s="59"/>
      <c r="M61" s="392">
        <f>E61+F61+G61+H61+I61+J61+K61+L61</f>
        <v>36</v>
      </c>
      <c r="N61" s="1159">
        <v>13</v>
      </c>
      <c r="O61" s="1161"/>
      <c r="P61" s="1161">
        <v>60</v>
      </c>
      <c r="Q61" s="1161">
        <v>120</v>
      </c>
      <c r="R61" s="1161">
        <v>5</v>
      </c>
      <c r="S61" s="1166"/>
      <c r="T61" s="1168">
        <f>SUM(N61:S62)</f>
        <v>198</v>
      </c>
      <c r="U61" s="1170">
        <v>198</v>
      </c>
      <c r="V61" s="1142"/>
      <c r="W61" s="1144"/>
    </row>
    <row r="62" spans="1:23" ht="84.75" customHeight="1" thickBot="1" x14ac:dyDescent="0.3">
      <c r="A62" s="1165"/>
      <c r="B62" s="787"/>
      <c r="C62" s="1148"/>
      <c r="D62" s="298" t="s">
        <v>341</v>
      </c>
      <c r="E62" s="27">
        <v>1300</v>
      </c>
      <c r="F62" s="23"/>
      <c r="G62" s="23"/>
      <c r="H62" s="23"/>
      <c r="I62" s="23"/>
      <c r="J62" s="23"/>
      <c r="K62" s="23"/>
      <c r="L62" s="59"/>
      <c r="M62" s="394">
        <f>E62+F62+G62+H62+I62+J62+K62+L62</f>
        <v>1300</v>
      </c>
      <c r="N62" s="1160"/>
      <c r="O62" s="1162"/>
      <c r="P62" s="1063"/>
      <c r="Q62" s="1162"/>
      <c r="R62" s="1162"/>
      <c r="S62" s="1167"/>
      <c r="T62" s="1169"/>
      <c r="U62" s="1112"/>
      <c r="V62" s="1143"/>
      <c r="W62" s="1145"/>
    </row>
    <row r="63" spans="1:23" s="4" customFormat="1" ht="36.950000000000003" customHeight="1" thickBot="1" x14ac:dyDescent="0.3">
      <c r="A63" s="830"/>
      <c r="B63" s="831"/>
      <c r="C63" s="831"/>
      <c r="D63" s="832"/>
      <c r="E63" s="120">
        <f>SUM(E61:E62)</f>
        <v>1300</v>
      </c>
      <c r="F63" s="120">
        <f t="shared" ref="F63:V63" si="27">SUM(F61:F62)</f>
        <v>0</v>
      </c>
      <c r="G63" s="120">
        <f t="shared" si="27"/>
        <v>36</v>
      </c>
      <c r="H63" s="120">
        <f t="shared" si="27"/>
        <v>0</v>
      </c>
      <c r="I63" s="120">
        <f t="shared" si="27"/>
        <v>0</v>
      </c>
      <c r="J63" s="120">
        <f t="shared" si="27"/>
        <v>0</v>
      </c>
      <c r="K63" s="120">
        <f t="shared" si="27"/>
        <v>0</v>
      </c>
      <c r="L63" s="121">
        <f t="shared" si="27"/>
        <v>0</v>
      </c>
      <c r="M63" s="396">
        <f t="shared" si="27"/>
        <v>1336</v>
      </c>
      <c r="N63" s="119">
        <f t="shared" si="27"/>
        <v>13</v>
      </c>
      <c r="O63" s="120">
        <f t="shared" si="27"/>
        <v>0</v>
      </c>
      <c r="P63" s="120">
        <f t="shared" si="27"/>
        <v>60</v>
      </c>
      <c r="Q63" s="120">
        <f t="shared" si="27"/>
        <v>120</v>
      </c>
      <c r="R63" s="120">
        <f t="shared" si="27"/>
        <v>5</v>
      </c>
      <c r="S63" s="121">
        <f t="shared" si="27"/>
        <v>0</v>
      </c>
      <c r="T63" s="396">
        <f t="shared" si="27"/>
        <v>198</v>
      </c>
      <c r="U63" s="611">
        <f t="shared" si="27"/>
        <v>198</v>
      </c>
      <c r="V63" s="527">
        <f t="shared" si="27"/>
        <v>0</v>
      </c>
      <c r="W63" s="120"/>
    </row>
    <row r="64" spans="1:23" ht="138" customHeight="1" thickBot="1" x14ac:dyDescent="0.3">
      <c r="A64" s="674" t="s">
        <v>225</v>
      </c>
      <c r="B64" s="391" t="s">
        <v>41</v>
      </c>
      <c r="C64" s="300">
        <v>13</v>
      </c>
      <c r="D64" s="297" t="s">
        <v>226</v>
      </c>
      <c r="E64" s="27">
        <v>100</v>
      </c>
      <c r="F64" s="23"/>
      <c r="G64" s="23"/>
      <c r="H64" s="23"/>
      <c r="I64" s="23"/>
      <c r="J64" s="23"/>
      <c r="K64" s="23"/>
      <c r="L64" s="59"/>
      <c r="M64" s="392">
        <f>E64+F64+G64+H64+I64+J64+K64+L64</f>
        <v>100</v>
      </c>
      <c r="N64" s="56">
        <v>1</v>
      </c>
      <c r="O64" s="26"/>
      <c r="P64" s="26">
        <v>1.5</v>
      </c>
      <c r="Q64" s="26"/>
      <c r="R64" s="26">
        <v>1</v>
      </c>
      <c r="S64" s="57"/>
      <c r="T64" s="398">
        <f>SUM(N64:S64)</f>
        <v>3.5</v>
      </c>
      <c r="U64" s="516">
        <v>3.5</v>
      </c>
      <c r="V64" s="684"/>
      <c r="W64" s="295" t="s">
        <v>349</v>
      </c>
    </row>
    <row r="65" spans="1:23" s="4" customFormat="1" ht="42" customHeight="1" thickBot="1" x14ac:dyDescent="0.3">
      <c r="A65" s="830"/>
      <c r="B65" s="831"/>
      <c r="C65" s="831"/>
      <c r="D65" s="832"/>
      <c r="E65" s="120">
        <f>SUM(E64:E64)</f>
        <v>100</v>
      </c>
      <c r="F65" s="120">
        <f t="shared" ref="F65:V65" si="28">SUM(F64:F64)</f>
        <v>0</v>
      </c>
      <c r="G65" s="120">
        <f t="shared" si="28"/>
        <v>0</v>
      </c>
      <c r="H65" s="120">
        <f t="shared" si="28"/>
        <v>0</v>
      </c>
      <c r="I65" s="120">
        <f t="shared" si="28"/>
        <v>0</v>
      </c>
      <c r="J65" s="120">
        <f t="shared" si="28"/>
        <v>0</v>
      </c>
      <c r="K65" s="120">
        <f t="shared" si="28"/>
        <v>0</v>
      </c>
      <c r="L65" s="121">
        <f>SUM(L64:L64)</f>
        <v>0</v>
      </c>
      <c r="M65" s="396">
        <f t="shared" si="28"/>
        <v>100</v>
      </c>
      <c r="N65" s="119">
        <f>SUM(N64:N64)</f>
        <v>1</v>
      </c>
      <c r="O65" s="120">
        <f t="shared" si="28"/>
        <v>0</v>
      </c>
      <c r="P65" s="120">
        <f t="shared" si="28"/>
        <v>1.5</v>
      </c>
      <c r="Q65" s="120">
        <f t="shared" si="28"/>
        <v>0</v>
      </c>
      <c r="R65" s="120">
        <f t="shared" si="28"/>
        <v>1</v>
      </c>
      <c r="S65" s="120">
        <f t="shared" si="28"/>
        <v>0</v>
      </c>
      <c r="T65" s="680">
        <f t="shared" si="28"/>
        <v>3.5</v>
      </c>
      <c r="U65" s="680">
        <f t="shared" si="28"/>
        <v>3.5</v>
      </c>
      <c r="V65" s="680">
        <f t="shared" si="28"/>
        <v>0</v>
      </c>
      <c r="W65" s="120"/>
    </row>
    <row r="66" spans="1:23" ht="50.25" customHeight="1" x14ac:dyDescent="0.25">
      <c r="A66" s="1163" t="s">
        <v>227</v>
      </c>
      <c r="B66" s="787" t="s">
        <v>41</v>
      </c>
      <c r="C66" s="1148" t="s">
        <v>228</v>
      </c>
      <c r="D66" s="297" t="s">
        <v>27</v>
      </c>
      <c r="E66" s="27"/>
      <c r="F66" s="23"/>
      <c r="G66" s="23">
        <v>31</v>
      </c>
      <c r="H66" s="23"/>
      <c r="I66" s="23"/>
      <c r="J66" s="23"/>
      <c r="K66" s="23"/>
      <c r="L66" s="59"/>
      <c r="M66" s="392">
        <f>E66+F66+G66+H66+I66+J66+K66+L66</f>
        <v>31</v>
      </c>
      <c r="N66" s="1159">
        <v>8</v>
      </c>
      <c r="O66" s="1161"/>
      <c r="P66" s="1161">
        <v>46</v>
      </c>
      <c r="Q66" s="1161"/>
      <c r="R66" s="1161">
        <v>1</v>
      </c>
      <c r="S66" s="1166"/>
      <c r="T66" s="1168">
        <f>SUM(N66:S68)</f>
        <v>55</v>
      </c>
      <c r="U66" s="1170">
        <v>55</v>
      </c>
      <c r="V66" s="1142"/>
      <c r="W66" s="1144" t="s">
        <v>229</v>
      </c>
    </row>
    <row r="67" spans="1:23" ht="37.5" x14ac:dyDescent="0.25">
      <c r="A67" s="1164"/>
      <c r="B67" s="787"/>
      <c r="C67" s="1148"/>
      <c r="D67" s="297" t="s">
        <v>30</v>
      </c>
      <c r="E67" s="27">
        <v>3</v>
      </c>
      <c r="F67" s="23"/>
      <c r="G67" s="23">
        <v>53</v>
      </c>
      <c r="H67" s="23"/>
      <c r="I67" s="23"/>
      <c r="J67" s="23"/>
      <c r="K67" s="23"/>
      <c r="L67" s="59"/>
      <c r="M67" s="395">
        <f t="shared" ref="M67:M68" si="29">E67+F67+G67+H67+I67+J67+K67+L67</f>
        <v>56</v>
      </c>
      <c r="N67" s="1160"/>
      <c r="O67" s="1162"/>
      <c r="P67" s="1063"/>
      <c r="Q67" s="1162"/>
      <c r="R67" s="1162"/>
      <c r="S67" s="1167"/>
      <c r="T67" s="1169"/>
      <c r="U67" s="1112"/>
      <c r="V67" s="1143"/>
      <c r="W67" s="1145"/>
    </row>
    <row r="68" spans="1:23" ht="72" customHeight="1" thickBot="1" x14ac:dyDescent="0.3">
      <c r="A68" s="1165"/>
      <c r="B68" s="787"/>
      <c r="C68" s="1148"/>
      <c r="D68" s="298" t="s">
        <v>341</v>
      </c>
      <c r="E68" s="27">
        <v>94</v>
      </c>
      <c r="F68" s="23"/>
      <c r="G68" s="23">
        <v>86</v>
      </c>
      <c r="H68" s="23"/>
      <c r="I68" s="23"/>
      <c r="J68" s="23">
        <v>97</v>
      </c>
      <c r="K68" s="23"/>
      <c r="L68" s="59"/>
      <c r="M68" s="394">
        <f t="shared" si="29"/>
        <v>277</v>
      </c>
      <c r="N68" s="1160"/>
      <c r="O68" s="1162"/>
      <c r="P68" s="1063"/>
      <c r="Q68" s="1162"/>
      <c r="R68" s="1162"/>
      <c r="S68" s="1167"/>
      <c r="T68" s="1169"/>
      <c r="U68" s="1112"/>
      <c r="V68" s="1143"/>
      <c r="W68" s="1145"/>
    </row>
    <row r="69" spans="1:23" s="4" customFormat="1" ht="42" customHeight="1" thickBot="1" x14ac:dyDescent="0.3">
      <c r="A69" s="830"/>
      <c r="B69" s="831"/>
      <c r="C69" s="831"/>
      <c r="D69" s="832"/>
      <c r="E69" s="120">
        <f>SUM(E66:E68)</f>
        <v>97</v>
      </c>
      <c r="F69" s="120">
        <f t="shared" ref="F69:V69" si="30">SUM(F66:F68)</f>
        <v>0</v>
      </c>
      <c r="G69" s="120">
        <f t="shared" si="30"/>
        <v>170</v>
      </c>
      <c r="H69" s="120">
        <f t="shared" si="30"/>
        <v>0</v>
      </c>
      <c r="I69" s="120">
        <f t="shared" si="30"/>
        <v>0</v>
      </c>
      <c r="J69" s="120">
        <f t="shared" si="30"/>
        <v>97</v>
      </c>
      <c r="K69" s="120">
        <f t="shared" si="30"/>
        <v>0</v>
      </c>
      <c r="L69" s="121">
        <f t="shared" si="30"/>
        <v>0</v>
      </c>
      <c r="M69" s="396">
        <f t="shared" si="30"/>
        <v>364</v>
      </c>
      <c r="N69" s="119">
        <f t="shared" si="30"/>
        <v>8</v>
      </c>
      <c r="O69" s="120">
        <f t="shared" si="30"/>
        <v>0</v>
      </c>
      <c r="P69" s="120">
        <f t="shared" si="30"/>
        <v>46</v>
      </c>
      <c r="Q69" s="120">
        <f t="shared" si="30"/>
        <v>0</v>
      </c>
      <c r="R69" s="120">
        <f t="shared" si="30"/>
        <v>1</v>
      </c>
      <c r="S69" s="120">
        <f t="shared" si="30"/>
        <v>0</v>
      </c>
      <c r="T69" s="680">
        <f t="shared" si="30"/>
        <v>55</v>
      </c>
      <c r="U69" s="680">
        <f t="shared" si="30"/>
        <v>55</v>
      </c>
      <c r="V69" s="680">
        <f t="shared" si="30"/>
        <v>0</v>
      </c>
      <c r="W69" s="122"/>
    </row>
    <row r="70" spans="1:23" ht="54" customHeight="1" x14ac:dyDescent="0.25">
      <c r="A70" s="1163" t="s">
        <v>230</v>
      </c>
      <c r="B70" s="787" t="s">
        <v>41</v>
      </c>
      <c r="C70" s="1148" t="s">
        <v>231</v>
      </c>
      <c r="D70" s="297" t="s">
        <v>27</v>
      </c>
      <c r="E70" s="27"/>
      <c r="F70" s="23"/>
      <c r="G70" s="23">
        <v>33</v>
      </c>
      <c r="H70" s="23"/>
      <c r="I70" s="23"/>
      <c r="J70" s="23"/>
      <c r="K70" s="23"/>
      <c r="L70" s="59"/>
      <c r="M70" s="392">
        <f>E70+F70+G70+H70+I70+J70+K70+L70</f>
        <v>33</v>
      </c>
      <c r="N70" s="1159">
        <v>13</v>
      </c>
      <c r="O70" s="1161"/>
      <c r="P70" s="1161">
        <v>300</v>
      </c>
      <c r="Q70" s="1161"/>
      <c r="R70" s="1161">
        <v>1</v>
      </c>
      <c r="S70" s="1166"/>
      <c r="T70" s="1168">
        <f>SUM(N70:S72)</f>
        <v>314</v>
      </c>
      <c r="U70" s="1170">
        <v>314</v>
      </c>
      <c r="V70" s="1142"/>
      <c r="W70" s="1144"/>
    </row>
    <row r="71" spans="1:23" ht="52.5" customHeight="1" x14ac:dyDescent="0.25">
      <c r="A71" s="1164"/>
      <c r="B71" s="787"/>
      <c r="C71" s="1148"/>
      <c r="D71" s="297" t="s">
        <v>30</v>
      </c>
      <c r="E71" s="27">
        <v>129</v>
      </c>
      <c r="F71" s="23"/>
      <c r="G71" s="23"/>
      <c r="H71" s="23"/>
      <c r="I71" s="23"/>
      <c r="J71" s="23"/>
      <c r="K71" s="23"/>
      <c r="L71" s="59"/>
      <c r="M71" s="395">
        <f>E71+F71+G71+H71+I71+J71+K71+L71</f>
        <v>129</v>
      </c>
      <c r="N71" s="1160"/>
      <c r="O71" s="1162"/>
      <c r="P71" s="1063"/>
      <c r="Q71" s="1162"/>
      <c r="R71" s="1162"/>
      <c r="S71" s="1167"/>
      <c r="T71" s="1169"/>
      <c r="U71" s="1112"/>
      <c r="V71" s="1143"/>
      <c r="W71" s="1145"/>
    </row>
    <row r="72" spans="1:23" ht="67.5" customHeight="1" thickBot="1" x14ac:dyDescent="0.3">
      <c r="A72" s="1165"/>
      <c r="B72" s="787"/>
      <c r="C72" s="1148"/>
      <c r="D72" s="298" t="s">
        <v>341</v>
      </c>
      <c r="E72" s="27">
        <v>493</v>
      </c>
      <c r="F72" s="23"/>
      <c r="G72" s="23"/>
      <c r="H72" s="23">
        <v>88</v>
      </c>
      <c r="I72" s="23"/>
      <c r="J72" s="23"/>
      <c r="K72" s="23"/>
      <c r="L72" s="59"/>
      <c r="M72" s="395">
        <f>E72+F72+G72+H72+I72+J72+K72+L72</f>
        <v>581</v>
      </c>
      <c r="N72" s="1160"/>
      <c r="O72" s="1162"/>
      <c r="P72" s="1063"/>
      <c r="Q72" s="1162"/>
      <c r="R72" s="1162"/>
      <c r="S72" s="1167"/>
      <c r="T72" s="1169"/>
      <c r="U72" s="1112"/>
      <c r="V72" s="1143"/>
      <c r="W72" s="1145"/>
    </row>
    <row r="73" spans="1:23" s="4" customFormat="1" ht="42" customHeight="1" thickBot="1" x14ac:dyDescent="0.3">
      <c r="A73" s="830"/>
      <c r="B73" s="831"/>
      <c r="C73" s="831"/>
      <c r="D73" s="832"/>
      <c r="E73" s="120">
        <f>SUM(E70:E72)</f>
        <v>622</v>
      </c>
      <c r="F73" s="120">
        <f t="shared" ref="F73:V73" si="31">SUM(F70:F72)</f>
        <v>0</v>
      </c>
      <c r="G73" s="120">
        <f t="shared" si="31"/>
        <v>33</v>
      </c>
      <c r="H73" s="120">
        <f t="shared" si="31"/>
        <v>88</v>
      </c>
      <c r="I73" s="120">
        <f t="shared" si="31"/>
        <v>0</v>
      </c>
      <c r="J73" s="120">
        <f t="shared" si="31"/>
        <v>0</v>
      </c>
      <c r="K73" s="120">
        <f t="shared" si="31"/>
        <v>0</v>
      </c>
      <c r="L73" s="121">
        <f t="shared" si="31"/>
        <v>0</v>
      </c>
      <c r="M73" s="396">
        <f t="shared" si="31"/>
        <v>743</v>
      </c>
      <c r="N73" s="119">
        <f t="shared" si="31"/>
        <v>13</v>
      </c>
      <c r="O73" s="120">
        <f t="shared" si="31"/>
        <v>0</v>
      </c>
      <c r="P73" s="120">
        <f t="shared" si="31"/>
        <v>300</v>
      </c>
      <c r="Q73" s="120">
        <f t="shared" si="31"/>
        <v>0</v>
      </c>
      <c r="R73" s="120">
        <f t="shared" si="31"/>
        <v>1</v>
      </c>
      <c r="S73" s="120">
        <f t="shared" si="31"/>
        <v>0</v>
      </c>
      <c r="T73" s="680">
        <f t="shared" si="31"/>
        <v>314</v>
      </c>
      <c r="U73" s="680">
        <f t="shared" si="31"/>
        <v>314</v>
      </c>
      <c r="V73" s="680">
        <f t="shared" si="31"/>
        <v>0</v>
      </c>
      <c r="W73" s="122"/>
    </row>
    <row r="74" spans="1:23" ht="50.25" customHeight="1" x14ac:dyDescent="0.25">
      <c r="A74" s="1163" t="s">
        <v>232</v>
      </c>
      <c r="B74" s="787" t="s">
        <v>41</v>
      </c>
      <c r="C74" s="1148" t="s">
        <v>233</v>
      </c>
      <c r="D74" s="297" t="s">
        <v>27</v>
      </c>
      <c r="E74" s="27"/>
      <c r="F74" s="23"/>
      <c r="G74" s="23">
        <v>4</v>
      </c>
      <c r="H74" s="23"/>
      <c r="I74" s="23"/>
      <c r="J74" s="23"/>
      <c r="K74" s="23"/>
      <c r="L74" s="59"/>
      <c r="M74" s="392">
        <f>E74+F74+G74+H74+I74+J74+K74+L74</f>
        <v>4</v>
      </c>
      <c r="N74" s="1159">
        <v>61</v>
      </c>
      <c r="O74" s="1161"/>
      <c r="P74" s="1161">
        <v>123</v>
      </c>
      <c r="Q74" s="1161"/>
      <c r="R74" s="1161"/>
      <c r="S74" s="1166"/>
      <c r="T74" s="1168">
        <f>SUM(N74:S76)</f>
        <v>184</v>
      </c>
      <c r="U74" s="1170">
        <v>161</v>
      </c>
      <c r="V74" s="1142">
        <v>23</v>
      </c>
      <c r="W74" s="1144"/>
    </row>
    <row r="75" spans="1:23" ht="48.75" customHeight="1" x14ac:dyDescent="0.25">
      <c r="A75" s="1164"/>
      <c r="B75" s="787"/>
      <c r="C75" s="1148"/>
      <c r="D75" s="297" t="s">
        <v>30</v>
      </c>
      <c r="E75" s="27">
        <v>38</v>
      </c>
      <c r="F75" s="23"/>
      <c r="G75" s="23"/>
      <c r="H75" s="23"/>
      <c r="I75" s="23"/>
      <c r="J75" s="23"/>
      <c r="K75" s="23"/>
      <c r="L75" s="59"/>
      <c r="M75" s="395">
        <f>E75+F75+G75+H75+I75+J75+K75+L75</f>
        <v>38</v>
      </c>
      <c r="N75" s="1160"/>
      <c r="O75" s="1162"/>
      <c r="P75" s="1063"/>
      <c r="Q75" s="1162"/>
      <c r="R75" s="1162"/>
      <c r="S75" s="1167"/>
      <c r="T75" s="1169"/>
      <c r="U75" s="1112"/>
      <c r="V75" s="1143"/>
      <c r="W75" s="1145"/>
    </row>
    <row r="76" spans="1:23" ht="72" customHeight="1" thickBot="1" x14ac:dyDescent="0.3">
      <c r="A76" s="1165"/>
      <c r="B76" s="787"/>
      <c r="C76" s="1148"/>
      <c r="D76" s="298" t="s">
        <v>341</v>
      </c>
      <c r="E76" s="27">
        <v>273</v>
      </c>
      <c r="F76" s="23"/>
      <c r="G76" s="23"/>
      <c r="H76" s="23"/>
      <c r="I76" s="23"/>
      <c r="J76" s="23">
        <v>50</v>
      </c>
      <c r="K76" s="23"/>
      <c r="L76" s="59"/>
      <c r="M76" s="395">
        <f>E76+F76+G76+H76+I76+J76+K76+L76</f>
        <v>323</v>
      </c>
      <c r="N76" s="1160"/>
      <c r="O76" s="1162"/>
      <c r="P76" s="1063"/>
      <c r="Q76" s="1162"/>
      <c r="R76" s="1162"/>
      <c r="S76" s="1167"/>
      <c r="T76" s="1169"/>
      <c r="U76" s="1112"/>
      <c r="V76" s="1143"/>
      <c r="W76" s="1145"/>
    </row>
    <row r="77" spans="1:23" s="4" customFormat="1" ht="42" customHeight="1" thickBot="1" x14ac:dyDescent="0.3">
      <c r="A77" s="830"/>
      <c r="B77" s="831"/>
      <c r="C77" s="831"/>
      <c r="D77" s="832"/>
      <c r="E77" s="120">
        <f>SUM(E74:E76)</f>
        <v>311</v>
      </c>
      <c r="F77" s="120">
        <f t="shared" ref="F77:V77" si="32">SUM(F74:F76)</f>
        <v>0</v>
      </c>
      <c r="G77" s="120">
        <f t="shared" si="32"/>
        <v>4</v>
      </c>
      <c r="H77" s="120">
        <f t="shared" si="32"/>
        <v>0</v>
      </c>
      <c r="I77" s="120">
        <f t="shared" si="32"/>
        <v>0</v>
      </c>
      <c r="J77" s="120">
        <f t="shared" si="32"/>
        <v>50</v>
      </c>
      <c r="K77" s="120">
        <f t="shared" si="32"/>
        <v>0</v>
      </c>
      <c r="L77" s="121">
        <f t="shared" si="32"/>
        <v>0</v>
      </c>
      <c r="M77" s="396">
        <f t="shared" si="32"/>
        <v>365</v>
      </c>
      <c r="N77" s="119">
        <f t="shared" si="32"/>
        <v>61</v>
      </c>
      <c r="O77" s="120">
        <f t="shared" si="32"/>
        <v>0</v>
      </c>
      <c r="P77" s="120">
        <f t="shared" si="32"/>
        <v>123</v>
      </c>
      <c r="Q77" s="120">
        <f t="shared" si="32"/>
        <v>0</v>
      </c>
      <c r="R77" s="120">
        <f t="shared" si="32"/>
        <v>0</v>
      </c>
      <c r="S77" s="120">
        <f t="shared" si="32"/>
        <v>0</v>
      </c>
      <c r="T77" s="680">
        <f t="shared" si="32"/>
        <v>184</v>
      </c>
      <c r="U77" s="680">
        <f t="shared" si="32"/>
        <v>161</v>
      </c>
      <c r="V77" s="680">
        <f t="shared" si="32"/>
        <v>23</v>
      </c>
      <c r="W77" s="122"/>
    </row>
    <row r="78" spans="1:23" ht="49.5" customHeight="1" x14ac:dyDescent="0.25">
      <c r="A78" s="1163" t="s">
        <v>234</v>
      </c>
      <c r="B78" s="787" t="s">
        <v>41</v>
      </c>
      <c r="C78" s="1148" t="s">
        <v>235</v>
      </c>
      <c r="D78" s="297" t="s">
        <v>27</v>
      </c>
      <c r="E78" s="27"/>
      <c r="F78" s="23"/>
      <c r="G78" s="23">
        <v>32</v>
      </c>
      <c r="H78" s="23"/>
      <c r="I78" s="23"/>
      <c r="J78" s="23"/>
      <c r="K78" s="23"/>
      <c r="L78" s="59"/>
      <c r="M78" s="392">
        <f>E78+F78+G78+H78+I78+J78+K78+L78</f>
        <v>32</v>
      </c>
      <c r="N78" s="1159">
        <v>61</v>
      </c>
      <c r="O78" s="1161"/>
      <c r="P78" s="1161">
        <v>100</v>
      </c>
      <c r="Q78" s="1161"/>
      <c r="R78" s="1161">
        <v>1</v>
      </c>
      <c r="S78" s="1166"/>
      <c r="T78" s="1168">
        <f>SUM(N78:S79)</f>
        <v>162</v>
      </c>
      <c r="U78" s="1170">
        <v>162</v>
      </c>
      <c r="V78" s="1142"/>
      <c r="W78" s="1144" t="s">
        <v>352</v>
      </c>
    </row>
    <row r="79" spans="1:23" ht="50.25" customHeight="1" thickBot="1" x14ac:dyDescent="0.3">
      <c r="A79" s="1165"/>
      <c r="B79" s="787"/>
      <c r="C79" s="1148"/>
      <c r="D79" s="297" t="s">
        <v>30</v>
      </c>
      <c r="E79" s="27"/>
      <c r="F79" s="23"/>
      <c r="G79" s="23"/>
      <c r="H79" s="23"/>
      <c r="I79" s="23"/>
      <c r="J79" s="23"/>
      <c r="K79" s="23"/>
      <c r="L79" s="59">
        <v>142</v>
      </c>
      <c r="M79" s="395">
        <f>E79+F79+G79+H79+I79+J79+K79+L79</f>
        <v>142</v>
      </c>
      <c r="N79" s="1160"/>
      <c r="O79" s="1162"/>
      <c r="P79" s="1063"/>
      <c r="Q79" s="1162"/>
      <c r="R79" s="1162"/>
      <c r="S79" s="1167"/>
      <c r="T79" s="1169"/>
      <c r="U79" s="1112"/>
      <c r="V79" s="1143"/>
      <c r="W79" s="1145"/>
    </row>
    <row r="80" spans="1:23" s="4" customFormat="1" ht="42" customHeight="1" thickBot="1" x14ac:dyDescent="0.3">
      <c r="A80" s="830"/>
      <c r="B80" s="831"/>
      <c r="C80" s="831"/>
      <c r="D80" s="832"/>
      <c r="E80" s="120">
        <f>SUM(E78:E79)</f>
        <v>0</v>
      </c>
      <c r="F80" s="120">
        <f t="shared" ref="F80:V80" si="33">SUM(F78:F79)</f>
        <v>0</v>
      </c>
      <c r="G80" s="120">
        <f t="shared" si="33"/>
        <v>32</v>
      </c>
      <c r="H80" s="120">
        <f t="shared" si="33"/>
        <v>0</v>
      </c>
      <c r="I80" s="120">
        <f t="shared" si="33"/>
        <v>0</v>
      </c>
      <c r="J80" s="120">
        <f t="shared" si="33"/>
        <v>0</v>
      </c>
      <c r="K80" s="120">
        <f t="shared" si="33"/>
        <v>0</v>
      </c>
      <c r="L80" s="121">
        <f t="shared" si="33"/>
        <v>142</v>
      </c>
      <c r="M80" s="396">
        <f t="shared" si="33"/>
        <v>174</v>
      </c>
      <c r="N80" s="119">
        <f t="shared" si="33"/>
        <v>61</v>
      </c>
      <c r="O80" s="120">
        <f t="shared" si="33"/>
        <v>0</v>
      </c>
      <c r="P80" s="120">
        <f t="shared" si="33"/>
        <v>100</v>
      </c>
      <c r="Q80" s="120">
        <f t="shared" si="33"/>
        <v>0</v>
      </c>
      <c r="R80" s="120">
        <f t="shared" si="33"/>
        <v>1</v>
      </c>
      <c r="S80" s="120">
        <f t="shared" si="33"/>
        <v>0</v>
      </c>
      <c r="T80" s="680">
        <f t="shared" si="33"/>
        <v>162</v>
      </c>
      <c r="U80" s="680">
        <f t="shared" si="33"/>
        <v>162</v>
      </c>
      <c r="V80" s="680">
        <f t="shared" si="33"/>
        <v>0</v>
      </c>
      <c r="W80" s="120"/>
    </row>
    <row r="81" spans="1:23" ht="128.25" customHeight="1" thickBot="1" x14ac:dyDescent="0.3">
      <c r="A81" s="675" t="s">
        <v>236</v>
      </c>
      <c r="B81" s="391" t="s">
        <v>26</v>
      </c>
      <c r="C81" s="300" t="s">
        <v>237</v>
      </c>
      <c r="D81" s="298" t="s">
        <v>341</v>
      </c>
      <c r="E81" s="27"/>
      <c r="F81" s="23"/>
      <c r="G81" s="23"/>
      <c r="H81" s="23"/>
      <c r="I81" s="23"/>
      <c r="J81" s="23"/>
      <c r="K81" s="23"/>
      <c r="L81" s="59">
        <v>184</v>
      </c>
      <c r="M81" s="395">
        <f>E81+F81+G81+H81+I81+J81+K81+L81</f>
        <v>184</v>
      </c>
      <c r="N81" s="314"/>
      <c r="O81" s="238"/>
      <c r="P81" s="238">
        <v>32</v>
      </c>
      <c r="Q81" s="238"/>
      <c r="R81" s="238"/>
      <c r="S81" s="239"/>
      <c r="T81" s="681">
        <f>SUM(N81:S81)</f>
        <v>32</v>
      </c>
      <c r="U81" s="601">
        <v>32</v>
      </c>
      <c r="V81" s="602"/>
      <c r="W81" s="296" t="s">
        <v>238</v>
      </c>
    </row>
    <row r="82" spans="1:23" s="4" customFormat="1" ht="42" customHeight="1" thickBot="1" x14ac:dyDescent="0.3">
      <c r="A82" s="830"/>
      <c r="B82" s="831"/>
      <c r="C82" s="831"/>
      <c r="D82" s="832"/>
      <c r="E82" s="120">
        <f>SUM(E81:E81)</f>
        <v>0</v>
      </c>
      <c r="F82" s="120">
        <f t="shared" ref="F82:V82" si="34">SUM(F81:F81)</f>
        <v>0</v>
      </c>
      <c r="G82" s="120">
        <f t="shared" si="34"/>
        <v>0</v>
      </c>
      <c r="H82" s="120">
        <f t="shared" si="34"/>
        <v>0</v>
      </c>
      <c r="I82" s="120">
        <f t="shared" si="34"/>
        <v>0</v>
      </c>
      <c r="J82" s="120">
        <f t="shared" si="34"/>
        <v>0</v>
      </c>
      <c r="K82" s="120">
        <f t="shared" si="34"/>
        <v>0</v>
      </c>
      <c r="L82" s="121">
        <f>SUM(L81:L81)</f>
        <v>184</v>
      </c>
      <c r="M82" s="396">
        <f t="shared" si="34"/>
        <v>184</v>
      </c>
      <c r="N82" s="119">
        <f t="shared" si="34"/>
        <v>0</v>
      </c>
      <c r="O82" s="120">
        <f t="shared" si="34"/>
        <v>0</v>
      </c>
      <c r="P82" s="120">
        <f t="shared" si="34"/>
        <v>32</v>
      </c>
      <c r="Q82" s="120">
        <f t="shared" si="34"/>
        <v>0</v>
      </c>
      <c r="R82" s="120">
        <f t="shared" si="34"/>
        <v>0</v>
      </c>
      <c r="S82" s="120">
        <f t="shared" si="34"/>
        <v>0</v>
      </c>
      <c r="T82" s="680">
        <f t="shared" si="34"/>
        <v>32</v>
      </c>
      <c r="U82" s="680">
        <f t="shared" si="34"/>
        <v>32</v>
      </c>
      <c r="V82" s="680">
        <f t="shared" si="34"/>
        <v>0</v>
      </c>
      <c r="W82" s="122"/>
    </row>
    <row r="83" spans="1:23" ht="57" customHeight="1" x14ac:dyDescent="0.25">
      <c r="A83" s="1163" t="s">
        <v>239</v>
      </c>
      <c r="B83" s="787" t="s">
        <v>240</v>
      </c>
      <c r="C83" s="1148" t="s">
        <v>241</v>
      </c>
      <c r="D83" s="297" t="s">
        <v>27</v>
      </c>
      <c r="E83" s="27">
        <v>40</v>
      </c>
      <c r="F83" s="23"/>
      <c r="G83" s="23"/>
      <c r="H83" s="23"/>
      <c r="I83" s="23"/>
      <c r="J83" s="23"/>
      <c r="K83" s="23"/>
      <c r="L83" s="59"/>
      <c r="M83" s="392">
        <f>E83+F83+G83+H83+I83+J83+K83+L83</f>
        <v>40</v>
      </c>
      <c r="N83" s="1159">
        <v>6</v>
      </c>
      <c r="O83" s="1161"/>
      <c r="P83" s="1161">
        <v>30</v>
      </c>
      <c r="Q83" s="1161"/>
      <c r="R83" s="1161"/>
      <c r="S83" s="1166"/>
      <c r="T83" s="1168">
        <f>SUM(N83:S85)</f>
        <v>36</v>
      </c>
      <c r="U83" s="1170">
        <v>15</v>
      </c>
      <c r="V83" s="1142">
        <v>21</v>
      </c>
      <c r="W83" s="1144"/>
    </row>
    <row r="84" spans="1:23" ht="45" customHeight="1" x14ac:dyDescent="0.25">
      <c r="A84" s="1164"/>
      <c r="B84" s="787"/>
      <c r="C84" s="1148"/>
      <c r="D84" s="297" t="s">
        <v>30</v>
      </c>
      <c r="E84" s="27">
        <v>110</v>
      </c>
      <c r="F84" s="23"/>
      <c r="G84" s="23"/>
      <c r="H84" s="23"/>
      <c r="I84" s="23"/>
      <c r="J84" s="23"/>
      <c r="K84" s="23"/>
      <c r="L84" s="59"/>
      <c r="M84" s="395">
        <f>E84+F84+G84+H84+I84+J84+K84+L84</f>
        <v>110</v>
      </c>
      <c r="N84" s="1160"/>
      <c r="O84" s="1162"/>
      <c r="P84" s="1063"/>
      <c r="Q84" s="1162"/>
      <c r="R84" s="1162"/>
      <c r="S84" s="1167"/>
      <c r="T84" s="1169"/>
      <c r="U84" s="1112"/>
      <c r="V84" s="1143"/>
      <c r="W84" s="1145"/>
    </row>
    <row r="85" spans="1:23" ht="76.5" customHeight="1" thickBot="1" x14ac:dyDescent="0.3">
      <c r="A85" s="1165"/>
      <c r="B85" s="787"/>
      <c r="C85" s="1148"/>
      <c r="D85" s="298" t="s">
        <v>341</v>
      </c>
      <c r="E85" s="27">
        <v>490</v>
      </c>
      <c r="F85" s="23"/>
      <c r="G85" s="23"/>
      <c r="H85" s="23"/>
      <c r="I85" s="23"/>
      <c r="J85" s="23"/>
      <c r="K85" s="23"/>
      <c r="L85" s="59"/>
      <c r="M85" s="395">
        <f>E85+F85+G85+H85+I85+J85+K85+L85</f>
        <v>490</v>
      </c>
      <c r="N85" s="1160"/>
      <c r="O85" s="1162"/>
      <c r="P85" s="1063"/>
      <c r="Q85" s="1162"/>
      <c r="R85" s="1162"/>
      <c r="S85" s="1167"/>
      <c r="T85" s="1169"/>
      <c r="U85" s="1112"/>
      <c r="V85" s="1143"/>
      <c r="W85" s="1145"/>
    </row>
    <row r="86" spans="1:23" s="4" customFormat="1" ht="42" customHeight="1" thickBot="1" x14ac:dyDescent="0.3">
      <c r="A86" s="830"/>
      <c r="B86" s="831"/>
      <c r="C86" s="831"/>
      <c r="D86" s="832"/>
      <c r="E86" s="120">
        <f>SUM(E83:E85)</f>
        <v>640</v>
      </c>
      <c r="F86" s="120">
        <f t="shared" ref="F86:V86" si="35">SUM(F83:F85)</f>
        <v>0</v>
      </c>
      <c r="G86" s="120">
        <f t="shared" si="35"/>
        <v>0</v>
      </c>
      <c r="H86" s="120">
        <f t="shared" si="35"/>
        <v>0</v>
      </c>
      <c r="I86" s="120">
        <f t="shared" si="35"/>
        <v>0</v>
      </c>
      <c r="J86" s="120">
        <f t="shared" si="35"/>
        <v>0</v>
      </c>
      <c r="K86" s="120">
        <f t="shared" si="35"/>
        <v>0</v>
      </c>
      <c r="L86" s="121">
        <f t="shared" si="35"/>
        <v>0</v>
      </c>
      <c r="M86" s="396">
        <f t="shared" si="35"/>
        <v>640</v>
      </c>
      <c r="N86" s="119">
        <f t="shared" si="35"/>
        <v>6</v>
      </c>
      <c r="O86" s="120">
        <f t="shared" si="35"/>
        <v>0</v>
      </c>
      <c r="P86" s="120">
        <f t="shared" si="35"/>
        <v>30</v>
      </c>
      <c r="Q86" s="120">
        <f t="shared" si="35"/>
        <v>0</v>
      </c>
      <c r="R86" s="120">
        <f t="shared" si="35"/>
        <v>0</v>
      </c>
      <c r="S86" s="120">
        <f t="shared" si="35"/>
        <v>0</v>
      </c>
      <c r="T86" s="680">
        <f t="shared" si="35"/>
        <v>36</v>
      </c>
      <c r="U86" s="680">
        <f t="shared" si="35"/>
        <v>15</v>
      </c>
      <c r="V86" s="680">
        <f t="shared" si="35"/>
        <v>21</v>
      </c>
      <c r="W86" s="122"/>
    </row>
    <row r="87" spans="1:23" ht="37.5" x14ac:dyDescent="0.25">
      <c r="A87" s="1163" t="s">
        <v>242</v>
      </c>
      <c r="B87" s="787" t="s">
        <v>41</v>
      </c>
      <c r="C87" s="1148" t="s">
        <v>243</v>
      </c>
      <c r="D87" s="297" t="s">
        <v>27</v>
      </c>
      <c r="E87" s="27"/>
      <c r="F87" s="23"/>
      <c r="G87" s="23">
        <v>8</v>
      </c>
      <c r="H87" s="23"/>
      <c r="I87" s="23"/>
      <c r="J87" s="23"/>
      <c r="K87" s="23"/>
      <c r="L87" s="59"/>
      <c r="M87" s="392">
        <f>E87+F87+G87+H87+I87+J87+K87+L87</f>
        <v>8</v>
      </c>
      <c r="N87" s="1159">
        <v>2</v>
      </c>
      <c r="O87" s="1161"/>
      <c r="P87" s="1161">
        <v>2</v>
      </c>
      <c r="Q87" s="1161"/>
      <c r="R87" s="1161">
        <v>1</v>
      </c>
      <c r="S87" s="1166"/>
      <c r="T87" s="1168">
        <f>SUM(N87:S89)</f>
        <v>5</v>
      </c>
      <c r="U87" s="1170">
        <v>5</v>
      </c>
      <c r="V87" s="1142"/>
      <c r="W87" s="1144"/>
    </row>
    <row r="88" spans="1:23" ht="37.5" x14ac:dyDescent="0.25">
      <c r="A88" s="1164"/>
      <c r="B88" s="787"/>
      <c r="C88" s="1148"/>
      <c r="D88" s="297" t="s">
        <v>30</v>
      </c>
      <c r="E88" s="27"/>
      <c r="F88" s="23"/>
      <c r="G88" s="23">
        <v>4</v>
      </c>
      <c r="H88" s="23"/>
      <c r="I88" s="23"/>
      <c r="J88" s="23"/>
      <c r="K88" s="23"/>
      <c r="L88" s="59"/>
      <c r="M88" s="395">
        <f>E88+F88+G88+H88+I88+J88+K88+L88</f>
        <v>4</v>
      </c>
      <c r="N88" s="1160"/>
      <c r="O88" s="1162"/>
      <c r="P88" s="1063"/>
      <c r="Q88" s="1162"/>
      <c r="R88" s="1162"/>
      <c r="S88" s="1167"/>
      <c r="T88" s="1169"/>
      <c r="U88" s="1112"/>
      <c r="V88" s="1143"/>
      <c r="W88" s="1145"/>
    </row>
    <row r="89" spans="1:23" ht="79.5" customHeight="1" thickBot="1" x14ac:dyDescent="0.3">
      <c r="A89" s="1165"/>
      <c r="B89" s="787"/>
      <c r="C89" s="1148"/>
      <c r="D89" s="298" t="s">
        <v>341</v>
      </c>
      <c r="E89" s="27"/>
      <c r="F89" s="23"/>
      <c r="G89" s="23">
        <v>80</v>
      </c>
      <c r="H89" s="23"/>
      <c r="I89" s="23"/>
      <c r="J89" s="23"/>
      <c r="K89" s="23"/>
      <c r="L89" s="59"/>
      <c r="M89" s="395">
        <f>E89+F89+G89+H89+I89+J89+K89+L89</f>
        <v>80</v>
      </c>
      <c r="N89" s="1160"/>
      <c r="O89" s="1162"/>
      <c r="P89" s="1063"/>
      <c r="Q89" s="1162"/>
      <c r="R89" s="1162"/>
      <c r="S89" s="1167"/>
      <c r="T89" s="1169"/>
      <c r="U89" s="1112"/>
      <c r="V89" s="1143"/>
      <c r="W89" s="1145"/>
    </row>
    <row r="90" spans="1:23" s="4" customFormat="1" ht="42" customHeight="1" thickBot="1" x14ac:dyDescent="0.3">
      <c r="A90" s="830"/>
      <c r="B90" s="831"/>
      <c r="C90" s="831"/>
      <c r="D90" s="832"/>
      <c r="E90" s="120">
        <f t="shared" ref="E90:V90" si="36">SUM(E87:E89)</f>
        <v>0</v>
      </c>
      <c r="F90" s="120">
        <f t="shared" si="36"/>
        <v>0</v>
      </c>
      <c r="G90" s="120">
        <f>SUM(G87:G89)</f>
        <v>92</v>
      </c>
      <c r="H90" s="120">
        <f t="shared" si="36"/>
        <v>0</v>
      </c>
      <c r="I90" s="120">
        <f t="shared" si="36"/>
        <v>0</v>
      </c>
      <c r="J90" s="120">
        <f t="shared" si="36"/>
        <v>0</v>
      </c>
      <c r="K90" s="120">
        <f t="shared" si="36"/>
        <v>0</v>
      </c>
      <c r="L90" s="121">
        <f t="shared" si="36"/>
        <v>0</v>
      </c>
      <c r="M90" s="396">
        <f t="shared" si="36"/>
        <v>92</v>
      </c>
      <c r="N90" s="119">
        <f t="shared" si="36"/>
        <v>2</v>
      </c>
      <c r="O90" s="120">
        <f t="shared" si="36"/>
        <v>0</v>
      </c>
      <c r="P90" s="120">
        <f t="shared" si="36"/>
        <v>2</v>
      </c>
      <c r="Q90" s="120">
        <f t="shared" si="36"/>
        <v>0</v>
      </c>
      <c r="R90" s="120">
        <f t="shared" si="36"/>
        <v>1</v>
      </c>
      <c r="S90" s="120">
        <f t="shared" si="36"/>
        <v>0</v>
      </c>
      <c r="T90" s="680">
        <f t="shared" si="36"/>
        <v>5</v>
      </c>
      <c r="U90" s="680">
        <f t="shared" si="36"/>
        <v>5</v>
      </c>
      <c r="V90" s="680">
        <f t="shared" si="36"/>
        <v>0</v>
      </c>
      <c r="W90" s="122"/>
    </row>
    <row r="91" spans="1:23" ht="52.5" customHeight="1" x14ac:dyDescent="0.25">
      <c r="A91" s="1163" t="s">
        <v>244</v>
      </c>
      <c r="B91" s="787" t="s">
        <v>41</v>
      </c>
      <c r="C91" s="1148" t="s">
        <v>245</v>
      </c>
      <c r="D91" s="297" t="s">
        <v>27</v>
      </c>
      <c r="E91" s="27"/>
      <c r="F91" s="23"/>
      <c r="G91" s="23">
        <v>7</v>
      </c>
      <c r="H91" s="23"/>
      <c r="I91" s="23"/>
      <c r="J91" s="23"/>
      <c r="K91" s="23"/>
      <c r="L91" s="59"/>
      <c r="M91" s="392">
        <f>E91+F91+G91+H91+I91+J91+K91+L91</f>
        <v>7</v>
      </c>
      <c r="N91" s="1159"/>
      <c r="O91" s="1161"/>
      <c r="P91" s="1161">
        <v>4</v>
      </c>
      <c r="Q91" s="1161"/>
      <c r="R91" s="1161">
        <v>1</v>
      </c>
      <c r="S91" s="1166"/>
      <c r="T91" s="1168">
        <f>SUM(N91:S93)</f>
        <v>5</v>
      </c>
      <c r="U91" s="1170">
        <v>5</v>
      </c>
      <c r="V91" s="1142"/>
      <c r="W91" s="1144"/>
    </row>
    <row r="92" spans="1:23" ht="47.25" customHeight="1" x14ac:dyDescent="0.25">
      <c r="A92" s="1164"/>
      <c r="B92" s="787"/>
      <c r="C92" s="1148"/>
      <c r="D92" s="297" t="s">
        <v>30</v>
      </c>
      <c r="E92" s="27">
        <v>12</v>
      </c>
      <c r="F92" s="23"/>
      <c r="G92" s="23"/>
      <c r="H92" s="23"/>
      <c r="I92" s="23"/>
      <c r="J92" s="23"/>
      <c r="K92" s="23"/>
      <c r="L92" s="59"/>
      <c r="M92" s="395">
        <f>E92+F92+G92+H92+I92+J92+K92+L92</f>
        <v>12</v>
      </c>
      <c r="N92" s="1160"/>
      <c r="O92" s="1162"/>
      <c r="P92" s="1063"/>
      <c r="Q92" s="1162"/>
      <c r="R92" s="1162"/>
      <c r="S92" s="1167"/>
      <c r="T92" s="1169"/>
      <c r="U92" s="1112"/>
      <c r="V92" s="1143"/>
      <c r="W92" s="1145"/>
    </row>
    <row r="93" spans="1:23" ht="81" customHeight="1" thickBot="1" x14ac:dyDescent="0.3">
      <c r="A93" s="1165"/>
      <c r="B93" s="787"/>
      <c r="C93" s="1148"/>
      <c r="D93" s="298" t="s">
        <v>341</v>
      </c>
      <c r="E93" s="27">
        <v>30</v>
      </c>
      <c r="F93" s="23"/>
      <c r="G93" s="23"/>
      <c r="H93" s="23"/>
      <c r="I93" s="23"/>
      <c r="J93" s="23"/>
      <c r="K93" s="23"/>
      <c r="L93" s="59"/>
      <c r="M93" s="395">
        <f>E93+F93+G93+H93+I93+J93+K93+L93</f>
        <v>30</v>
      </c>
      <c r="N93" s="1160"/>
      <c r="O93" s="1162"/>
      <c r="P93" s="1063"/>
      <c r="Q93" s="1162"/>
      <c r="R93" s="1162"/>
      <c r="S93" s="1167"/>
      <c r="T93" s="1169"/>
      <c r="U93" s="1112"/>
      <c r="V93" s="1143"/>
      <c r="W93" s="1145"/>
    </row>
    <row r="94" spans="1:23" s="4" customFormat="1" ht="42" customHeight="1" thickBot="1" x14ac:dyDescent="0.3">
      <c r="A94" s="830"/>
      <c r="B94" s="831"/>
      <c r="C94" s="831"/>
      <c r="D94" s="832"/>
      <c r="E94" s="120">
        <f>SUM(E91:E93)</f>
        <v>42</v>
      </c>
      <c r="F94" s="120">
        <f t="shared" ref="F94:V94" si="37">SUM(F91:F93)</f>
        <v>0</v>
      </c>
      <c r="G94" s="120">
        <f t="shared" si="37"/>
        <v>7</v>
      </c>
      <c r="H94" s="120">
        <f t="shared" si="37"/>
        <v>0</v>
      </c>
      <c r="I94" s="120">
        <f t="shared" si="37"/>
        <v>0</v>
      </c>
      <c r="J94" s="120">
        <f t="shared" si="37"/>
        <v>0</v>
      </c>
      <c r="K94" s="120">
        <f t="shared" si="37"/>
        <v>0</v>
      </c>
      <c r="L94" s="121">
        <f t="shared" si="37"/>
        <v>0</v>
      </c>
      <c r="M94" s="396">
        <f t="shared" si="37"/>
        <v>49</v>
      </c>
      <c r="N94" s="119">
        <f t="shared" si="37"/>
        <v>0</v>
      </c>
      <c r="O94" s="120">
        <f t="shared" si="37"/>
        <v>0</v>
      </c>
      <c r="P94" s="120">
        <f t="shared" si="37"/>
        <v>4</v>
      </c>
      <c r="Q94" s="120">
        <f t="shared" si="37"/>
        <v>0</v>
      </c>
      <c r="R94" s="120">
        <f t="shared" si="37"/>
        <v>1</v>
      </c>
      <c r="S94" s="120">
        <f t="shared" si="37"/>
        <v>0</v>
      </c>
      <c r="T94" s="680">
        <f t="shared" si="37"/>
        <v>5</v>
      </c>
      <c r="U94" s="680">
        <f t="shared" si="37"/>
        <v>5</v>
      </c>
      <c r="V94" s="680">
        <f t="shared" si="37"/>
        <v>0</v>
      </c>
      <c r="W94" s="122"/>
    </row>
    <row r="95" spans="1:23" ht="47.25" customHeight="1" x14ac:dyDescent="0.25">
      <c r="A95" s="1186" t="s">
        <v>246</v>
      </c>
      <c r="B95" s="786" t="s">
        <v>247</v>
      </c>
      <c r="C95" s="1147" t="s">
        <v>409</v>
      </c>
      <c r="D95" s="297" t="s">
        <v>27</v>
      </c>
      <c r="E95" s="27">
        <v>116</v>
      </c>
      <c r="F95" s="23"/>
      <c r="G95" s="23"/>
      <c r="H95" s="23"/>
      <c r="I95" s="23"/>
      <c r="J95" s="23"/>
      <c r="K95" s="23"/>
      <c r="L95" s="59"/>
      <c r="M95" s="392">
        <f>E95+F95+G95+H95+I95+J95+K95+L95</f>
        <v>116</v>
      </c>
      <c r="N95" s="1159">
        <v>4</v>
      </c>
      <c r="O95" s="1161"/>
      <c r="P95" s="1161">
        <v>466</v>
      </c>
      <c r="Q95" s="1161"/>
      <c r="R95" s="1161">
        <v>9</v>
      </c>
      <c r="S95" s="1166"/>
      <c r="T95" s="1168">
        <f>SUM(N95:S97)</f>
        <v>479</v>
      </c>
      <c r="U95" s="1170">
        <v>100</v>
      </c>
      <c r="V95" s="1142">
        <v>379</v>
      </c>
      <c r="W95" s="1144"/>
    </row>
    <row r="96" spans="1:23" ht="51" customHeight="1" x14ac:dyDescent="0.25">
      <c r="A96" s="1164"/>
      <c r="B96" s="787"/>
      <c r="C96" s="1148"/>
      <c r="D96" s="297" t="s">
        <v>30</v>
      </c>
      <c r="E96" s="27">
        <v>460</v>
      </c>
      <c r="F96" s="23"/>
      <c r="G96" s="23"/>
      <c r="H96" s="23"/>
      <c r="I96" s="23"/>
      <c r="J96" s="23"/>
      <c r="K96" s="23"/>
      <c r="L96" s="59"/>
      <c r="M96" s="395">
        <f>E96+F96+G96+H96+I96+J96+K96+L96</f>
        <v>460</v>
      </c>
      <c r="N96" s="1160"/>
      <c r="O96" s="1162"/>
      <c r="P96" s="1063"/>
      <c r="Q96" s="1162"/>
      <c r="R96" s="1162"/>
      <c r="S96" s="1167"/>
      <c r="T96" s="1169"/>
      <c r="U96" s="1112"/>
      <c r="V96" s="1143"/>
      <c r="W96" s="1145"/>
    </row>
    <row r="97" spans="1:23" ht="72" customHeight="1" thickBot="1" x14ac:dyDescent="0.3">
      <c r="A97" s="1187"/>
      <c r="B97" s="788"/>
      <c r="C97" s="1176"/>
      <c r="D97" s="298" t="s">
        <v>341</v>
      </c>
      <c r="E97" s="27">
        <v>900</v>
      </c>
      <c r="F97" s="23"/>
      <c r="G97" s="23"/>
      <c r="H97" s="23"/>
      <c r="I97" s="23"/>
      <c r="J97" s="23"/>
      <c r="K97" s="23"/>
      <c r="L97" s="59"/>
      <c r="M97" s="394">
        <f>E97+F97+G97+H97+I97+J97+K97+L97</f>
        <v>900</v>
      </c>
      <c r="N97" s="1160"/>
      <c r="O97" s="1162"/>
      <c r="P97" s="1063"/>
      <c r="Q97" s="1162"/>
      <c r="R97" s="1162"/>
      <c r="S97" s="1167"/>
      <c r="T97" s="1169"/>
      <c r="U97" s="1112"/>
      <c r="V97" s="1143"/>
      <c r="W97" s="1145"/>
    </row>
    <row r="98" spans="1:23" ht="42" customHeight="1" thickBot="1" x14ac:dyDescent="0.3">
      <c r="A98" s="830"/>
      <c r="B98" s="831"/>
      <c r="C98" s="831"/>
      <c r="D98" s="832"/>
      <c r="E98" s="120">
        <f>SUM(E95:E97)</f>
        <v>1476</v>
      </c>
      <c r="F98" s="120">
        <f t="shared" ref="F98:V98" si="38">SUM(F95:F97)</f>
        <v>0</v>
      </c>
      <c r="G98" s="120">
        <f t="shared" si="38"/>
        <v>0</v>
      </c>
      <c r="H98" s="120">
        <f t="shared" si="38"/>
        <v>0</v>
      </c>
      <c r="I98" s="120">
        <f t="shared" si="38"/>
        <v>0</v>
      </c>
      <c r="J98" s="120">
        <f t="shared" si="38"/>
        <v>0</v>
      </c>
      <c r="K98" s="120">
        <f t="shared" si="38"/>
        <v>0</v>
      </c>
      <c r="L98" s="121">
        <f t="shared" si="38"/>
        <v>0</v>
      </c>
      <c r="M98" s="396">
        <f t="shared" si="38"/>
        <v>1476</v>
      </c>
      <c r="N98" s="119">
        <f t="shared" si="38"/>
        <v>4</v>
      </c>
      <c r="O98" s="120">
        <f t="shared" si="38"/>
        <v>0</v>
      </c>
      <c r="P98" s="120">
        <f t="shared" si="38"/>
        <v>466</v>
      </c>
      <c r="Q98" s="120">
        <f t="shared" si="38"/>
        <v>0</v>
      </c>
      <c r="R98" s="120">
        <f t="shared" si="38"/>
        <v>9</v>
      </c>
      <c r="S98" s="120">
        <f t="shared" si="38"/>
        <v>0</v>
      </c>
      <c r="T98" s="680">
        <f t="shared" si="38"/>
        <v>479</v>
      </c>
      <c r="U98" s="680">
        <f t="shared" si="38"/>
        <v>100</v>
      </c>
      <c r="V98" s="680">
        <f t="shared" si="38"/>
        <v>379</v>
      </c>
      <c r="W98" s="122"/>
    </row>
    <row r="99" spans="1:23" ht="137.25" customHeight="1" x14ac:dyDescent="0.25">
      <c r="A99" s="1195" t="s">
        <v>248</v>
      </c>
      <c r="B99" s="1198" t="s">
        <v>26</v>
      </c>
      <c r="C99" s="324" t="s">
        <v>249</v>
      </c>
      <c r="D99" s="327" t="s">
        <v>250</v>
      </c>
      <c r="E99" s="691"/>
      <c r="F99" s="692"/>
      <c r="G99" s="1048">
        <v>70.239999999999995</v>
      </c>
      <c r="H99" s="52"/>
      <c r="I99" s="579"/>
      <c r="J99" s="579"/>
      <c r="K99" s="579"/>
      <c r="L99" s="53"/>
      <c r="M99" s="392">
        <f t="shared" ref="M99:M110" si="39">SUM(E99:L99)</f>
        <v>70.239999999999995</v>
      </c>
      <c r="N99" s="52"/>
      <c r="O99" s="579"/>
      <c r="P99" s="579"/>
      <c r="Q99" s="579"/>
      <c r="R99" s="579">
        <v>3</v>
      </c>
      <c r="S99" s="53"/>
      <c r="T99" s="392">
        <f>SUM(N99:S99)</f>
        <v>3</v>
      </c>
      <c r="U99" s="833">
        <v>256.3</v>
      </c>
      <c r="V99" s="1113">
        <v>146.9</v>
      </c>
      <c r="W99" s="714"/>
    </row>
    <row r="100" spans="1:23" ht="105.75" customHeight="1" x14ac:dyDescent="0.25">
      <c r="A100" s="1196"/>
      <c r="B100" s="1199"/>
      <c r="C100" s="325" t="s">
        <v>251</v>
      </c>
      <c r="D100" s="328" t="s">
        <v>250</v>
      </c>
      <c r="E100" s="326"/>
      <c r="F100" s="290"/>
      <c r="G100" s="1190"/>
      <c r="H100" s="64"/>
      <c r="I100" s="414"/>
      <c r="J100" s="414"/>
      <c r="K100" s="414"/>
      <c r="L100" s="59"/>
      <c r="M100" s="395">
        <f t="shared" si="39"/>
        <v>0</v>
      </c>
      <c r="N100" s="64"/>
      <c r="O100" s="414"/>
      <c r="P100" s="414"/>
      <c r="Q100" s="414"/>
      <c r="R100" s="414">
        <v>4</v>
      </c>
      <c r="S100" s="59"/>
      <c r="T100" s="395">
        <f>SUM(N100:S100)</f>
        <v>4</v>
      </c>
      <c r="U100" s="834"/>
      <c r="V100" s="1114"/>
      <c r="W100" s="715"/>
    </row>
    <row r="101" spans="1:23" ht="87.75" customHeight="1" x14ac:dyDescent="0.25">
      <c r="A101" s="1196"/>
      <c r="B101" s="1199"/>
      <c r="C101" s="325" t="s">
        <v>393</v>
      </c>
      <c r="D101" s="328" t="s">
        <v>252</v>
      </c>
      <c r="E101" s="326"/>
      <c r="F101" s="290"/>
      <c r="G101" s="414">
        <v>307.66000000000003</v>
      </c>
      <c r="H101" s="64"/>
      <c r="I101" s="414"/>
      <c r="J101" s="414"/>
      <c r="K101" s="414"/>
      <c r="L101" s="59"/>
      <c r="M101" s="395">
        <f t="shared" si="39"/>
        <v>307.66000000000003</v>
      </c>
      <c r="N101" s="64"/>
      <c r="O101" s="414"/>
      <c r="P101" s="414"/>
      <c r="Q101" s="582"/>
      <c r="R101" s="414"/>
      <c r="S101" s="312"/>
      <c r="T101" s="395">
        <f t="shared" ref="T101:T109" si="40">SUM(N101:S101)</f>
        <v>0</v>
      </c>
      <c r="U101" s="834"/>
      <c r="V101" s="1114"/>
      <c r="W101" s="715"/>
    </row>
    <row r="102" spans="1:23" ht="84" x14ac:dyDescent="0.25">
      <c r="A102" s="1196"/>
      <c r="B102" s="1199"/>
      <c r="C102" s="325" t="s">
        <v>395</v>
      </c>
      <c r="D102" s="328" t="s">
        <v>253</v>
      </c>
      <c r="E102" s="326"/>
      <c r="F102" s="290"/>
      <c r="G102" s="414">
        <v>922.8</v>
      </c>
      <c r="H102" s="64"/>
      <c r="I102" s="414"/>
      <c r="J102" s="414"/>
      <c r="K102" s="414"/>
      <c r="L102" s="59"/>
      <c r="M102" s="395">
        <f t="shared" si="39"/>
        <v>922.8</v>
      </c>
      <c r="N102" s="64"/>
      <c r="O102" s="414"/>
      <c r="P102" s="414"/>
      <c r="Q102" s="582"/>
      <c r="R102" s="414"/>
      <c r="S102" s="312"/>
      <c r="T102" s="395">
        <f t="shared" si="40"/>
        <v>0</v>
      </c>
      <c r="U102" s="834"/>
      <c r="V102" s="1114"/>
      <c r="W102" s="715"/>
    </row>
    <row r="103" spans="1:23" ht="57.75" customHeight="1" thickBot="1" x14ac:dyDescent="0.3">
      <c r="A103" s="1196"/>
      <c r="B103" s="1200"/>
      <c r="C103" s="693" t="s">
        <v>254</v>
      </c>
      <c r="D103" s="694" t="s">
        <v>171</v>
      </c>
      <c r="E103" s="695"/>
      <c r="F103" s="696"/>
      <c r="G103" s="584">
        <v>10</v>
      </c>
      <c r="H103" s="65"/>
      <c r="I103" s="584"/>
      <c r="J103" s="584"/>
      <c r="K103" s="584"/>
      <c r="L103" s="61"/>
      <c r="M103" s="394">
        <f t="shared" si="39"/>
        <v>10</v>
      </c>
      <c r="N103" s="65"/>
      <c r="O103" s="584"/>
      <c r="P103" s="584"/>
      <c r="Q103" s="585"/>
      <c r="R103" s="584"/>
      <c r="S103" s="697"/>
      <c r="T103" s="394">
        <f t="shared" si="40"/>
        <v>0</v>
      </c>
      <c r="U103" s="834"/>
      <c r="V103" s="1114"/>
      <c r="W103" s="715"/>
    </row>
    <row r="104" spans="1:23" ht="58.5" customHeight="1" x14ac:dyDescent="0.25">
      <c r="A104" s="1196"/>
      <c r="B104" s="1198" t="s">
        <v>29</v>
      </c>
      <c r="C104" s="324" t="s">
        <v>255</v>
      </c>
      <c r="D104" s="327" t="s">
        <v>250</v>
      </c>
      <c r="E104" s="691"/>
      <c r="F104" s="692"/>
      <c r="G104" s="408">
        <v>30.8</v>
      </c>
      <c r="H104" s="410"/>
      <c r="I104" s="408"/>
      <c r="J104" s="408"/>
      <c r="K104" s="408"/>
      <c r="L104" s="138"/>
      <c r="M104" s="392">
        <f t="shared" si="39"/>
        <v>30.8</v>
      </c>
      <c r="N104" s="699"/>
      <c r="O104" s="700"/>
      <c r="P104" s="579"/>
      <c r="Q104" s="700"/>
      <c r="R104" s="579">
        <v>3</v>
      </c>
      <c r="S104" s="701"/>
      <c r="T104" s="392">
        <f t="shared" si="40"/>
        <v>3</v>
      </c>
      <c r="U104" s="834"/>
      <c r="V104" s="1114"/>
      <c r="W104" s="715"/>
    </row>
    <row r="105" spans="1:23" ht="84" x14ac:dyDescent="0.25">
      <c r="A105" s="1196"/>
      <c r="B105" s="1199"/>
      <c r="C105" s="325" t="s">
        <v>396</v>
      </c>
      <c r="D105" s="328" t="s">
        <v>252</v>
      </c>
      <c r="E105" s="326"/>
      <c r="F105" s="290"/>
      <c r="G105" s="412">
        <v>286.95999999999998</v>
      </c>
      <c r="H105" s="411"/>
      <c r="I105" s="412"/>
      <c r="J105" s="412"/>
      <c r="K105" s="412"/>
      <c r="L105" s="413"/>
      <c r="M105" s="395">
        <f t="shared" si="39"/>
        <v>286.95999999999998</v>
      </c>
      <c r="N105" s="416"/>
      <c r="O105" s="582"/>
      <c r="P105" s="414"/>
      <c r="Q105" s="582"/>
      <c r="R105" s="417"/>
      <c r="S105" s="312"/>
      <c r="T105" s="395">
        <f t="shared" si="40"/>
        <v>0</v>
      </c>
      <c r="U105" s="834"/>
      <c r="V105" s="1114"/>
      <c r="W105" s="715"/>
    </row>
    <row r="106" spans="1:23" ht="140.25" customHeight="1" x14ac:dyDescent="0.25">
      <c r="A106" s="1196"/>
      <c r="B106" s="1199"/>
      <c r="C106" s="325" t="s">
        <v>256</v>
      </c>
      <c r="D106" s="328" t="s">
        <v>253</v>
      </c>
      <c r="E106" s="326"/>
      <c r="F106" s="290"/>
      <c r="G106" s="1161">
        <v>917.34</v>
      </c>
      <c r="H106" s="64"/>
      <c r="I106" s="414"/>
      <c r="J106" s="414"/>
      <c r="K106" s="414">
        <v>40</v>
      </c>
      <c r="L106" s="59"/>
      <c r="M106" s="395">
        <f t="shared" si="39"/>
        <v>957.34</v>
      </c>
      <c r="N106" s="416"/>
      <c r="O106" s="582"/>
      <c r="P106" s="414"/>
      <c r="Q106" s="582"/>
      <c r="R106" s="417"/>
      <c r="S106" s="312"/>
      <c r="T106" s="395">
        <f t="shared" ref="T106" si="41">SUM(N106:S106)</f>
        <v>0</v>
      </c>
      <c r="U106" s="834"/>
      <c r="V106" s="1114"/>
      <c r="W106" s="715"/>
    </row>
    <row r="107" spans="1:23" ht="140.25" customHeight="1" x14ac:dyDescent="0.25">
      <c r="A107" s="1196"/>
      <c r="B107" s="1199"/>
      <c r="C107" s="325" t="s">
        <v>397</v>
      </c>
      <c r="D107" s="328" t="s">
        <v>253</v>
      </c>
      <c r="E107" s="326"/>
      <c r="F107" s="290"/>
      <c r="G107" s="1190"/>
      <c r="H107" s="64"/>
      <c r="I107" s="414"/>
      <c r="J107" s="414"/>
      <c r="K107" s="414"/>
      <c r="L107" s="59"/>
      <c r="M107" s="395">
        <f t="shared" si="39"/>
        <v>0</v>
      </c>
      <c r="N107" s="416"/>
      <c r="O107" s="582"/>
      <c r="P107" s="414"/>
      <c r="Q107" s="582"/>
      <c r="R107" s="417"/>
      <c r="S107" s="312"/>
      <c r="T107" s="395">
        <f t="shared" si="40"/>
        <v>0</v>
      </c>
      <c r="U107" s="834"/>
      <c r="V107" s="1114"/>
      <c r="W107" s="715"/>
    </row>
    <row r="108" spans="1:23" ht="58.5" customHeight="1" thickBot="1" x14ac:dyDescent="0.3">
      <c r="A108" s="1196"/>
      <c r="B108" s="1200"/>
      <c r="C108" s="693" t="s">
        <v>257</v>
      </c>
      <c r="D108" s="694" t="s">
        <v>53</v>
      </c>
      <c r="E108" s="695"/>
      <c r="F108" s="696"/>
      <c r="G108" s="409">
        <v>90</v>
      </c>
      <c r="H108" s="65"/>
      <c r="I108" s="584"/>
      <c r="J108" s="584"/>
      <c r="K108" s="584"/>
      <c r="L108" s="61"/>
      <c r="M108" s="394">
        <f t="shared" si="39"/>
        <v>90</v>
      </c>
      <c r="N108" s="702"/>
      <c r="O108" s="585"/>
      <c r="P108" s="584"/>
      <c r="Q108" s="585"/>
      <c r="R108" s="703"/>
      <c r="S108" s="697"/>
      <c r="T108" s="394">
        <f t="shared" si="40"/>
        <v>0</v>
      </c>
      <c r="U108" s="834"/>
      <c r="V108" s="1114"/>
      <c r="W108" s="716"/>
    </row>
    <row r="109" spans="1:23" ht="56.25" customHeight="1" thickBot="1" x14ac:dyDescent="0.3">
      <c r="A109" s="1196"/>
      <c r="B109" s="705" t="s">
        <v>26</v>
      </c>
      <c r="C109" s="706" t="s">
        <v>258</v>
      </c>
      <c r="D109" s="741" t="s">
        <v>455</v>
      </c>
      <c r="E109" s="707"/>
      <c r="F109" s="708"/>
      <c r="G109" s="28"/>
      <c r="H109" s="28"/>
      <c r="I109" s="28"/>
      <c r="J109" s="28"/>
      <c r="K109" s="28"/>
      <c r="L109" s="709"/>
      <c r="M109" s="396">
        <f t="shared" si="39"/>
        <v>0</v>
      </c>
      <c r="N109" s="1191">
        <v>65.3</v>
      </c>
      <c r="O109" s="1193">
        <v>33</v>
      </c>
      <c r="P109" s="1037">
        <v>294.89999999999998</v>
      </c>
      <c r="Q109" s="712"/>
      <c r="R109" s="710"/>
      <c r="S109" s="711"/>
      <c r="T109" s="1157">
        <f t="shared" si="40"/>
        <v>393.2</v>
      </c>
      <c r="U109" s="834"/>
      <c r="V109" s="1114"/>
      <c r="W109" s="1188" t="s">
        <v>456</v>
      </c>
    </row>
    <row r="110" spans="1:23" ht="81" customHeight="1" thickBot="1" x14ac:dyDescent="0.3">
      <c r="A110" s="1197"/>
      <c r="B110" s="679" t="s">
        <v>29</v>
      </c>
      <c r="C110" s="688" t="s">
        <v>259</v>
      </c>
      <c r="D110" s="741" t="s">
        <v>455</v>
      </c>
      <c r="E110" s="689"/>
      <c r="F110" s="704"/>
      <c r="G110" s="415"/>
      <c r="H110" s="415"/>
      <c r="I110" s="415"/>
      <c r="J110" s="415"/>
      <c r="K110" s="415"/>
      <c r="L110" s="63"/>
      <c r="M110" s="681">
        <f t="shared" si="39"/>
        <v>0</v>
      </c>
      <c r="N110" s="1192"/>
      <c r="O110" s="1194"/>
      <c r="P110" s="1026"/>
      <c r="Q110" s="713"/>
      <c r="R110" s="698"/>
      <c r="S110" s="690"/>
      <c r="T110" s="1158"/>
      <c r="U110" s="835"/>
      <c r="V110" s="1115"/>
      <c r="W110" s="1189"/>
    </row>
    <row r="111" spans="1:23" ht="42" customHeight="1" thickBot="1" x14ac:dyDescent="0.3">
      <c r="A111" s="830"/>
      <c r="B111" s="831"/>
      <c r="C111" s="831"/>
      <c r="D111" s="832"/>
      <c r="E111" s="120">
        <f>SUM(E99:E110)</f>
        <v>0</v>
      </c>
      <c r="F111" s="120">
        <f t="shared" ref="F111:V111" si="42">SUM(F99:F110)</f>
        <v>0</v>
      </c>
      <c r="G111" s="120">
        <f t="shared" si="42"/>
        <v>2635.8</v>
      </c>
      <c r="H111" s="120">
        <f t="shared" si="42"/>
        <v>0</v>
      </c>
      <c r="I111" s="120">
        <f t="shared" si="42"/>
        <v>0</v>
      </c>
      <c r="J111" s="120">
        <f t="shared" si="42"/>
        <v>0</v>
      </c>
      <c r="K111" s="120">
        <f t="shared" si="42"/>
        <v>40</v>
      </c>
      <c r="L111" s="121">
        <f t="shared" si="42"/>
        <v>0</v>
      </c>
      <c r="M111" s="396">
        <f t="shared" si="42"/>
        <v>2675.8</v>
      </c>
      <c r="N111" s="119">
        <f t="shared" si="42"/>
        <v>65.3</v>
      </c>
      <c r="O111" s="120">
        <f t="shared" si="42"/>
        <v>33</v>
      </c>
      <c r="P111" s="120">
        <f t="shared" si="42"/>
        <v>294.89999999999998</v>
      </c>
      <c r="Q111" s="120">
        <f t="shared" si="42"/>
        <v>0</v>
      </c>
      <c r="R111" s="120">
        <f t="shared" si="42"/>
        <v>10</v>
      </c>
      <c r="S111" s="120">
        <f t="shared" si="42"/>
        <v>0</v>
      </c>
      <c r="T111" s="680">
        <f t="shared" si="42"/>
        <v>403.2</v>
      </c>
      <c r="U111" s="680">
        <f t="shared" si="42"/>
        <v>256.3</v>
      </c>
      <c r="V111" s="680">
        <f t="shared" si="42"/>
        <v>146.9</v>
      </c>
      <c r="W111" s="122" t="s">
        <v>357</v>
      </c>
    </row>
    <row r="112" spans="1:23" ht="54" customHeight="1" thickBot="1" x14ac:dyDescent="0.3">
      <c r="A112" s="1067" t="s">
        <v>72</v>
      </c>
      <c r="B112" s="1068"/>
      <c r="C112" s="1068"/>
      <c r="D112" s="1069"/>
      <c r="E112" s="592">
        <f t="shared" ref="E112:V112" si="43">E11+E15+E19+E23+E30+E33+E37+E41+E45+E48+E52+E56+E60+E63+E65+E69+E73+E77+E80+E82+E86+E90+E94+E98+E111</f>
        <v>12782</v>
      </c>
      <c r="F112" s="593">
        <f t="shared" si="43"/>
        <v>4621</v>
      </c>
      <c r="G112" s="593">
        <f t="shared" si="43"/>
        <v>5381.8</v>
      </c>
      <c r="H112" s="593">
        <f t="shared" si="43"/>
        <v>508</v>
      </c>
      <c r="I112" s="593">
        <f t="shared" si="43"/>
        <v>300</v>
      </c>
      <c r="J112" s="593">
        <f t="shared" si="43"/>
        <v>1185</v>
      </c>
      <c r="K112" s="593">
        <f t="shared" si="43"/>
        <v>40</v>
      </c>
      <c r="L112" s="594">
        <f t="shared" si="43"/>
        <v>2352</v>
      </c>
      <c r="M112" s="595">
        <f t="shared" si="43"/>
        <v>27169.8</v>
      </c>
      <c r="N112" s="592">
        <f t="shared" si="43"/>
        <v>603.29999999999995</v>
      </c>
      <c r="O112" s="593">
        <f t="shared" si="43"/>
        <v>54</v>
      </c>
      <c r="P112" s="593">
        <f t="shared" si="43"/>
        <v>3610.15</v>
      </c>
      <c r="Q112" s="593">
        <f t="shared" si="43"/>
        <v>274</v>
      </c>
      <c r="R112" s="593">
        <f t="shared" si="43"/>
        <v>103</v>
      </c>
      <c r="S112" s="594">
        <f t="shared" si="43"/>
        <v>0</v>
      </c>
      <c r="T112" s="240">
        <f t="shared" si="43"/>
        <v>4644.45</v>
      </c>
      <c r="U112" s="609">
        <f t="shared" si="43"/>
        <v>3412.55</v>
      </c>
      <c r="V112" s="610">
        <f t="shared" si="43"/>
        <v>1170.9000000000001</v>
      </c>
      <c r="W112" s="249"/>
    </row>
  </sheetData>
  <sheetProtection algorithmName="SHA-512" hashValue="vLyGrUGtrn1OQdHvVmWDGlZmjLjTm85T+FMRZORdmxNW895Pwpgbg/GHyYQnkki2J2JvVcu8LRucafBiYKSvpw==" saltValue="z0oFAvXmkcyXziB/FHdjsg==" spinCount="100000" sheet="1" objects="1" scenarios="1"/>
  <mergeCells count="319">
    <mergeCell ref="A98:D98"/>
    <mergeCell ref="A69:D69"/>
    <mergeCell ref="A73:D73"/>
    <mergeCell ref="A77:D77"/>
    <mergeCell ref="A80:D80"/>
    <mergeCell ref="A82:D82"/>
    <mergeCell ref="A86:D86"/>
    <mergeCell ref="A90:D90"/>
    <mergeCell ref="A94:D94"/>
    <mergeCell ref="A48:D48"/>
    <mergeCell ref="A52:D52"/>
    <mergeCell ref="A56:D56"/>
    <mergeCell ref="A60:D60"/>
    <mergeCell ref="A63:D63"/>
    <mergeCell ref="A65:D65"/>
    <mergeCell ref="A11:D11"/>
    <mergeCell ref="A15:D15"/>
    <mergeCell ref="A19:D19"/>
    <mergeCell ref="A23:D23"/>
    <mergeCell ref="A30:D30"/>
    <mergeCell ref="A33:D33"/>
    <mergeCell ref="A37:D37"/>
    <mergeCell ref="A41:D41"/>
    <mergeCell ref="A45:D45"/>
    <mergeCell ref="A49:A51"/>
    <mergeCell ref="B49:B51"/>
    <mergeCell ref="C49:C51"/>
    <mergeCell ref="A31:A32"/>
    <mergeCell ref="B31:B32"/>
    <mergeCell ref="C31:C32"/>
    <mergeCell ref="A12:A14"/>
    <mergeCell ref="B12:B14"/>
    <mergeCell ref="C12:C14"/>
    <mergeCell ref="T109:T110"/>
    <mergeCell ref="W109:W110"/>
    <mergeCell ref="G106:G107"/>
    <mergeCell ref="U99:U110"/>
    <mergeCell ref="V99:V110"/>
    <mergeCell ref="A112:D112"/>
    <mergeCell ref="N109:N110"/>
    <mergeCell ref="O109:O110"/>
    <mergeCell ref="P109:P110"/>
    <mergeCell ref="A99:A110"/>
    <mergeCell ref="G99:G100"/>
    <mergeCell ref="B99:B103"/>
    <mergeCell ref="B104:B108"/>
    <mergeCell ref="A111:D111"/>
    <mergeCell ref="T95:T97"/>
    <mergeCell ref="U95:U97"/>
    <mergeCell ref="V95:V97"/>
    <mergeCell ref="W95:W97"/>
    <mergeCell ref="W91:W93"/>
    <mergeCell ref="A95:A97"/>
    <mergeCell ref="B95:B97"/>
    <mergeCell ref="C95:C97"/>
    <mergeCell ref="N95:N97"/>
    <mergeCell ref="O95:O97"/>
    <mergeCell ref="P95:P97"/>
    <mergeCell ref="Q95:Q97"/>
    <mergeCell ref="R95:R97"/>
    <mergeCell ref="S95:S97"/>
    <mergeCell ref="Q91:Q93"/>
    <mergeCell ref="R91:R93"/>
    <mergeCell ref="S91:S93"/>
    <mergeCell ref="T91:T93"/>
    <mergeCell ref="U91:U93"/>
    <mergeCell ref="V91:V93"/>
    <mergeCell ref="T87:T89"/>
    <mergeCell ref="U87:U89"/>
    <mergeCell ref="V87:V89"/>
    <mergeCell ref="W87:W89"/>
    <mergeCell ref="A91:A93"/>
    <mergeCell ref="B91:B93"/>
    <mergeCell ref="C91:C93"/>
    <mergeCell ref="N91:N93"/>
    <mergeCell ref="O91:O93"/>
    <mergeCell ref="P91:P93"/>
    <mergeCell ref="A87:A89"/>
    <mergeCell ref="B87:B89"/>
    <mergeCell ref="C87:C89"/>
    <mergeCell ref="N87:N89"/>
    <mergeCell ref="O87:O89"/>
    <mergeCell ref="P87:P89"/>
    <mergeCell ref="Q87:Q89"/>
    <mergeCell ref="R87:R89"/>
    <mergeCell ref="S87:S89"/>
    <mergeCell ref="T78:T79"/>
    <mergeCell ref="U78:U79"/>
    <mergeCell ref="V78:V79"/>
    <mergeCell ref="W78:W79"/>
    <mergeCell ref="A83:A85"/>
    <mergeCell ref="B83:B85"/>
    <mergeCell ref="C83:C85"/>
    <mergeCell ref="N83:N85"/>
    <mergeCell ref="O83:O85"/>
    <mergeCell ref="P83:P85"/>
    <mergeCell ref="W83:W85"/>
    <mergeCell ref="Q83:Q85"/>
    <mergeCell ref="R83:R85"/>
    <mergeCell ref="S83:S85"/>
    <mergeCell ref="T83:T85"/>
    <mergeCell ref="U83:U85"/>
    <mergeCell ref="V83:V85"/>
    <mergeCell ref="A78:A79"/>
    <mergeCell ref="B78:B79"/>
    <mergeCell ref="C78:C79"/>
    <mergeCell ref="N78:N79"/>
    <mergeCell ref="O78:O79"/>
    <mergeCell ref="P78:P79"/>
    <mergeCell ref="Q78:Q79"/>
    <mergeCell ref="R78:R79"/>
    <mergeCell ref="S78:S79"/>
    <mergeCell ref="T70:T72"/>
    <mergeCell ref="U70:U72"/>
    <mergeCell ref="V70:V72"/>
    <mergeCell ref="W70:W72"/>
    <mergeCell ref="A74:A76"/>
    <mergeCell ref="B74:B76"/>
    <mergeCell ref="C74:C76"/>
    <mergeCell ref="N74:N76"/>
    <mergeCell ref="O74:O76"/>
    <mergeCell ref="P74:P76"/>
    <mergeCell ref="W74:W76"/>
    <mergeCell ref="Q74:Q76"/>
    <mergeCell ref="R74:R76"/>
    <mergeCell ref="S74:S76"/>
    <mergeCell ref="T74:T76"/>
    <mergeCell ref="U74:U76"/>
    <mergeCell ref="V74:V76"/>
    <mergeCell ref="A70:A72"/>
    <mergeCell ref="B70:B72"/>
    <mergeCell ref="C70:C72"/>
    <mergeCell ref="N70:N72"/>
    <mergeCell ref="O70:O72"/>
    <mergeCell ref="W61:W62"/>
    <mergeCell ref="A66:A68"/>
    <mergeCell ref="B66:B68"/>
    <mergeCell ref="C66:C68"/>
    <mergeCell ref="N66:N68"/>
    <mergeCell ref="O66:O68"/>
    <mergeCell ref="P66:P68"/>
    <mergeCell ref="W66:W68"/>
    <mergeCell ref="Q66:Q68"/>
    <mergeCell ref="R66:R68"/>
    <mergeCell ref="S66:S68"/>
    <mergeCell ref="T66:T68"/>
    <mergeCell ref="U66:U68"/>
    <mergeCell ref="V66:V68"/>
    <mergeCell ref="A61:A62"/>
    <mergeCell ref="B61:B62"/>
    <mergeCell ref="C61:C62"/>
    <mergeCell ref="N61:N62"/>
    <mergeCell ref="O61:O62"/>
    <mergeCell ref="T53:T55"/>
    <mergeCell ref="U53:U55"/>
    <mergeCell ref="V53:V55"/>
    <mergeCell ref="P70:P72"/>
    <mergeCell ref="Q70:Q72"/>
    <mergeCell ref="R70:R72"/>
    <mergeCell ref="S70:S72"/>
    <mergeCell ref="T61:T62"/>
    <mergeCell ref="U61:U62"/>
    <mergeCell ref="V61:V62"/>
    <mergeCell ref="Q53:Q55"/>
    <mergeCell ref="R53:R55"/>
    <mergeCell ref="S53:S55"/>
    <mergeCell ref="P61:P62"/>
    <mergeCell ref="Q61:Q62"/>
    <mergeCell ref="R61:R62"/>
    <mergeCell ref="S61:S62"/>
    <mergeCell ref="N46:N47"/>
    <mergeCell ref="O46:O47"/>
    <mergeCell ref="P46:P47"/>
    <mergeCell ref="Q46:Q47"/>
    <mergeCell ref="W53:W55"/>
    <mergeCell ref="A57:A59"/>
    <mergeCell ref="B57:B59"/>
    <mergeCell ref="C57:C59"/>
    <mergeCell ref="N57:N59"/>
    <mergeCell ref="O57:O59"/>
    <mergeCell ref="P57:P59"/>
    <mergeCell ref="W57:W59"/>
    <mergeCell ref="Q57:Q59"/>
    <mergeCell ref="R57:R59"/>
    <mergeCell ref="S57:S59"/>
    <mergeCell ref="T57:T59"/>
    <mergeCell ref="U57:U59"/>
    <mergeCell ref="V57:V59"/>
    <mergeCell ref="A53:A55"/>
    <mergeCell ref="B53:B55"/>
    <mergeCell ref="C53:C55"/>
    <mergeCell ref="N53:N55"/>
    <mergeCell ref="O53:O55"/>
    <mergeCell ref="P53:P55"/>
    <mergeCell ref="N49:N51"/>
    <mergeCell ref="O49:O51"/>
    <mergeCell ref="P49:P51"/>
    <mergeCell ref="W49:W51"/>
    <mergeCell ref="Q49:Q51"/>
    <mergeCell ref="R49:R51"/>
    <mergeCell ref="S49:S51"/>
    <mergeCell ref="T49:T51"/>
    <mergeCell ref="U49:U51"/>
    <mergeCell ref="V49:V51"/>
    <mergeCell ref="R46:R47"/>
    <mergeCell ref="S46:S47"/>
    <mergeCell ref="V38:V40"/>
    <mergeCell ref="W38:W40"/>
    <mergeCell ref="A42:A44"/>
    <mergeCell ref="B42:B44"/>
    <mergeCell ref="C42:C44"/>
    <mergeCell ref="N42:N44"/>
    <mergeCell ref="O42:O44"/>
    <mergeCell ref="P42:P44"/>
    <mergeCell ref="W42:W44"/>
    <mergeCell ref="Q42:Q44"/>
    <mergeCell ref="R42:R44"/>
    <mergeCell ref="S42:S44"/>
    <mergeCell ref="T42:T44"/>
    <mergeCell ref="U42:U44"/>
    <mergeCell ref="V42:V44"/>
    <mergeCell ref="T46:T47"/>
    <mergeCell ref="U46:U47"/>
    <mergeCell ref="V46:V47"/>
    <mergeCell ref="W46:W47"/>
    <mergeCell ref="A46:A47"/>
    <mergeCell ref="B46:B47"/>
    <mergeCell ref="C46:C47"/>
    <mergeCell ref="W34:W36"/>
    <mergeCell ref="A38:A40"/>
    <mergeCell ref="B38:B40"/>
    <mergeCell ref="C38:C40"/>
    <mergeCell ref="N38:N40"/>
    <mergeCell ref="O38:O40"/>
    <mergeCell ref="P38:P40"/>
    <mergeCell ref="Q38:Q40"/>
    <mergeCell ref="R38:R40"/>
    <mergeCell ref="S38:S40"/>
    <mergeCell ref="Q34:Q36"/>
    <mergeCell ref="R34:R36"/>
    <mergeCell ref="S34:S36"/>
    <mergeCell ref="T34:T36"/>
    <mergeCell ref="U34:U36"/>
    <mergeCell ref="V34:V36"/>
    <mergeCell ref="A34:A36"/>
    <mergeCell ref="B34:B36"/>
    <mergeCell ref="C34:C36"/>
    <mergeCell ref="N34:N36"/>
    <mergeCell ref="O34:O36"/>
    <mergeCell ref="P34:P36"/>
    <mergeCell ref="T38:T40"/>
    <mergeCell ref="U38:U40"/>
    <mergeCell ref="W24:W25"/>
    <mergeCell ref="W31:W32"/>
    <mergeCell ref="W20:W22"/>
    <mergeCell ref="A24:A29"/>
    <mergeCell ref="B24:B29"/>
    <mergeCell ref="C24:C29"/>
    <mergeCell ref="N24:N29"/>
    <mergeCell ref="O24:O29"/>
    <mergeCell ref="P24:P29"/>
    <mergeCell ref="Q24:Q29"/>
    <mergeCell ref="R24:R29"/>
    <mergeCell ref="S24:S29"/>
    <mergeCell ref="Q20:Q22"/>
    <mergeCell ref="R20:R22"/>
    <mergeCell ref="S20:S22"/>
    <mergeCell ref="T20:T22"/>
    <mergeCell ref="U20:U22"/>
    <mergeCell ref="V20:V22"/>
    <mergeCell ref="A20:A22"/>
    <mergeCell ref="B20:B22"/>
    <mergeCell ref="C20:C22"/>
    <mergeCell ref="N20:N22"/>
    <mergeCell ref="O20:O22"/>
    <mergeCell ref="P20:P22"/>
    <mergeCell ref="T24:T29"/>
    <mergeCell ref="U24:U29"/>
    <mergeCell ref="V24:V29"/>
    <mergeCell ref="N12:N14"/>
    <mergeCell ref="O12:O14"/>
    <mergeCell ref="P12:P14"/>
    <mergeCell ref="W12:W14"/>
    <mergeCell ref="A16:A18"/>
    <mergeCell ref="B16:B18"/>
    <mergeCell ref="C16:C18"/>
    <mergeCell ref="N16:N18"/>
    <mergeCell ref="O16:O18"/>
    <mergeCell ref="P16:P18"/>
    <mergeCell ref="Q16:Q18"/>
    <mergeCell ref="R16:R18"/>
    <mergeCell ref="S16:S18"/>
    <mergeCell ref="Q12:Q14"/>
    <mergeCell ref="R12:R14"/>
    <mergeCell ref="S12:S14"/>
    <mergeCell ref="T12:T14"/>
    <mergeCell ref="U12:U14"/>
    <mergeCell ref="V12:V14"/>
    <mergeCell ref="T16:T18"/>
    <mergeCell ref="U16:U18"/>
    <mergeCell ref="V16:V18"/>
    <mergeCell ref="W16:W18"/>
    <mergeCell ref="A1:W1"/>
    <mergeCell ref="A3:D3"/>
    <mergeCell ref="E3:M3"/>
    <mergeCell ref="N3:T3"/>
    <mergeCell ref="U3:V3"/>
    <mergeCell ref="A5:A10"/>
    <mergeCell ref="B5:B7"/>
    <mergeCell ref="C5:C7"/>
    <mergeCell ref="W5:W7"/>
    <mergeCell ref="B8:B10"/>
    <mergeCell ref="C8:C10"/>
    <mergeCell ref="U8:U10"/>
    <mergeCell ref="V8:V10"/>
    <mergeCell ref="W8:W10"/>
    <mergeCell ref="U5:U7"/>
    <mergeCell ref="V5:V7"/>
    <mergeCell ref="A2:W2"/>
  </mergeCells>
  <pageMargins left="0.7" right="0.7" top="0.75" bottom="0.75" header="0.3" footer="0.3"/>
  <pageSetup paperSize="8" scale="46"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W28"/>
  <sheetViews>
    <sheetView zoomScale="70" zoomScaleNormal="70" workbookViewId="0">
      <pane xSplit="1" topLeftCell="B1" activePane="topRight" state="frozen"/>
      <selection activeCell="A4" sqref="A4"/>
      <selection pane="topRight" activeCell="G4" sqref="G4"/>
    </sheetView>
  </sheetViews>
  <sheetFormatPr baseColWidth="10" defaultRowHeight="15" x14ac:dyDescent="0.25"/>
  <cols>
    <col min="1" max="1" width="17.28515625" customWidth="1"/>
    <col min="5" max="5" width="21.85546875" customWidth="1"/>
    <col min="6" max="6" width="13.140625" bestFit="1" customWidth="1"/>
    <col min="7" max="7" width="24.140625" customWidth="1"/>
    <col min="8" max="8" width="25.42578125" customWidth="1"/>
    <col min="9" max="9" width="17.28515625" customWidth="1"/>
    <col min="13" max="13" width="23.7109375" customWidth="1"/>
    <col min="14" max="14" width="18.85546875" customWidth="1"/>
    <col min="19" max="19" width="14.42578125" bestFit="1" customWidth="1"/>
    <col min="20" max="20" width="15.7109375" customWidth="1"/>
    <col min="21" max="21" width="12.28515625" customWidth="1"/>
    <col min="22" max="22" width="13.5703125" customWidth="1"/>
    <col min="23" max="23" width="29.28515625" customWidth="1"/>
  </cols>
  <sheetData>
    <row r="1" spans="1:23" s="1" customFormat="1" ht="49.5" customHeight="1" thickBot="1" x14ac:dyDescent="0.3">
      <c r="A1" s="1073" t="s">
        <v>463</v>
      </c>
      <c r="B1" s="1074"/>
      <c r="C1" s="1074"/>
      <c r="D1" s="1074"/>
      <c r="E1" s="1074"/>
      <c r="F1" s="1074"/>
      <c r="G1" s="1074"/>
      <c r="H1" s="1074"/>
      <c r="I1" s="1074"/>
      <c r="J1" s="1074"/>
      <c r="K1" s="1074"/>
      <c r="L1" s="1074"/>
      <c r="M1" s="1074"/>
      <c r="N1" s="1074"/>
      <c r="O1" s="1074"/>
      <c r="P1" s="1074"/>
      <c r="Q1" s="1074"/>
      <c r="R1" s="1074"/>
      <c r="S1" s="1074"/>
      <c r="T1" s="1074"/>
      <c r="U1" s="1074"/>
      <c r="V1" s="1074"/>
      <c r="W1" s="1075"/>
    </row>
    <row r="2" spans="1:23" s="743" customFormat="1" ht="16.5" customHeight="1" thickBot="1" x14ac:dyDescent="0.3">
      <c r="A2" s="740"/>
      <c r="B2" s="740"/>
      <c r="C2" s="740"/>
      <c r="D2" s="740"/>
      <c r="E2" s="742"/>
      <c r="F2" s="742"/>
      <c r="G2" s="742"/>
      <c r="H2" s="742"/>
      <c r="I2" s="742"/>
      <c r="J2" s="742"/>
      <c r="K2" s="742"/>
      <c r="L2" s="742"/>
      <c r="M2" s="742"/>
      <c r="N2" s="742"/>
      <c r="O2" s="742"/>
      <c r="P2" s="742"/>
      <c r="Q2" s="742"/>
      <c r="R2" s="742"/>
      <c r="S2" s="742"/>
      <c r="T2" s="742"/>
      <c r="U2" s="742"/>
      <c r="V2" s="742"/>
      <c r="W2" s="15"/>
    </row>
    <row r="3" spans="1:23" s="1" customFormat="1" ht="70.5" customHeight="1" thickBot="1" x14ac:dyDescent="0.3">
      <c r="A3" s="739"/>
      <c r="B3" s="739"/>
      <c r="C3" s="739"/>
      <c r="D3" s="739"/>
      <c r="E3" s="776" t="s">
        <v>0</v>
      </c>
      <c r="F3" s="777"/>
      <c r="G3" s="777"/>
      <c r="H3" s="777"/>
      <c r="I3" s="777"/>
      <c r="J3" s="777"/>
      <c r="K3" s="777"/>
      <c r="L3" s="777"/>
      <c r="M3" s="778"/>
      <c r="N3" s="776" t="s">
        <v>1</v>
      </c>
      <c r="O3" s="777"/>
      <c r="P3" s="777"/>
      <c r="Q3" s="777"/>
      <c r="R3" s="777"/>
      <c r="S3" s="777"/>
      <c r="T3" s="778"/>
      <c r="U3" s="779" t="s">
        <v>2</v>
      </c>
      <c r="V3" s="1204"/>
      <c r="W3" s="15"/>
    </row>
    <row r="4" spans="1:23" s="2" customFormat="1" ht="183" customHeight="1" thickBot="1" x14ac:dyDescent="0.3">
      <c r="A4" s="251" t="s">
        <v>3</v>
      </c>
      <c r="B4" s="251" t="s">
        <v>4</v>
      </c>
      <c r="C4" s="251" t="s">
        <v>5</v>
      </c>
      <c r="D4" s="671" t="s">
        <v>6</v>
      </c>
      <c r="E4" s="182" t="s">
        <v>7</v>
      </c>
      <c r="F4" s="672" t="s">
        <v>8</v>
      </c>
      <c r="G4" s="672" t="s">
        <v>9</v>
      </c>
      <c r="H4" s="672" t="s">
        <v>10</v>
      </c>
      <c r="I4" s="672" t="s">
        <v>11</v>
      </c>
      <c r="J4" s="672" t="s">
        <v>12</v>
      </c>
      <c r="K4" s="672" t="s">
        <v>13</v>
      </c>
      <c r="L4" s="673" t="s">
        <v>14</v>
      </c>
      <c r="M4" s="309" t="s">
        <v>15</v>
      </c>
      <c r="N4" s="182" t="s">
        <v>16</v>
      </c>
      <c r="O4" s="672" t="s">
        <v>17</v>
      </c>
      <c r="P4" s="672" t="s">
        <v>18</v>
      </c>
      <c r="Q4" s="672" t="s">
        <v>19</v>
      </c>
      <c r="R4" s="672" t="s">
        <v>20</v>
      </c>
      <c r="S4" s="673" t="s">
        <v>21</v>
      </c>
      <c r="T4" s="309" t="s">
        <v>388</v>
      </c>
      <c r="U4" s="304" t="s">
        <v>23</v>
      </c>
      <c r="V4" s="305" t="s">
        <v>390</v>
      </c>
      <c r="W4" s="292" t="s">
        <v>25</v>
      </c>
    </row>
    <row r="5" spans="1:23" ht="24" thickBot="1" x14ac:dyDescent="0.3">
      <c r="A5" s="725" t="s">
        <v>435</v>
      </c>
      <c r="B5" s="733"/>
      <c r="C5" s="732"/>
      <c r="D5" s="578"/>
      <c r="E5" s="58">
        <v>59</v>
      </c>
      <c r="F5" s="724"/>
      <c r="G5" s="724">
        <v>599</v>
      </c>
      <c r="H5" s="724">
        <v>510</v>
      </c>
      <c r="I5" s="724">
        <v>53</v>
      </c>
      <c r="J5" s="724"/>
      <c r="K5" s="724">
        <v>247</v>
      </c>
      <c r="L5" s="53"/>
      <c r="M5" s="392">
        <f>SUM(E5:L5)</f>
        <v>1468</v>
      </c>
      <c r="N5" s="730"/>
      <c r="O5" s="730"/>
      <c r="P5" s="726"/>
      <c r="Q5" s="726"/>
      <c r="R5" s="726"/>
      <c r="S5" s="727">
        <v>346</v>
      </c>
      <c r="T5" s="392">
        <f>SUM(N5:S5)</f>
        <v>346</v>
      </c>
      <c r="U5" s="723"/>
      <c r="V5" s="722"/>
      <c r="W5" s="1149"/>
    </row>
    <row r="6" spans="1:23" ht="24" thickBot="1" x14ac:dyDescent="0.3">
      <c r="A6" s="725" t="s">
        <v>438</v>
      </c>
      <c r="B6" s="733"/>
      <c r="C6" s="732"/>
      <c r="D6" s="578"/>
      <c r="E6" s="58">
        <v>17000</v>
      </c>
      <c r="F6" s="724"/>
      <c r="G6" s="724">
        <v>274</v>
      </c>
      <c r="H6" s="724"/>
      <c r="I6" s="724">
        <v>120</v>
      </c>
      <c r="J6" s="724"/>
      <c r="K6" s="724"/>
      <c r="L6" s="53"/>
      <c r="M6" s="392">
        <f t="shared" ref="M6:M24" si="0">SUM(E6:L6)</f>
        <v>17394</v>
      </c>
      <c r="N6" s="730"/>
      <c r="O6" s="730"/>
      <c r="P6" s="726"/>
      <c r="Q6" s="726"/>
      <c r="R6" s="726"/>
      <c r="S6" s="727">
        <v>2886</v>
      </c>
      <c r="T6" s="392">
        <f t="shared" ref="T6:T24" si="1">SUM(N6:S6)</f>
        <v>2886</v>
      </c>
      <c r="U6" s="723"/>
      <c r="V6" s="722"/>
      <c r="W6" s="1150"/>
    </row>
    <row r="7" spans="1:23" ht="24" thickBot="1" x14ac:dyDescent="0.3">
      <c r="A7" s="725" t="s">
        <v>436</v>
      </c>
      <c r="B7" s="733"/>
      <c r="C7" s="732"/>
      <c r="D7" s="578"/>
      <c r="E7" s="58">
        <v>44</v>
      </c>
      <c r="F7" s="724"/>
      <c r="G7" s="724">
        <v>139</v>
      </c>
      <c r="H7" s="724">
        <v>274</v>
      </c>
      <c r="I7" s="724"/>
      <c r="J7" s="724"/>
      <c r="K7" s="724"/>
      <c r="L7" s="53"/>
      <c r="M7" s="392">
        <f t="shared" si="0"/>
        <v>457</v>
      </c>
      <c r="N7" s="730"/>
      <c r="O7" s="730"/>
      <c r="P7" s="726"/>
      <c r="Q7" s="726"/>
      <c r="R7" s="726"/>
      <c r="S7" s="727"/>
      <c r="T7" s="392">
        <f t="shared" si="1"/>
        <v>0</v>
      </c>
      <c r="U7" s="723"/>
      <c r="V7" s="722"/>
      <c r="W7" s="1150"/>
    </row>
    <row r="8" spans="1:23" ht="24" thickBot="1" x14ac:dyDescent="0.3">
      <c r="A8" s="725" t="s">
        <v>437</v>
      </c>
      <c r="B8" s="733"/>
      <c r="C8" s="732"/>
      <c r="D8" s="578"/>
      <c r="E8" s="58">
        <v>63</v>
      </c>
      <c r="F8" s="724"/>
      <c r="G8" s="724">
        <v>19</v>
      </c>
      <c r="H8" s="724"/>
      <c r="I8" s="724">
        <v>2203</v>
      </c>
      <c r="J8" s="724"/>
      <c r="K8" s="724"/>
      <c r="L8" s="53"/>
      <c r="M8" s="392">
        <f t="shared" si="0"/>
        <v>2285</v>
      </c>
      <c r="N8" s="730"/>
      <c r="O8" s="730"/>
      <c r="P8" s="726"/>
      <c r="Q8" s="726"/>
      <c r="R8" s="726"/>
      <c r="S8" s="727"/>
      <c r="T8" s="392">
        <f t="shared" si="1"/>
        <v>0</v>
      </c>
      <c r="U8" s="723"/>
      <c r="V8" s="722"/>
      <c r="W8" s="1150"/>
    </row>
    <row r="9" spans="1:23" ht="24" thickBot="1" x14ac:dyDescent="0.3">
      <c r="A9" s="725" t="s">
        <v>439</v>
      </c>
      <c r="B9" s="733"/>
      <c r="C9" s="732"/>
      <c r="D9" s="578"/>
      <c r="E9" s="58">
        <v>2026</v>
      </c>
      <c r="F9" s="724"/>
      <c r="G9" s="724">
        <v>557</v>
      </c>
      <c r="H9" s="724">
        <v>3589</v>
      </c>
      <c r="I9" s="724"/>
      <c r="J9" s="724"/>
      <c r="K9" s="724"/>
      <c r="L9" s="53">
        <v>57</v>
      </c>
      <c r="M9" s="392">
        <f t="shared" si="0"/>
        <v>6229</v>
      </c>
      <c r="N9" s="730"/>
      <c r="O9" s="730"/>
      <c r="P9" s="726"/>
      <c r="Q9" s="726"/>
      <c r="R9" s="726"/>
      <c r="S9" s="727">
        <v>686</v>
      </c>
      <c r="T9" s="392">
        <f t="shared" si="1"/>
        <v>686</v>
      </c>
      <c r="U9" s="723"/>
      <c r="V9" s="722"/>
      <c r="W9" s="1150"/>
    </row>
    <row r="10" spans="1:23" ht="24" thickBot="1" x14ac:dyDescent="0.3">
      <c r="A10" s="725" t="s">
        <v>42</v>
      </c>
      <c r="B10" s="733"/>
      <c r="C10" s="732"/>
      <c r="D10" s="578"/>
      <c r="E10" s="730"/>
      <c r="F10" s="726"/>
      <c r="G10" s="726">
        <v>32</v>
      </c>
      <c r="H10" s="726"/>
      <c r="I10" s="726"/>
      <c r="J10" s="726"/>
      <c r="K10" s="726"/>
      <c r="L10" s="138"/>
      <c r="M10" s="392">
        <f t="shared" si="0"/>
        <v>32</v>
      </c>
      <c r="N10" s="730"/>
      <c r="O10" s="730"/>
      <c r="P10" s="726"/>
      <c r="Q10" s="726"/>
      <c r="R10" s="726"/>
      <c r="S10" s="727"/>
      <c r="T10" s="392">
        <f t="shared" si="1"/>
        <v>0</v>
      </c>
      <c r="U10" s="731"/>
      <c r="V10" s="722"/>
      <c r="W10" s="1150"/>
    </row>
    <row r="11" spans="1:23" ht="24" thickBot="1" x14ac:dyDescent="0.3">
      <c r="A11" s="725" t="s">
        <v>440</v>
      </c>
      <c r="B11" s="733"/>
      <c r="C11" s="732"/>
      <c r="D11" s="578"/>
      <c r="E11" s="730"/>
      <c r="F11" s="726"/>
      <c r="G11" s="726">
        <v>183</v>
      </c>
      <c r="H11" s="726"/>
      <c r="I11" s="726"/>
      <c r="J11" s="726"/>
      <c r="K11" s="726"/>
      <c r="L11" s="138"/>
      <c r="M11" s="392">
        <f t="shared" si="0"/>
        <v>183</v>
      </c>
      <c r="N11" s="730"/>
      <c r="O11" s="730"/>
      <c r="P11" s="726"/>
      <c r="Q11" s="726"/>
      <c r="R11" s="726"/>
      <c r="S11" s="727"/>
      <c r="T11" s="392">
        <f t="shared" si="1"/>
        <v>0</v>
      </c>
      <c r="U11" s="731"/>
      <c r="V11" s="722"/>
      <c r="W11" s="1150"/>
    </row>
    <row r="12" spans="1:23" ht="24" thickBot="1" x14ac:dyDescent="0.3">
      <c r="A12" s="725" t="s">
        <v>442</v>
      </c>
      <c r="B12" s="733"/>
      <c r="C12" s="732"/>
      <c r="D12" s="578"/>
      <c r="E12" s="730"/>
      <c r="F12" s="726"/>
      <c r="G12" s="726">
        <v>80</v>
      </c>
      <c r="H12" s="726"/>
      <c r="I12" s="726">
        <v>6</v>
      </c>
      <c r="J12" s="726"/>
      <c r="K12" s="726"/>
      <c r="L12" s="138"/>
      <c r="M12" s="392">
        <f t="shared" si="0"/>
        <v>86</v>
      </c>
      <c r="N12" s="730"/>
      <c r="O12" s="730"/>
      <c r="P12" s="726"/>
      <c r="Q12" s="726"/>
      <c r="R12" s="726"/>
      <c r="S12" s="727"/>
      <c r="T12" s="392">
        <f t="shared" si="1"/>
        <v>0</v>
      </c>
      <c r="U12" s="731"/>
      <c r="V12" s="722"/>
      <c r="W12" s="1150"/>
    </row>
    <row r="13" spans="1:23" ht="24" thickBot="1" x14ac:dyDescent="0.3">
      <c r="A13" s="725" t="s">
        <v>443</v>
      </c>
      <c r="B13" s="733"/>
      <c r="C13" s="732"/>
      <c r="D13" s="578"/>
      <c r="E13" s="730">
        <v>116</v>
      </c>
      <c r="F13" s="726"/>
      <c r="G13" s="726">
        <v>9</v>
      </c>
      <c r="H13" s="726"/>
      <c r="I13" s="726"/>
      <c r="J13" s="726"/>
      <c r="K13" s="726"/>
      <c r="L13" s="138"/>
      <c r="M13" s="392">
        <f t="shared" si="0"/>
        <v>125</v>
      </c>
      <c r="N13" s="730"/>
      <c r="O13" s="730"/>
      <c r="P13" s="726"/>
      <c r="Q13" s="726"/>
      <c r="R13" s="726"/>
      <c r="S13" s="727">
        <v>30</v>
      </c>
      <c r="T13" s="392">
        <f t="shared" si="1"/>
        <v>30</v>
      </c>
      <c r="U13" s="731"/>
      <c r="V13" s="722"/>
      <c r="W13" s="1150"/>
    </row>
    <row r="14" spans="1:23" ht="24" thickBot="1" x14ac:dyDescent="0.3">
      <c r="A14" s="725" t="s">
        <v>441</v>
      </c>
      <c r="B14" s="733"/>
      <c r="C14" s="732"/>
      <c r="D14" s="578"/>
      <c r="E14" s="730">
        <v>11</v>
      </c>
      <c r="F14" s="726"/>
      <c r="G14" s="726">
        <v>180</v>
      </c>
      <c r="H14" s="726">
        <v>858</v>
      </c>
      <c r="I14" s="726"/>
      <c r="J14" s="726"/>
      <c r="K14" s="726"/>
      <c r="L14" s="138"/>
      <c r="M14" s="392">
        <f t="shared" si="0"/>
        <v>1049</v>
      </c>
      <c r="N14" s="730"/>
      <c r="O14" s="730"/>
      <c r="P14" s="726"/>
      <c r="Q14" s="726"/>
      <c r="R14" s="726"/>
      <c r="S14" s="727">
        <v>147</v>
      </c>
      <c r="T14" s="392">
        <f t="shared" si="1"/>
        <v>147</v>
      </c>
      <c r="U14" s="731"/>
      <c r="V14" s="722"/>
      <c r="W14" s="1150"/>
    </row>
    <row r="15" spans="1:23" ht="24" thickBot="1" x14ac:dyDescent="0.3">
      <c r="A15" s="725" t="s">
        <v>254</v>
      </c>
      <c r="B15" s="733"/>
      <c r="C15" s="732"/>
      <c r="D15" s="578"/>
      <c r="E15" s="730">
        <v>104</v>
      </c>
      <c r="F15" s="726"/>
      <c r="G15" s="726">
        <v>179</v>
      </c>
      <c r="H15" s="726"/>
      <c r="I15" s="726">
        <v>405</v>
      </c>
      <c r="J15" s="726"/>
      <c r="K15" s="726"/>
      <c r="L15" s="138"/>
      <c r="M15" s="392">
        <f t="shared" si="0"/>
        <v>688</v>
      </c>
      <c r="N15" s="730"/>
      <c r="O15" s="730"/>
      <c r="P15" s="726"/>
      <c r="Q15" s="726"/>
      <c r="R15" s="726"/>
      <c r="S15" s="727">
        <v>222</v>
      </c>
      <c r="T15" s="392">
        <f t="shared" si="1"/>
        <v>222</v>
      </c>
      <c r="U15" s="731"/>
      <c r="V15" s="722"/>
      <c r="W15" s="1150"/>
    </row>
    <row r="16" spans="1:23" ht="24" thickBot="1" x14ac:dyDescent="0.3">
      <c r="A16" s="725" t="s">
        <v>444</v>
      </c>
      <c r="B16" s="733"/>
      <c r="C16" s="732"/>
      <c r="D16" s="578"/>
      <c r="E16" s="730">
        <v>203</v>
      </c>
      <c r="F16" s="726"/>
      <c r="G16" s="726">
        <v>17</v>
      </c>
      <c r="H16" s="726"/>
      <c r="I16" s="726"/>
      <c r="J16" s="726"/>
      <c r="K16" s="726"/>
      <c r="L16" s="138"/>
      <c r="M16" s="392">
        <f t="shared" si="0"/>
        <v>220</v>
      </c>
      <c r="N16" s="730"/>
      <c r="O16" s="730"/>
      <c r="P16" s="726"/>
      <c r="Q16" s="726"/>
      <c r="R16" s="726"/>
      <c r="S16" s="727">
        <v>169</v>
      </c>
      <c r="T16" s="392">
        <f t="shared" si="1"/>
        <v>169</v>
      </c>
      <c r="U16" s="731"/>
      <c r="V16" s="722"/>
      <c r="W16" s="1150"/>
    </row>
    <row r="17" spans="1:23" ht="24" thickBot="1" x14ac:dyDescent="0.3">
      <c r="A17" s="725" t="s">
        <v>445</v>
      </c>
      <c r="B17" s="733"/>
      <c r="C17" s="732"/>
      <c r="D17" s="578"/>
      <c r="E17" s="730">
        <v>280</v>
      </c>
      <c r="F17" s="726"/>
      <c r="G17" s="726">
        <v>313</v>
      </c>
      <c r="H17" s="726"/>
      <c r="I17" s="726"/>
      <c r="J17" s="726"/>
      <c r="K17" s="726"/>
      <c r="L17" s="138"/>
      <c r="M17" s="392">
        <f t="shared" si="0"/>
        <v>593</v>
      </c>
      <c r="N17" s="730"/>
      <c r="O17" s="730"/>
      <c r="P17" s="726"/>
      <c r="Q17" s="726"/>
      <c r="R17" s="726"/>
      <c r="S17" s="727">
        <v>313</v>
      </c>
      <c r="T17" s="392">
        <f t="shared" si="1"/>
        <v>313</v>
      </c>
      <c r="U17" s="731"/>
      <c r="V17" s="722"/>
      <c r="W17" s="1150"/>
    </row>
    <row r="18" spans="1:23" ht="24" thickBot="1" x14ac:dyDescent="0.3">
      <c r="A18" s="725" t="s">
        <v>446</v>
      </c>
      <c r="B18" s="733"/>
      <c r="C18" s="732"/>
      <c r="D18" s="578"/>
      <c r="E18" s="730"/>
      <c r="F18" s="726"/>
      <c r="G18" s="726">
        <v>162</v>
      </c>
      <c r="H18" s="726"/>
      <c r="I18" s="726">
        <v>57</v>
      </c>
      <c r="J18" s="726"/>
      <c r="K18" s="726"/>
      <c r="L18" s="138"/>
      <c r="M18" s="392">
        <f t="shared" si="0"/>
        <v>219</v>
      </c>
      <c r="N18" s="730"/>
      <c r="O18" s="730"/>
      <c r="P18" s="726"/>
      <c r="Q18" s="726"/>
      <c r="R18" s="726"/>
      <c r="S18" s="727"/>
      <c r="T18" s="392">
        <f t="shared" si="1"/>
        <v>0</v>
      </c>
      <c r="U18" s="731"/>
      <c r="V18" s="722"/>
      <c r="W18" s="1150"/>
    </row>
    <row r="19" spans="1:23" ht="24" thickBot="1" x14ac:dyDescent="0.3">
      <c r="A19" s="725" t="s">
        <v>447</v>
      </c>
      <c r="B19" s="733"/>
      <c r="C19" s="732"/>
      <c r="D19" s="578"/>
      <c r="E19" s="730">
        <v>910</v>
      </c>
      <c r="F19" s="726"/>
      <c r="G19" s="726">
        <v>494</v>
      </c>
      <c r="H19" s="726">
        <v>787</v>
      </c>
      <c r="I19" s="726">
        <v>820</v>
      </c>
      <c r="J19" s="726"/>
      <c r="K19" s="726"/>
      <c r="L19" s="138"/>
      <c r="M19" s="392">
        <f t="shared" si="0"/>
        <v>3011</v>
      </c>
      <c r="N19" s="730"/>
      <c r="O19" s="730"/>
      <c r="P19" s="726"/>
      <c r="Q19" s="726"/>
      <c r="R19" s="726"/>
      <c r="S19" s="727"/>
      <c r="T19" s="392">
        <f t="shared" si="1"/>
        <v>0</v>
      </c>
      <c r="U19" s="731"/>
      <c r="V19" s="722"/>
      <c r="W19" s="1150"/>
    </row>
    <row r="20" spans="1:23" ht="24" thickBot="1" x14ac:dyDescent="0.3">
      <c r="A20" s="725" t="s">
        <v>448</v>
      </c>
      <c r="B20" s="733"/>
      <c r="C20" s="732"/>
      <c r="D20" s="578"/>
      <c r="E20" s="730">
        <v>1785</v>
      </c>
      <c r="F20" s="726"/>
      <c r="G20" s="726">
        <v>163</v>
      </c>
      <c r="H20" s="726"/>
      <c r="I20" s="726"/>
      <c r="J20" s="726"/>
      <c r="K20" s="726"/>
      <c r="L20" s="138"/>
      <c r="M20" s="392">
        <f t="shared" si="0"/>
        <v>1948</v>
      </c>
      <c r="N20" s="730"/>
      <c r="O20" s="730"/>
      <c r="P20" s="726"/>
      <c r="Q20" s="726"/>
      <c r="R20" s="726"/>
      <c r="S20" s="727">
        <v>218</v>
      </c>
      <c r="T20" s="392">
        <f t="shared" si="1"/>
        <v>218</v>
      </c>
      <c r="U20" s="731"/>
      <c r="V20" s="722"/>
      <c r="W20" s="1150"/>
    </row>
    <row r="21" spans="1:23" ht="24" thickBot="1" x14ac:dyDescent="0.3">
      <c r="A21" s="725" t="s">
        <v>449</v>
      </c>
      <c r="B21" s="733"/>
      <c r="C21" s="732"/>
      <c r="D21" s="578"/>
      <c r="E21" s="730">
        <v>2000</v>
      </c>
      <c r="F21" s="726"/>
      <c r="G21" s="726"/>
      <c r="H21" s="726"/>
      <c r="I21" s="726"/>
      <c r="J21" s="726"/>
      <c r="K21" s="726"/>
      <c r="L21" s="138"/>
      <c r="M21" s="392">
        <f t="shared" si="0"/>
        <v>2000</v>
      </c>
      <c r="N21" s="730"/>
      <c r="O21" s="730"/>
      <c r="P21" s="726"/>
      <c r="Q21" s="726"/>
      <c r="R21" s="726"/>
      <c r="S21" s="727"/>
      <c r="T21" s="392">
        <f t="shared" si="1"/>
        <v>0</v>
      </c>
      <c r="U21" s="731"/>
      <c r="V21" s="722"/>
      <c r="W21" s="1150"/>
    </row>
    <row r="22" spans="1:23" ht="24" thickBot="1" x14ac:dyDescent="0.3">
      <c r="A22" s="735" t="s">
        <v>450</v>
      </c>
      <c r="B22" s="734"/>
      <c r="C22" s="732"/>
      <c r="D22" s="578"/>
      <c r="E22" s="730">
        <v>2000</v>
      </c>
      <c r="F22" s="726"/>
      <c r="G22" s="726"/>
      <c r="H22" s="726"/>
      <c r="I22" s="726"/>
      <c r="J22" s="726"/>
      <c r="K22" s="726"/>
      <c r="L22" s="138"/>
      <c r="M22" s="392">
        <f t="shared" si="0"/>
        <v>2000</v>
      </c>
      <c r="N22" s="730"/>
      <c r="O22" s="730"/>
      <c r="P22" s="726"/>
      <c r="Q22" s="726"/>
      <c r="R22" s="726"/>
      <c r="S22" s="727">
        <v>169</v>
      </c>
      <c r="T22" s="392">
        <f t="shared" si="1"/>
        <v>169</v>
      </c>
      <c r="U22" s="731"/>
      <c r="V22" s="722"/>
      <c r="W22" s="1150"/>
    </row>
    <row r="23" spans="1:23" ht="24" thickBot="1" x14ac:dyDescent="0.3">
      <c r="A23" s="737" t="s">
        <v>451</v>
      </c>
      <c r="B23" s="733"/>
      <c r="C23" s="732"/>
      <c r="D23" s="578"/>
      <c r="E23" s="730">
        <v>30</v>
      </c>
      <c r="F23" s="726"/>
      <c r="G23" s="726"/>
      <c r="H23" s="726"/>
      <c r="I23" s="726"/>
      <c r="J23" s="726"/>
      <c r="K23" s="726"/>
      <c r="L23" s="138"/>
      <c r="M23" s="392">
        <f t="shared" si="0"/>
        <v>30</v>
      </c>
      <c r="N23" s="730"/>
      <c r="O23" s="730"/>
      <c r="P23" s="726"/>
      <c r="Q23" s="726"/>
      <c r="R23" s="726"/>
      <c r="S23" s="727"/>
      <c r="T23" s="392">
        <f t="shared" si="1"/>
        <v>0</v>
      </c>
      <c r="U23" s="731"/>
      <c r="V23" s="722"/>
      <c r="W23" s="1150"/>
    </row>
    <row r="24" spans="1:23" ht="24" thickBot="1" x14ac:dyDescent="0.3">
      <c r="A24" s="738" t="s">
        <v>452</v>
      </c>
      <c r="B24" s="733"/>
      <c r="C24" s="732"/>
      <c r="D24" s="578"/>
      <c r="E24" s="730">
        <v>20</v>
      </c>
      <c r="F24" s="726"/>
      <c r="G24" s="726"/>
      <c r="H24" s="726"/>
      <c r="I24" s="726"/>
      <c r="J24" s="726"/>
      <c r="K24" s="726"/>
      <c r="L24" s="138"/>
      <c r="M24" s="392">
        <f t="shared" si="0"/>
        <v>20</v>
      </c>
      <c r="N24" s="730"/>
      <c r="O24" s="730"/>
      <c r="P24" s="726"/>
      <c r="Q24" s="726"/>
      <c r="R24" s="726"/>
      <c r="S24" s="727"/>
      <c r="T24" s="392">
        <f t="shared" si="1"/>
        <v>0</v>
      </c>
      <c r="U24" s="731"/>
      <c r="V24" s="722"/>
      <c r="W24" s="1203"/>
    </row>
    <row r="25" spans="1:23" ht="24" thickBot="1" x14ac:dyDescent="0.3">
      <c r="A25" s="728" t="s">
        <v>72</v>
      </c>
      <c r="B25" s="729"/>
      <c r="C25" s="592"/>
      <c r="D25" s="592"/>
      <c r="E25" s="592">
        <f t="shared" ref="E25" si="2">SUM(E5:E24)</f>
        <v>26651</v>
      </c>
      <c r="F25" s="592">
        <f>SUM(F5:F24)</f>
        <v>0</v>
      </c>
      <c r="G25" s="592">
        <f t="shared" ref="G25:L25" si="3">SUM(G5:G24)</f>
        <v>3400</v>
      </c>
      <c r="H25" s="592">
        <f t="shared" si="3"/>
        <v>6018</v>
      </c>
      <c r="I25" s="592">
        <f t="shared" si="3"/>
        <v>3664</v>
      </c>
      <c r="J25" s="592">
        <f t="shared" si="3"/>
        <v>0</v>
      </c>
      <c r="K25" s="592">
        <f t="shared" si="3"/>
        <v>247</v>
      </c>
      <c r="L25" s="592">
        <f t="shared" si="3"/>
        <v>57</v>
      </c>
      <c r="M25" s="592">
        <f>SUM(M5:M24)</f>
        <v>40037</v>
      </c>
      <c r="N25" s="592">
        <f t="shared" ref="N25:R25" si="4">SUM(N5:N24)</f>
        <v>0</v>
      </c>
      <c r="O25" s="592">
        <f t="shared" si="4"/>
        <v>0</v>
      </c>
      <c r="P25" s="592">
        <f t="shared" si="4"/>
        <v>0</v>
      </c>
      <c r="Q25" s="592">
        <f t="shared" si="4"/>
        <v>0</v>
      </c>
      <c r="R25" s="592">
        <f t="shared" si="4"/>
        <v>0</v>
      </c>
      <c r="S25" s="592">
        <f>SUM(S5:S24)</f>
        <v>5186</v>
      </c>
      <c r="T25" s="592">
        <f>SUM(T5:T24)</f>
        <v>5186</v>
      </c>
      <c r="U25" s="592">
        <f t="shared" ref="U25" si="5">SUM(U5:U24)</f>
        <v>0</v>
      </c>
      <c r="V25" s="592">
        <f t="shared" ref="V25" si="6">SUM(V5:V24)</f>
        <v>0</v>
      </c>
      <c r="W25" s="249"/>
    </row>
    <row r="28" spans="1:23" ht="17.25" customHeight="1" x14ac:dyDescent="0.25"/>
  </sheetData>
  <sheetProtection algorithmName="SHA-512" hashValue="2Fl51S6X7S4+oKCXf6xmMBh/kds06aRNtOJBpp82GUhe5LUS6bgaZnlvmn/XK++gvKTZzhH5msAIrnVpm9R22w==" saltValue="GH+Ji3R/JaVk90hDujASRw==" spinCount="100000" sheet="1" objects="1" scenarios="1" selectLockedCells="1" selectUnlockedCells="1"/>
  <mergeCells count="5">
    <mergeCell ref="W5:W24"/>
    <mergeCell ref="U3:V3"/>
    <mergeCell ref="N3:T3"/>
    <mergeCell ref="E3:M3"/>
    <mergeCell ref="A1:W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2</vt:i4>
      </vt:variant>
    </vt:vector>
  </HeadingPairs>
  <TitlesOfParts>
    <vt:vector size="11" baseType="lpstr">
      <vt:lpstr>Descriptif des prestations</vt:lpstr>
      <vt:lpstr>Ss-poste 1.1_FNV</vt:lpstr>
      <vt:lpstr>Ss-poste 1.2_Fort de l'est</vt:lpstr>
      <vt:lpstr>Ss-poste 1.3_SHD</vt:lpstr>
      <vt:lpstr>Ss-poste 1.4_GRLE(F.de Nogent)</vt:lpstr>
      <vt:lpstr>Ss-poste 1.5_DSIN</vt:lpstr>
      <vt:lpstr>Ss-poste 1.6_CIRFA ST DENIS</vt:lpstr>
      <vt:lpstr>Ss-poste 2.1_Fort du KB</vt:lpstr>
      <vt:lpstr>Ss-poste 2.2 Fort de Vanves</vt:lpstr>
      <vt:lpstr>'Ss-poste 1.1_FNV'!Zone_d_impression</vt:lpstr>
      <vt:lpstr>'Ss-poste 1.2_Fort de l''est'!Zone_d_impression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AIT RAISS Camila TSEF 2E CLASSE DEF</dc:creator>
  <cp:lastModifiedBy>AIT RAISS Camila TSEF 2E CLASSE DEF</cp:lastModifiedBy>
  <cp:lastPrinted>2025-01-07T16:50:44Z</cp:lastPrinted>
  <dcterms:created xsi:type="dcterms:W3CDTF">2024-10-01T08:41:05Z</dcterms:created>
  <dcterms:modified xsi:type="dcterms:W3CDTF">2025-04-14T12:41:50Z</dcterms:modified>
</cp:coreProperties>
</file>