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cedric.chretien\Desktop\CNRS\DCE\CCTP\"/>
    </mc:Choice>
  </mc:AlternateContent>
  <xr:revisionPtr revIDLastSave="0" documentId="13_ncr:1_{E58978CF-ABEC-4577-AC10-C4237D22DCDA}" xr6:coauthVersionLast="47" xr6:coauthVersionMax="47" xr10:uidLastSave="{00000000-0000-0000-0000-000000000000}"/>
  <bookViews>
    <workbookView xWindow="40920" yWindow="-120" windowWidth="25440" windowHeight="15270" tabRatio="500" activeTab="1" xr2:uid="{00000000-000D-0000-FFFF-FFFF00000000}"/>
  </bookViews>
  <sheets>
    <sheet name="PDG (2)" sheetId="3" r:id="rId1"/>
    <sheet name="LOT N01  " sheetId="1" r:id="rId2"/>
  </sheets>
  <definedNames>
    <definedName name="_xlnm.Print_Titles" localSheetId="1">'LOT N01  '!$1:$2</definedName>
  </definedNames>
  <calcPr calcId="191029" refMode="R1C1" iterateCount="1"/>
</workbook>
</file>

<file path=xl/calcChain.xml><?xml version="1.0" encoding="utf-8"?>
<calcChain xmlns="http://schemas.openxmlformats.org/spreadsheetml/2006/main">
  <c r="M454" i="1" l="1"/>
  <c r="M455" i="1" s="1"/>
  <c r="M538" i="1"/>
  <c r="M537" i="1"/>
  <c r="M536" i="1"/>
  <c r="M521" i="1"/>
  <c r="M520" i="1"/>
  <c r="M513" i="1"/>
  <c r="M512" i="1"/>
  <c r="M511" i="1"/>
  <c r="M510" i="1"/>
  <c r="M496" i="1"/>
  <c r="M495" i="1"/>
  <c r="M494" i="1"/>
  <c r="M493" i="1"/>
  <c r="M491" i="1"/>
  <c r="M490" i="1"/>
  <c r="M489" i="1"/>
  <c r="M488" i="1"/>
  <c r="M487" i="1"/>
  <c r="M486" i="1"/>
  <c r="M484" i="1"/>
  <c r="M483" i="1"/>
  <c r="M481" i="1"/>
  <c r="M465" i="1"/>
  <c r="M467" i="1" s="1"/>
  <c r="M457" i="1"/>
  <c r="M458" i="1" s="1"/>
  <c r="M451" i="1"/>
  <c r="M449" i="1"/>
  <c r="M448" i="1"/>
  <c r="M447" i="1"/>
  <c r="M446" i="1"/>
  <c r="M444" i="1"/>
  <c r="M443" i="1"/>
  <c r="M442" i="1"/>
  <c r="M441" i="1"/>
  <c r="M440" i="1"/>
  <c r="M438" i="1"/>
  <c r="M437" i="1"/>
  <c r="M436" i="1"/>
  <c r="M435" i="1"/>
  <c r="M434" i="1"/>
  <c r="M432" i="1"/>
  <c r="M431" i="1"/>
  <c r="M430" i="1"/>
  <c r="M429" i="1"/>
  <c r="M428" i="1"/>
  <c r="M426" i="1"/>
  <c r="M425" i="1"/>
  <c r="M424" i="1"/>
  <c r="M423" i="1"/>
  <c r="M422" i="1"/>
  <c r="M420" i="1"/>
  <c r="M419" i="1"/>
  <c r="M418" i="1"/>
  <c r="M417" i="1"/>
  <c r="M415" i="1"/>
  <c r="M414" i="1"/>
  <c r="M413" i="1"/>
  <c r="M412" i="1"/>
  <c r="M410" i="1"/>
  <c r="M409" i="1"/>
  <c r="M408" i="1"/>
  <c r="M406" i="1"/>
  <c r="M405" i="1"/>
  <c r="M403" i="1"/>
  <c r="M402" i="1"/>
  <c r="M401" i="1"/>
  <c r="M399" i="1"/>
  <c r="M398" i="1"/>
  <c r="M396" i="1"/>
  <c r="M394" i="1"/>
  <c r="M392" i="1"/>
  <c r="M391" i="1"/>
  <c r="M390" i="1"/>
  <c r="M389" i="1"/>
  <c r="M387" i="1"/>
  <c r="M385" i="1"/>
  <c r="M384" i="1"/>
  <c r="M383" i="1"/>
  <c r="M382" i="1"/>
  <c r="M380" i="1"/>
  <c r="M379" i="1"/>
  <c r="M378" i="1"/>
  <c r="M377" i="1"/>
  <c r="M376" i="1"/>
  <c r="M374" i="1"/>
  <c r="M372" i="1"/>
  <c r="M371" i="1"/>
  <c r="M370" i="1"/>
  <c r="M368" i="1"/>
  <c r="M367" i="1"/>
  <c r="M365" i="1"/>
  <c r="M364" i="1"/>
  <c r="M363" i="1"/>
  <c r="M362" i="1"/>
  <c r="M360" i="1"/>
  <c r="M359" i="1"/>
  <c r="M358" i="1"/>
  <c r="M357" i="1"/>
  <c r="M356" i="1"/>
  <c r="M353" i="1"/>
  <c r="M352" i="1"/>
  <c r="M351" i="1"/>
  <c r="M350" i="1"/>
  <c r="M349" i="1"/>
  <c r="M348" i="1"/>
  <c r="M347" i="1"/>
  <c r="M346" i="1"/>
  <c r="M344" i="1"/>
  <c r="M452" i="1" s="1"/>
  <c r="M343" i="1"/>
  <c r="M342" i="1"/>
  <c r="M341" i="1"/>
  <c r="M340" i="1"/>
  <c r="M339" i="1"/>
  <c r="M338" i="1"/>
  <c r="M337" i="1"/>
  <c r="M335" i="1"/>
  <c r="M334" i="1"/>
  <c r="M333" i="1"/>
  <c r="M332" i="1"/>
  <c r="M331" i="1"/>
  <c r="M330" i="1"/>
  <c r="M329" i="1"/>
  <c r="M325" i="1"/>
  <c r="M324" i="1"/>
  <c r="M323" i="1"/>
  <c r="M322" i="1"/>
  <c r="M321" i="1"/>
  <c r="M320" i="1"/>
  <c r="M459" i="1" s="1"/>
  <c r="M304" i="1"/>
  <c r="M306" i="1" s="1"/>
  <c r="M297" i="1"/>
  <c r="M295" i="1"/>
  <c r="M293" i="1"/>
  <c r="M278" i="1"/>
  <c r="M279" i="1" s="1"/>
  <c r="M269" i="1"/>
  <c r="M268" i="1"/>
  <c r="M265" i="1"/>
  <c r="M266" i="1" s="1"/>
  <c r="M262" i="1"/>
  <c r="M263" i="1" s="1"/>
  <c r="M259" i="1"/>
  <c r="M260" i="1" s="1"/>
  <c r="M257" i="1"/>
  <c r="M239" i="1"/>
  <c r="M238" i="1"/>
  <c r="M237" i="1"/>
  <c r="M221" i="1"/>
  <c r="M223" i="1" s="1"/>
  <c r="M214" i="1"/>
  <c r="M213" i="1"/>
  <c r="M211" i="1"/>
  <c r="M210" i="1"/>
  <c r="M208" i="1"/>
  <c r="M193" i="1"/>
  <c r="M192" i="1"/>
  <c r="M194" i="1" s="1"/>
  <c r="M184" i="1"/>
  <c r="M183" i="1"/>
  <c r="M182" i="1"/>
  <c r="M181" i="1"/>
  <c r="M178" i="1"/>
  <c r="M177" i="1"/>
  <c r="M174" i="1"/>
  <c r="M173" i="1"/>
  <c r="M172" i="1"/>
  <c r="M169" i="1"/>
  <c r="M168" i="1"/>
  <c r="M167" i="1"/>
  <c r="M164" i="1"/>
  <c r="M163" i="1"/>
  <c r="M162" i="1"/>
  <c r="M161" i="1"/>
  <c r="M158" i="1"/>
  <c r="M157" i="1"/>
  <c r="M154" i="1"/>
  <c r="M153" i="1"/>
  <c r="M136" i="1"/>
  <c r="M137" i="1" s="1"/>
  <c r="M133" i="1"/>
  <c r="M134" i="1" s="1"/>
  <c r="M130" i="1"/>
  <c r="M131" i="1" s="1"/>
  <c r="M129" i="1"/>
  <c r="M127" i="1"/>
  <c r="M128" i="1" s="1"/>
  <c r="M124" i="1"/>
  <c r="M125" i="1" s="1"/>
  <c r="M121" i="1"/>
  <c r="M122" i="1" s="1"/>
  <c r="M118" i="1"/>
  <c r="M117" i="1"/>
  <c r="M116" i="1"/>
  <c r="M114" i="1"/>
  <c r="M113" i="1"/>
  <c r="M95" i="1"/>
  <c r="M97" i="1" s="1"/>
  <c r="M92" i="1"/>
  <c r="M98" i="1" s="1"/>
  <c r="M76" i="1"/>
  <c r="M77" i="1" s="1"/>
  <c r="M74" i="1"/>
  <c r="M60" i="1"/>
  <c r="M58" i="1"/>
  <c r="M53" i="1"/>
  <c r="M54" i="1" s="1"/>
  <c r="M50" i="1"/>
  <c r="M49" i="1"/>
  <c r="M44" i="1"/>
  <c r="M43" i="1"/>
  <c r="M38" i="1"/>
  <c r="M39" i="1" s="1"/>
  <c r="M33" i="1"/>
  <c r="M30" i="1"/>
  <c r="M29" i="1"/>
  <c r="M24" i="1"/>
  <c r="M25" i="1" s="1"/>
  <c r="M20" i="1"/>
  <c r="M19" i="1"/>
  <c r="M14" i="1"/>
  <c r="M195" i="1" l="1"/>
  <c r="M138" i="1"/>
  <c r="M523" i="1"/>
  <c r="M78" i="1"/>
  <c r="M79" i="1" s="1"/>
  <c r="M21" i="1"/>
  <c r="M270" i="1"/>
  <c r="M51" i="1"/>
  <c r="M61" i="1"/>
  <c r="M175" i="1"/>
  <c r="M242" i="1"/>
  <c r="M187" i="1"/>
  <c r="M170" i="1"/>
  <c r="M215" i="1"/>
  <c r="M298" i="1"/>
  <c r="M307" i="1"/>
  <c r="M515" i="1"/>
  <c r="M62" i="1"/>
  <c r="M497" i="1"/>
  <c r="M271" i="1"/>
  <c r="M468" i="1"/>
  <c r="M460" i="1"/>
  <c r="M165" i="1"/>
  <c r="M224" i="1"/>
  <c r="M498" i="1"/>
  <c r="M524" i="1"/>
  <c r="M185" i="1"/>
  <c r="M139" i="1"/>
  <c r="M280" i="1"/>
  <c r="M326" i="1"/>
  <c r="M540" i="1"/>
  <c r="M45" i="1"/>
  <c r="M159" i="1"/>
  <c r="M299" i="1"/>
  <c r="M99" i="1"/>
  <c r="M272" i="1"/>
  <c r="M273" i="1"/>
  <c r="M216" i="1"/>
  <c r="M34" i="1"/>
  <c r="M155" i="1"/>
  <c r="M179" i="1"/>
  <c r="M186" i="1"/>
  <c r="M466" i="1"/>
  <c r="M539" i="1"/>
  <c r="M514" i="1"/>
  <c r="M522" i="1"/>
  <c r="M222" i="1"/>
  <c r="M241" i="1"/>
  <c r="M305" i="1"/>
  <c r="M15" i="1"/>
  <c r="M63" i="1"/>
  <c r="M93" i="1"/>
  <c r="M119" i="1"/>
  <c r="M499" i="1" l="1"/>
  <c r="M516" i="1"/>
  <c r="M100" i="1"/>
  <c r="M281" i="1"/>
  <c r="M308" i="1"/>
  <c r="M243" i="1"/>
  <c r="M300" i="1"/>
  <c r="M469" i="1"/>
  <c r="M196" i="1"/>
  <c r="M274" i="1"/>
  <c r="M541" i="1"/>
  <c r="M225" i="1"/>
  <c r="M461" i="1"/>
  <c r="M188" i="1"/>
  <c r="M217" i="1"/>
  <c r="M140" i="1"/>
  <c r="M525" i="1"/>
  <c r="M64" i="1"/>
</calcChain>
</file>

<file path=xl/sharedStrings.xml><?xml version="1.0" encoding="utf-8"?>
<sst xmlns="http://schemas.openxmlformats.org/spreadsheetml/2006/main" count="1113" uniqueCount="670">
  <si>
    <t>RÉNOVATION DES BUREAUX - PARC ALCYONE - CNRS DÉLÉGATION BRETAGNE PAYS DE LA LOIRE</t>
  </si>
  <si>
    <t>Mai 2023</t>
  </si>
  <si>
    <t>N</t>
  </si>
  <si>
    <t>Ref.</t>
  </si>
  <si>
    <t>Désignation</t>
  </si>
  <si>
    <t>U</t>
  </si>
  <si>
    <t>Qt</t>
  </si>
  <si>
    <t>Qt ent.</t>
  </si>
  <si>
    <t>TVA</t>
  </si>
  <si>
    <t>Prix Unitaire</t>
  </si>
  <si>
    <t>Montant HT</t>
  </si>
  <si>
    <t>Ref. Env.</t>
  </si>
  <si>
    <t>01</t>
  </si>
  <si>
    <t>CURAGE - DEMOLITION</t>
  </si>
  <si>
    <t>01.2</t>
  </si>
  <si>
    <t>DESCRIPTION DES OUVRAGES</t>
  </si>
  <si>
    <t>01.2.1</t>
  </si>
  <si>
    <t>INSTALLATION DE CHANTIER</t>
  </si>
  <si>
    <t>01.2.1.1</t>
  </si>
  <si>
    <t>Cloison HERAS</t>
  </si>
  <si>
    <t>ens</t>
  </si>
  <si>
    <t>Sous-Total HT de INSTALLATION DE CHANTIER</t>
  </si>
  <si>
    <t>01.2.2</t>
  </si>
  <si>
    <t>PROTECTION  OUVRAGES EXISTANTS</t>
  </si>
  <si>
    <t>01.2.2.1</t>
  </si>
  <si>
    <t>Sols durs</t>
  </si>
  <si>
    <t>01.2.2.2</t>
  </si>
  <si>
    <t>Sols souples conservés</t>
  </si>
  <si>
    <t>01.2.2.2.1</t>
  </si>
  <si>
    <t>Fourniture et pose de protection</t>
  </si>
  <si>
    <t>m²</t>
  </si>
  <si>
    <t>01.2.2.3</t>
  </si>
  <si>
    <t>Stores Vénitiens conservés</t>
  </si>
  <si>
    <t>Sous-Total HT de PROTECTION  OUVRAGES EXISTANTS</t>
  </si>
  <si>
    <t>01.2.3</t>
  </si>
  <si>
    <t>DÉPOSE D'ÉLÉMENTS D'ÉLECTRICITÉ</t>
  </si>
  <si>
    <t>01.2.3.1</t>
  </si>
  <si>
    <t>Dépose évacuation des équipements et évacuation câblage</t>
  </si>
  <si>
    <t>01.2.3.1.1</t>
  </si>
  <si>
    <t>Ensemble des installations électriques non conservées</t>
  </si>
  <si>
    <t>ft</t>
  </si>
  <si>
    <t>Sous-Total HT de DÉPOSE D'ÉLÉMENTS D'ÉLECTRICITÉ</t>
  </si>
  <si>
    <t>01.2.4</t>
  </si>
  <si>
    <t>DÉMOLITION DE REVÊTEMENTS DE SOLS</t>
  </si>
  <si>
    <t>01.2.4.1</t>
  </si>
  <si>
    <t>Carrelage au sol</t>
  </si>
  <si>
    <t>01.2.4.1.1</t>
  </si>
  <si>
    <t>Sols en dur</t>
  </si>
  <si>
    <t>01.2.4.1.1.1</t>
  </si>
  <si>
    <t>Carreaux sur dalle béton</t>
  </si>
  <si>
    <t>01.2.4.1.1.2</t>
  </si>
  <si>
    <t>Plinthes sur support plâtre</t>
  </si>
  <si>
    <t>ml</t>
  </si>
  <si>
    <t>01.2.4.2</t>
  </si>
  <si>
    <t>Arrachage de sols souples</t>
  </si>
  <si>
    <t>01.2.4.2.1</t>
  </si>
  <si>
    <t>Dépose de sol souple par tous procédés</t>
  </si>
  <si>
    <t>01.2.4.2.1.1</t>
  </si>
  <si>
    <t>Revêtement en dalles</t>
  </si>
  <si>
    <t>Sous-Total HT de DÉMOLITION DE REVÊTEMENTS DE SOLS</t>
  </si>
  <si>
    <t>01.2.5</t>
  </si>
  <si>
    <t>DÉMOLITION DE CLOISONS</t>
  </si>
  <si>
    <t>01.2.5.1</t>
  </si>
  <si>
    <t>Cloisons de toutes natures</t>
  </si>
  <si>
    <t>01.2.5.1.1</t>
  </si>
  <si>
    <t>Cloisons non porteuses</t>
  </si>
  <si>
    <t>01.2.5.1.1.1</t>
  </si>
  <si>
    <t>type cloisons plâtre</t>
  </si>
  <si>
    <t>Sous-Total HT de DÉMOLITION DE CLOISONS</t>
  </si>
  <si>
    <t>01.2.6</t>
  </si>
  <si>
    <t>DÉMOLITION DE PLAFONDS</t>
  </si>
  <si>
    <t>01.2.6.1</t>
  </si>
  <si>
    <t>Démolition de plafonds suspendus</t>
  </si>
  <si>
    <t>01.2.6.1.1</t>
  </si>
  <si>
    <t>Ossature faux plafond</t>
  </si>
  <si>
    <t>01.2.6.1.1.1</t>
  </si>
  <si>
    <t>Dépose faux plafond dalles 600 x 600 mm</t>
  </si>
  <si>
    <t>01.2.6.1.2</t>
  </si>
  <si>
    <t>Dalles de faux plafond</t>
  </si>
  <si>
    <t>Sous-Total HT de DÉMOLITION DE PLAFONDS</t>
  </si>
  <si>
    <t>01.2.7</t>
  </si>
  <si>
    <t>DÉMOLITION DE MENUISERIES</t>
  </si>
  <si>
    <t>01.2.7.1</t>
  </si>
  <si>
    <t>Dépose de menuiseries intérieures</t>
  </si>
  <si>
    <t>01.2.7.1.1</t>
  </si>
  <si>
    <t>Tout ouvrage intérieur</t>
  </si>
  <si>
    <t>01.2.7.1.1.1</t>
  </si>
  <si>
    <t>Blocs-portes complets</t>
  </si>
  <si>
    <t>u</t>
  </si>
  <si>
    <t>01.2.7.1.1.2</t>
  </si>
  <si>
    <t>Placards</t>
  </si>
  <si>
    <t>Sous-Total HT de DÉMOLITION DE MENUISERIES</t>
  </si>
  <si>
    <t>01.2.8</t>
  </si>
  <si>
    <t>CAROTTAGE</t>
  </si>
  <si>
    <t>01.2.8.1</t>
  </si>
  <si>
    <t>Carottage</t>
  </si>
  <si>
    <t>Sous-Total HT de CAROTTAGE</t>
  </si>
  <si>
    <t>01.2.9</t>
  </si>
  <si>
    <t>ÉVACUATION DES GRAVOIS / FIN DE CHANTIER</t>
  </si>
  <si>
    <t>01.2.9.1</t>
  </si>
  <si>
    <t>Enlèvement des gravois</t>
  </si>
  <si>
    <t>01.2.9.1.1</t>
  </si>
  <si>
    <t>Bennes</t>
  </si>
  <si>
    <t>01.2.9.1.1.1</t>
  </si>
  <si>
    <t>Enlèvement de gravois</t>
  </si>
  <si>
    <t>01.2.9.2</t>
  </si>
  <si>
    <t>Nettoyage fin de chantier</t>
  </si>
  <si>
    <t>01.2.9.2.1</t>
  </si>
  <si>
    <t>Nettoyage après travaux curage</t>
  </si>
  <si>
    <t>Sous-Total HT de ÉVACUATION DES GRAVOIS / FIN DE CHANTIER</t>
  </si>
  <si>
    <t>MONTANT HT - 01 - CURAGE - DEMOLITION</t>
  </si>
  <si>
    <t>MONTANT TVA - 20,00%</t>
  </si>
  <si>
    <t>MONTANT TTC - 01 - CURAGE - DEMOLITION</t>
  </si>
  <si>
    <t>02</t>
  </si>
  <si>
    <t>FLOCAGE</t>
  </si>
  <si>
    <t>02.1</t>
  </si>
  <si>
    <t>02.1.1</t>
  </si>
  <si>
    <t>Reprise de flocage</t>
  </si>
  <si>
    <t>MONTANT HT - 02 - FLOCAGE</t>
  </si>
  <si>
    <t>MONTANT TTC - 02 - FLOCAGE</t>
  </si>
  <si>
    <t>03</t>
  </si>
  <si>
    <t>MENUISERIE INTERIEURE</t>
  </si>
  <si>
    <t>03.1</t>
  </si>
  <si>
    <t>03.1.1</t>
  </si>
  <si>
    <t>BLOCS-PORTES INTERIEURES</t>
  </si>
  <si>
    <t>03.1.1.1</t>
  </si>
  <si>
    <t>BLOCS-PORTES INTERIEURS</t>
  </si>
  <si>
    <t>Sous-Total HT de BLOCS-PORTES INTERIEURES</t>
  </si>
  <si>
    <t>03.1.2</t>
  </si>
  <si>
    <t>OUVRAGES DIVERS</t>
  </si>
  <si>
    <t>03.1.2.1</t>
  </si>
  <si>
    <t>PLINTHES BOIS</t>
  </si>
  <si>
    <t>Sous-Total HT de OUVRAGES DIVERS</t>
  </si>
  <si>
    <t>MONTANT HT - 03 - MENUISERIE INTERIEURE</t>
  </si>
  <si>
    <t>MONTANT TTC - 03 - MENUISERIE INTERIEURE</t>
  </si>
  <si>
    <t>04</t>
  </si>
  <si>
    <t>CLOISON SECHES - PLATRERIE</t>
  </si>
  <si>
    <t>04.1</t>
  </si>
  <si>
    <t>04.1.1</t>
  </si>
  <si>
    <t>CLOISON DE DISTIBUTION</t>
  </si>
  <si>
    <t>04.1.1.1</t>
  </si>
  <si>
    <t>Cloisons en plaques de plâtre type 72/48 - 31 DB</t>
  </si>
  <si>
    <t>04.1.1.2</t>
  </si>
  <si>
    <t>Cloisons en plaques de plâtre type 98/48 - 44dB</t>
  </si>
  <si>
    <t>04.1.1.3</t>
  </si>
  <si>
    <t>Cloisons en plaques de plâtre type SAA 160 habito 63dB</t>
  </si>
  <si>
    <t>04.1.1.4</t>
  </si>
  <si>
    <t>Pose d'huisseries dans cloisons sèches</t>
  </si>
  <si>
    <t>04.1.1.5</t>
  </si>
  <si>
    <t>Renforts pour supports appareils et accessoires</t>
  </si>
  <si>
    <t>04.1.1.6</t>
  </si>
  <si>
    <t>About de cloison</t>
  </si>
  <si>
    <t>Sous-Total HT de CLOISON DE DISTIBUTION</t>
  </si>
  <si>
    <t>04.1.2</t>
  </si>
  <si>
    <t>RETOMBE DE PLAFOND</t>
  </si>
  <si>
    <t>04.1.2.1</t>
  </si>
  <si>
    <t>Retombé en plaque de plâtre sur ossature</t>
  </si>
  <si>
    <t>Sous-Total HT de RETOMBE DE PLAFOND</t>
  </si>
  <si>
    <t>04.1.3</t>
  </si>
  <si>
    <t>GAINE TECHNIQUE</t>
  </si>
  <si>
    <t>04.1.3.1</t>
  </si>
  <si>
    <t>Cuisine / Douche</t>
  </si>
  <si>
    <t>Sous-Total HT de GAINE TECHNIQUE</t>
  </si>
  <si>
    <t>04.1.4</t>
  </si>
  <si>
    <t>RACCORD</t>
  </si>
  <si>
    <t>04.1.4.1</t>
  </si>
  <si>
    <t>Raccord de plâtre</t>
  </si>
  <si>
    <t>Forf</t>
  </si>
  <si>
    <t>Sous-Total HT de RACCORD</t>
  </si>
  <si>
    <t>04.1.5</t>
  </si>
  <si>
    <t>PLUS VALUE BA13 HYDRO</t>
  </si>
  <si>
    <t>04.1.5.1</t>
  </si>
  <si>
    <t>BA13 hydro dans zone humide</t>
  </si>
  <si>
    <t>Sous-Total HT de PLUS VALUE BA13 HYDRO</t>
  </si>
  <si>
    <t>04.1.6</t>
  </si>
  <si>
    <t>OUVERTURE DE BAIE LIBRE</t>
  </si>
  <si>
    <t>04.1.6.1</t>
  </si>
  <si>
    <t>Ouverture de baie dans cloison placo existante</t>
  </si>
  <si>
    <t>Sous-Total HT de OUVERTURE DE BAIE LIBRE</t>
  </si>
  <si>
    <t>04.1.7</t>
  </si>
  <si>
    <t>BANDES ARMEES / BANDES</t>
  </si>
  <si>
    <t>04.1.7.1</t>
  </si>
  <si>
    <t>Traitement des bandes</t>
  </si>
  <si>
    <t>Sous-Total HT de BANDES ARMEES / BANDES</t>
  </si>
  <si>
    <t>MONTANT HT - 04 - CLOISON SECHES - PLATRERIE</t>
  </si>
  <si>
    <t>MONTANT TTC - 04 - CLOISON SECHES - PLATRERIE</t>
  </si>
  <si>
    <t>05</t>
  </si>
  <si>
    <t>CLOISONS MODULAIRES</t>
  </si>
  <si>
    <t>05.1</t>
  </si>
  <si>
    <t>05.1.1</t>
  </si>
  <si>
    <t>INSTALLATION, TRAITEMENTS</t>
  </si>
  <si>
    <t>05.1.1.1</t>
  </si>
  <si>
    <t>Livraison, installation et repliement du chantier</t>
  </si>
  <si>
    <t>05.1.1.2</t>
  </si>
  <si>
    <t>Gestion traitement des déchets</t>
  </si>
  <si>
    <t>Sous-Total HT de INSTALLATION, TRAITEMENTS</t>
  </si>
  <si>
    <t>05.1.2</t>
  </si>
  <si>
    <t>DEPOSE SOIGNEE DES EXISTANTS</t>
  </si>
  <si>
    <t>05.1.2.1</t>
  </si>
  <si>
    <t>Dépose soignée de cloisons modulaires</t>
  </si>
  <si>
    <t>05.1.2.2</t>
  </si>
  <si>
    <t>Stockage et inventaire</t>
  </si>
  <si>
    <t>Sous-Total HT de DEPOSE SOIGNEE DES EXISTANTS</t>
  </si>
  <si>
    <t>05.1.3</t>
  </si>
  <si>
    <t>REPOSE SOIGNEE DES EXISTANTS</t>
  </si>
  <si>
    <t>05.1.3.1</t>
  </si>
  <si>
    <t>Repose cloisons pleines existantes</t>
  </si>
  <si>
    <t>05.1.3.2</t>
  </si>
  <si>
    <t>Repose cloisons vitrées existantes</t>
  </si>
  <si>
    <t>05.1.3.3</t>
  </si>
  <si>
    <t>Repose bloc porte 1 vantail</t>
  </si>
  <si>
    <t>05.1.3.4</t>
  </si>
  <si>
    <t>Fournitures complémentaires pour repose de cloison existantes</t>
  </si>
  <si>
    <t>Sous-Total HT de REPOSE SOIGNEE DES EXISTANTS</t>
  </si>
  <si>
    <t>05.1.4</t>
  </si>
  <si>
    <t>CLOISONS MODULAIRES NEUVES</t>
  </si>
  <si>
    <t>05.1.4.1</t>
  </si>
  <si>
    <t>05.1.4.2</t>
  </si>
  <si>
    <t>05.1.4.3</t>
  </si>
  <si>
    <t>Sous-Total HT de CLOISONS MODULAIRES NEUVES</t>
  </si>
  <si>
    <t>05.1.5</t>
  </si>
  <si>
    <t>BLOC PORTE</t>
  </si>
  <si>
    <t>05.1.5.1</t>
  </si>
  <si>
    <t>05.1.5.2</t>
  </si>
  <si>
    <t>05.1.5.3</t>
  </si>
  <si>
    <t>Sous-Total HT de BLOC PORTE</t>
  </si>
  <si>
    <t>05.1.6</t>
  </si>
  <si>
    <t>ACCESSOIRES</t>
  </si>
  <si>
    <t>05.1.6.1</t>
  </si>
  <si>
    <t>Accessoires de liaisons (départs et angles)</t>
  </si>
  <si>
    <t>05.1.6.2</t>
  </si>
  <si>
    <t>Sous-Total HT de ACCESSOIRES</t>
  </si>
  <si>
    <t>05.1.7</t>
  </si>
  <si>
    <t>05.1.7.1</t>
  </si>
  <si>
    <t>Barrières acoustiques</t>
  </si>
  <si>
    <t>05.1.7.2</t>
  </si>
  <si>
    <t>Remplacement panneaux pleins</t>
  </si>
  <si>
    <t>05.1.7.3</t>
  </si>
  <si>
    <t>Vitrophanie</t>
  </si>
  <si>
    <t>05.1.7.4</t>
  </si>
  <si>
    <t>Condamnation porte existante</t>
  </si>
  <si>
    <t>MONTANT HT - 05 - CLOISONS MODULAIRES</t>
  </si>
  <si>
    <t>MONTANT TTC - 05 - CLOISONS MODULAIRES</t>
  </si>
  <si>
    <t>OPTIONS</t>
  </si>
  <si>
    <t>05.1.5.4</t>
  </si>
  <si>
    <t>05.1.5.5</t>
  </si>
  <si>
    <t>06.3.3</t>
  </si>
  <si>
    <t>PLAFOND SUSPENDU FIBRE MINERALE 600 x 600 DE TYPE 3 (41dB)</t>
  </si>
  <si>
    <t>08.1.3.3</t>
  </si>
  <si>
    <t>Reprise de chape</t>
  </si>
  <si>
    <t>09.2.3</t>
  </si>
  <si>
    <t>PLUS VALUE PEINTURE ECOLOGIQUE</t>
  </si>
  <si>
    <t>10.1.5.3.10</t>
  </si>
  <si>
    <t>Pavé LED</t>
  </si>
  <si>
    <t>PM</t>
  </si>
  <si>
    <t>12.6</t>
  </si>
  <si>
    <t>Bibliothèque sur mesure</t>
  </si>
  <si>
    <t>12.8</t>
  </si>
  <si>
    <t>Meuble sur mesure SAG</t>
  </si>
  <si>
    <t xml:space="preserve">Total Option </t>
  </si>
  <si>
    <t>TOTAL HT TOUTES OPTIONS</t>
  </si>
  <si>
    <t>TOTAL TVA 20,00 %</t>
  </si>
  <si>
    <t>TOTAL TTC TOUTES OPTIONS</t>
  </si>
  <si>
    <t>LOT N° 06</t>
  </si>
  <si>
    <t>PLAFONDS SUSPENDUS</t>
  </si>
  <si>
    <t>06.1</t>
  </si>
  <si>
    <t>LIVRAISON / REPLI DE CHANTIER</t>
  </si>
  <si>
    <t>06.1.1</t>
  </si>
  <si>
    <t>Livraison / Installation et repoli de chantier</t>
  </si>
  <si>
    <t>06.2</t>
  </si>
  <si>
    <t>TRAVAUX SUR LES EXISTANTS</t>
  </si>
  <si>
    <t>06.2.1</t>
  </si>
  <si>
    <t>TRAVAUX DE REPRISE</t>
  </si>
  <si>
    <t>06.2.2</t>
  </si>
  <si>
    <t>REEMPLOI DALLES DE FAUX PLAFOND EXISTANTES</t>
  </si>
  <si>
    <t>06.3</t>
  </si>
  <si>
    <t>PLAFOND SUSPENDU FIBRE MINERALE</t>
  </si>
  <si>
    <t>06.3.1</t>
  </si>
  <si>
    <t>PLAFOND SUSPENDU FIBRE MINERALE 600 x 600 DE TYPE 1 (26 dB)</t>
  </si>
  <si>
    <t>06.3.2</t>
  </si>
  <si>
    <t>PLAFOND SUSPENDU FIBRE MINERALE 600 x 600 DE TYPE 2 (sans dalles)</t>
  </si>
  <si>
    <t>MONTANT HT - 06 - PLAFONDS SUSPENDUS</t>
  </si>
  <si>
    <t>MONTANT TTC - 06 - PLAFONDS SUSPENDUS</t>
  </si>
  <si>
    <t>LOT N° 07</t>
  </si>
  <si>
    <t>CARRELAGE - FAIENCE</t>
  </si>
  <si>
    <t>07.1</t>
  </si>
  <si>
    <t>07.1.1</t>
  </si>
  <si>
    <t>07.1.2</t>
  </si>
  <si>
    <t>REVETEMENT CARRELAGE GRES CERAME</t>
  </si>
  <si>
    <t>07.1.3</t>
  </si>
  <si>
    <t>FAIENCE</t>
  </si>
  <si>
    <t>07.1.4</t>
  </si>
  <si>
    <t>SPEC</t>
  </si>
  <si>
    <t>MONTANT HT - 07 - CARRELAGE - FAIENCE</t>
  </si>
  <si>
    <t>MONTANT TTC - 07 - CARRELAGE - FAIENCE</t>
  </si>
  <si>
    <t>LOT N° 08</t>
  </si>
  <si>
    <t>REVETEMENTS SOLS SOUPLES</t>
  </si>
  <si>
    <t>08.1</t>
  </si>
  <si>
    <t>08.1.1</t>
  </si>
  <si>
    <t>INSTALLATION DE CHANTIER, APPROVISIONNEMENT ET REPLI</t>
  </si>
  <si>
    <t>08.1.2</t>
  </si>
  <si>
    <t>08.1.2.1</t>
  </si>
  <si>
    <t>Travaux de reprise ponctuel</t>
  </si>
  <si>
    <t>Sous-Total HT de TRAVAUX SUR LES EXISTANTS</t>
  </si>
  <si>
    <t>08.1.3</t>
  </si>
  <si>
    <t>TRAVAUX PREPARATOIRES</t>
  </si>
  <si>
    <t>08.1.3.1</t>
  </si>
  <si>
    <t>Ragréage</t>
  </si>
  <si>
    <t>Sous-Total HT de TRAVAUX PREPARATOIRES</t>
  </si>
  <si>
    <t>08.1.4</t>
  </si>
  <si>
    <t>REVETEMENTS DE SOLS SOUPLES</t>
  </si>
  <si>
    <t>08.1.4.1</t>
  </si>
  <si>
    <t>Sols souples PVC imitation bois de type ID inspiration 55 de chez Tarkett</t>
  </si>
  <si>
    <t>Sous-Total HT de REVETEMENTS DE SOLS SOUPLES</t>
  </si>
  <si>
    <t>08.1.5</t>
  </si>
  <si>
    <t>08.1.5.1</t>
  </si>
  <si>
    <t>Barres de seuil</t>
  </si>
  <si>
    <t>08.1.5.2</t>
  </si>
  <si>
    <t>Protection des sols</t>
  </si>
  <si>
    <t>MONTANT HT - 08 - REVETEMENTS SOLS SOUPLES</t>
  </si>
  <si>
    <t>MONTANT TVA - 20,6%</t>
  </si>
  <si>
    <t>MONTANT TTC - 08 - REVETEMENTS SOLS SOUPLES</t>
  </si>
  <si>
    <t>LOT N° 09</t>
  </si>
  <si>
    <t>PEINTURE - REVETEMENTS MURAUX - NETTOYAGE</t>
  </si>
  <si>
    <t>09.1</t>
  </si>
  <si>
    <t>PEINTURES INTERIEURES</t>
  </si>
  <si>
    <t>09.1.1</t>
  </si>
  <si>
    <t>PEINTURE SUR MENUISERIES BOIS / PLINTHES / HUISSERIES</t>
  </si>
  <si>
    <t>09.2</t>
  </si>
  <si>
    <t>PEINTURES ET REVETEMENTS MURAUX SUR PAROIS</t>
  </si>
  <si>
    <t>09.2.1</t>
  </si>
  <si>
    <t>PEINTURE SUR PAROIS</t>
  </si>
  <si>
    <t>09.2.2</t>
  </si>
  <si>
    <t>PLUS VALUE REVETEMENT MURAL DECORATIF (référence exacte à définir)</t>
  </si>
  <si>
    <t>09.3</t>
  </si>
  <si>
    <t>NETTOYAGE</t>
  </si>
  <si>
    <t>MONTANT HT - 09 - PEINTURE - REVETEMENTS MURAUX - NETTOYAGE</t>
  </si>
  <si>
    <t>MONTANT TTC - 09 - PEINTURE - REVETEMENTS MURAUX - NETTOYAGE</t>
  </si>
  <si>
    <t>10</t>
  </si>
  <si>
    <t>ELECTRICITE - ECLAIRAGE</t>
  </si>
  <si>
    <t>10.1</t>
  </si>
  <si>
    <t>PRESTATIONS</t>
  </si>
  <si>
    <t>10.1.1</t>
  </si>
  <si>
    <t>NEUTRALISATION DES RESEAUX</t>
  </si>
  <si>
    <t>10.1.2</t>
  </si>
  <si>
    <t>10.1.3</t>
  </si>
  <si>
    <t>CONTINUITE DE SERVICE</t>
  </si>
  <si>
    <t>10.1.4</t>
  </si>
  <si>
    <t>DEPOSE</t>
  </si>
  <si>
    <t>10.1.4.1</t>
  </si>
  <si>
    <t>Câblage</t>
  </si>
  <si>
    <t>10.1.4.2</t>
  </si>
  <si>
    <t>Luminaires</t>
  </si>
  <si>
    <t>Sous-Total HT de DEPOSE</t>
  </si>
  <si>
    <t>10.1.5</t>
  </si>
  <si>
    <t>PRESTATIONS PAR LOCAL</t>
  </si>
  <si>
    <t>10.1.5.1</t>
  </si>
  <si>
    <t>ACCUEIL</t>
  </si>
  <si>
    <t>10.1.5.1.1</t>
  </si>
  <si>
    <t>Modification réseau éclairage</t>
  </si>
  <si>
    <t>10.1.5.1.2</t>
  </si>
  <si>
    <t>Création réseau éclairage</t>
  </si>
  <si>
    <t>10.1.5.1.3</t>
  </si>
  <si>
    <t>Défibrilateur</t>
  </si>
  <si>
    <t>10.1.5.1.4</t>
  </si>
  <si>
    <t>Adaptation goulotte électrique existante</t>
  </si>
  <si>
    <t>10.1.5.1.5</t>
  </si>
  <si>
    <t>Dépose / Déplacement / Repose goulotte électrique existante équipée</t>
  </si>
  <si>
    <t>10.1.5.1.6</t>
  </si>
  <si>
    <t>Suspension décorative (modèle à définir)</t>
  </si>
  <si>
    <t>10.1.5.1.7</t>
  </si>
  <si>
    <t>Downlight</t>
  </si>
  <si>
    <t>10.1.5.2</t>
  </si>
  <si>
    <t>SALLE DE REUNION</t>
  </si>
  <si>
    <t>10.1.5.2.1</t>
  </si>
  <si>
    <t>10.1.5.2.2</t>
  </si>
  <si>
    <t>Pavé LED Dimmable</t>
  </si>
  <si>
    <t>10.1.5.2.3</t>
  </si>
  <si>
    <t>Bloc Prise tisanie</t>
  </si>
  <si>
    <t>10.1.5.2.4</t>
  </si>
  <si>
    <t>Gouloltte Electrique</t>
  </si>
  <si>
    <t>10.1.5.2.5</t>
  </si>
  <si>
    <t>Prises CFO / RJ45</t>
  </si>
  <si>
    <t>10.1.5.2.6</t>
  </si>
  <si>
    <t>Borne WIFI</t>
  </si>
  <si>
    <t>10.1.5.2.7</t>
  </si>
  <si>
    <t>Ecran de projection électrique</t>
  </si>
  <si>
    <t>10.1.5.2.8</t>
  </si>
  <si>
    <t>Bloc Prise vidéo projecteur</t>
  </si>
  <si>
    <t>10.1.5.3</t>
  </si>
  <si>
    <t>CAFETERIA</t>
  </si>
  <si>
    <t>10.1.5.3.1</t>
  </si>
  <si>
    <t>Bloc Prise existant 6PC / 2RJ</t>
  </si>
  <si>
    <t>10.1.5.3.2</t>
  </si>
  <si>
    <t>PC service</t>
  </si>
  <si>
    <t>10.1.5.3.3</t>
  </si>
  <si>
    <t>Bloc prise existant 2 PC / 3RJ</t>
  </si>
  <si>
    <t>10.1.5.3.4</t>
  </si>
  <si>
    <t>10.1.5.3.5</t>
  </si>
  <si>
    <t>Ecran TV</t>
  </si>
  <si>
    <t>10.1.5.3.6</t>
  </si>
  <si>
    <t>PC Cuisine</t>
  </si>
  <si>
    <t>10.1.5.3.7</t>
  </si>
  <si>
    <t>Modification réseau Eclairage</t>
  </si>
  <si>
    <t>10.1.5.3.8</t>
  </si>
  <si>
    <t>10.1.5.3.9</t>
  </si>
  <si>
    <t>10.1.5.4</t>
  </si>
  <si>
    <t>BUREAU SAG</t>
  </si>
  <si>
    <t>10.1.5.4.1</t>
  </si>
  <si>
    <t>10.1.5.4.2</t>
  </si>
  <si>
    <t>10.1.5.4.3</t>
  </si>
  <si>
    <t>PTI à créer</t>
  </si>
  <si>
    <t>10.1.5.4.4</t>
  </si>
  <si>
    <t>PTI existant à déplacer</t>
  </si>
  <si>
    <t>10.1.5.4.5</t>
  </si>
  <si>
    <t>10.1.5.5</t>
  </si>
  <si>
    <t>10.1.5.5.1</t>
  </si>
  <si>
    <t>10.1.5.5.2</t>
  </si>
  <si>
    <t>10.1.5.5.3</t>
  </si>
  <si>
    <t>10.1.5.5.4</t>
  </si>
  <si>
    <t>10.1.5.6</t>
  </si>
  <si>
    <t>CIRCULATION</t>
  </si>
  <si>
    <t>10.1.5.6.1</t>
  </si>
  <si>
    <t>BAES</t>
  </si>
  <si>
    <t>10.1.5.6.2</t>
  </si>
  <si>
    <t>10.1.5.7</t>
  </si>
  <si>
    <t>BUREAU COM</t>
  </si>
  <si>
    <t>10.1.5.7.1</t>
  </si>
  <si>
    <t>10.1.5.7.2</t>
  </si>
  <si>
    <t>10.1.5.7.3</t>
  </si>
  <si>
    <t>10.1.5.8</t>
  </si>
  <si>
    <t>BUREAU SAG responsable</t>
  </si>
  <si>
    <t>10.1.5.8.1</t>
  </si>
  <si>
    <t>10.1.5.9</t>
  </si>
  <si>
    <t>BUREAU STL / SPS</t>
  </si>
  <si>
    <t>10.1.5.9.1</t>
  </si>
  <si>
    <t>10.1.5.9.2</t>
  </si>
  <si>
    <t>10.1.5.9.3</t>
  </si>
  <si>
    <t>10.1.5.9.4</t>
  </si>
  <si>
    <t>10.1.5.9.5</t>
  </si>
  <si>
    <t>10.1.5.10</t>
  </si>
  <si>
    <t>BUREAU  SSI</t>
  </si>
  <si>
    <t>10.1.5.10.1</t>
  </si>
  <si>
    <t>10.1.5.10.2</t>
  </si>
  <si>
    <t>10.1.5.10.3</t>
  </si>
  <si>
    <t>10.1.5.10.4</t>
  </si>
  <si>
    <t>10.1.5.11</t>
  </si>
  <si>
    <t>BUREAU  SSI RESPONSABLE</t>
  </si>
  <si>
    <t>10.1.5.11.1</t>
  </si>
  <si>
    <t>10.1.5.12</t>
  </si>
  <si>
    <t>FLEX / BULLE</t>
  </si>
  <si>
    <t>10.1.5.12.1</t>
  </si>
  <si>
    <t>10.1.5.12.2</t>
  </si>
  <si>
    <t>10.1.5.12.3</t>
  </si>
  <si>
    <t>10.1.5.12.4</t>
  </si>
  <si>
    <t>10.1.5.13</t>
  </si>
  <si>
    <t>LOCAL INFO</t>
  </si>
  <si>
    <t>10.1.5.13.1</t>
  </si>
  <si>
    <t>10.1.5.14</t>
  </si>
  <si>
    <t>LOCAL TECHNIQUE / MENAGE</t>
  </si>
  <si>
    <t>10.1.5.14.1</t>
  </si>
  <si>
    <t>10.1.5.15</t>
  </si>
  <si>
    <t>LOCAL TECHNIQUE n°2</t>
  </si>
  <si>
    <t>10.1.5.15.1</t>
  </si>
  <si>
    <t>10.1.5.15.2</t>
  </si>
  <si>
    <t>10.1.5.16</t>
  </si>
  <si>
    <t>Local Douche</t>
  </si>
  <si>
    <t>10.1.5.16.1</t>
  </si>
  <si>
    <t>Spot LED étanche</t>
  </si>
  <si>
    <t>10.1.5.16.2</t>
  </si>
  <si>
    <t>10.1.5.16.3</t>
  </si>
  <si>
    <t>1 PC service</t>
  </si>
  <si>
    <t>10.1.5.17</t>
  </si>
  <si>
    <t>LOCAUX DIVERS</t>
  </si>
  <si>
    <t>10.1.5.17.1</t>
  </si>
  <si>
    <t>PC service (ménage)</t>
  </si>
  <si>
    <t>10.1.5.17.2</t>
  </si>
  <si>
    <t>Déplacement Convecteur</t>
  </si>
  <si>
    <t>10.1.5.18</t>
  </si>
  <si>
    <t>SPV Responsable 1</t>
  </si>
  <si>
    <t>10.1.5.18.1</t>
  </si>
  <si>
    <t>10.1.5.18.2</t>
  </si>
  <si>
    <t>Pavé LED dimmable</t>
  </si>
  <si>
    <t>10.1.5.18.3</t>
  </si>
  <si>
    <t>10.1.5.19</t>
  </si>
  <si>
    <t>SPV Responsable 2</t>
  </si>
  <si>
    <t>10.1.5.19.1</t>
  </si>
  <si>
    <t>10.1.5.19.2</t>
  </si>
  <si>
    <t>10.1.5.19.3</t>
  </si>
  <si>
    <t>10.1.5.19.4</t>
  </si>
  <si>
    <t>10.1.5.20</t>
  </si>
  <si>
    <t>SPV Responsable 3</t>
  </si>
  <si>
    <t>10.1.5.20.1</t>
  </si>
  <si>
    <t>10.1.5.20.2</t>
  </si>
  <si>
    <t>10.1.5.20.3</t>
  </si>
  <si>
    <t>10.1.5.20.4</t>
  </si>
  <si>
    <t>10.1.5.21</t>
  </si>
  <si>
    <t>POLE EUROPE SPV</t>
  </si>
  <si>
    <t>10.1.5.21.1</t>
  </si>
  <si>
    <t>10.1.5.21.2</t>
  </si>
  <si>
    <t>10.1.5.21.3</t>
  </si>
  <si>
    <t>10.1.5.21.4</t>
  </si>
  <si>
    <t>10.1.5.21.5</t>
  </si>
  <si>
    <t>10.1.5.22</t>
  </si>
  <si>
    <t>POLE SUBVENTION SPV</t>
  </si>
  <si>
    <t>10.1.5.22.1</t>
  </si>
  <si>
    <t>10.1.5.22.2</t>
  </si>
  <si>
    <t>10.1.5.22.3</t>
  </si>
  <si>
    <t>10.1.5.22.4</t>
  </si>
  <si>
    <t>10.1.5.22.5</t>
  </si>
  <si>
    <t>10.1.5.23</t>
  </si>
  <si>
    <t>POLE FLEX SPV</t>
  </si>
  <si>
    <t>10.1.5.23.1</t>
  </si>
  <si>
    <t>10.1.5.23.2</t>
  </si>
  <si>
    <t>10.1.5.23.3</t>
  </si>
  <si>
    <t>10.1.5.23.4</t>
  </si>
  <si>
    <t>10.1.5.23.5</t>
  </si>
  <si>
    <t>10.1.5.24</t>
  </si>
  <si>
    <t>POLE CONTRAT ET INNOVATION</t>
  </si>
  <si>
    <t>10.1.5.24.1</t>
  </si>
  <si>
    <t>10.1.5.24.2</t>
  </si>
  <si>
    <t>10.1.5.24.3</t>
  </si>
  <si>
    <t>10.1.5.24.4</t>
  </si>
  <si>
    <t>10.1.5.24.5</t>
  </si>
  <si>
    <t>10.1.5.25</t>
  </si>
  <si>
    <t>BULLE 2</t>
  </si>
  <si>
    <t>10.1.5.25.1</t>
  </si>
  <si>
    <t>10.1.5.25.2</t>
  </si>
  <si>
    <t>PTI  à créer</t>
  </si>
  <si>
    <t>10.1.5.25.3</t>
  </si>
  <si>
    <t>10.1.5.25.4</t>
  </si>
  <si>
    <t>10.1.5.26</t>
  </si>
  <si>
    <t>BULLE 5p</t>
  </si>
  <si>
    <t>10.1.5.26.1</t>
  </si>
  <si>
    <t>Sous-Total HT de PRESTATIONS PAR LOCAL</t>
  </si>
  <si>
    <t>10.1.7</t>
  </si>
  <si>
    <t>PRESTATIONS COMPLEMENTAIRES</t>
  </si>
  <si>
    <t>10.1.7.1</t>
  </si>
  <si>
    <t>Recette informatique</t>
  </si>
  <si>
    <t>Sous-Total HT de PRESTATIONS COMPLEMENTAIRES</t>
  </si>
  <si>
    <t>MONTANT HT - 10 - ELECTRICITE - ECLAIRAGE</t>
  </si>
  <si>
    <t>MONTANT TTC - 10 - ELECTRICITE - ECLAIRAGE</t>
  </si>
  <si>
    <t>11</t>
  </si>
  <si>
    <t>PLOMBERIE - CVC</t>
  </si>
  <si>
    <t>11.1</t>
  </si>
  <si>
    <t>PRESTATIONS PLOMBERIE</t>
  </si>
  <si>
    <t>11.1.1</t>
  </si>
  <si>
    <t>Neutralisation installation existante</t>
  </si>
  <si>
    <t>11.1.2</t>
  </si>
  <si>
    <t>Création douche</t>
  </si>
  <si>
    <t>11.1.4</t>
  </si>
  <si>
    <t>Ballon ECS 200L</t>
  </si>
  <si>
    <t>11.2</t>
  </si>
  <si>
    <t>PRESTATION CLIMATISATION</t>
  </si>
  <si>
    <t>11.2.1</t>
  </si>
  <si>
    <t>11.2.2</t>
  </si>
  <si>
    <t>Dépose / repose unité murale</t>
  </si>
  <si>
    <t>11.2.3</t>
  </si>
  <si>
    <t>Déplacement cassette de climatisation existante</t>
  </si>
  <si>
    <t>11.2.4</t>
  </si>
  <si>
    <t>Déplacement unité murale de climatisation existante</t>
  </si>
  <si>
    <t>11.2.5</t>
  </si>
  <si>
    <t>Déplacement télécommande</t>
  </si>
  <si>
    <t>11.2.6</t>
  </si>
  <si>
    <t>Suppression télécommande / Pilotage modifié</t>
  </si>
  <si>
    <t>11.3</t>
  </si>
  <si>
    <t>PRESTATION VENTILATION</t>
  </si>
  <si>
    <t>11.3.1</t>
  </si>
  <si>
    <t>Neutralisation réseaux VMC</t>
  </si>
  <si>
    <t>11.3.2</t>
  </si>
  <si>
    <t>Dépose / Repose bouche VMC existante</t>
  </si>
  <si>
    <t>11.3.3</t>
  </si>
  <si>
    <t>Adaptation réseaux VMC</t>
  </si>
  <si>
    <t>11.3.4</t>
  </si>
  <si>
    <t>Création réseau VMC</t>
  </si>
  <si>
    <t>MONTANT HT - 11 - PLOMBERIE - CVC</t>
  </si>
  <si>
    <t>MONTANT TTC - 11 - PLOMBERIE - CVC</t>
  </si>
  <si>
    <t>12</t>
  </si>
  <si>
    <t>MENUISERIE AGENCEMENT</t>
  </si>
  <si>
    <t>12.1</t>
  </si>
  <si>
    <t>Etagère mélaminé dans placard</t>
  </si>
  <si>
    <t>12.3</t>
  </si>
  <si>
    <t>Claustras bois ajourés</t>
  </si>
  <si>
    <t>12.4</t>
  </si>
  <si>
    <t>12.5</t>
  </si>
  <si>
    <t>Etagères coin recyclage</t>
  </si>
  <si>
    <t>MONTANT HT - 12 - MENUISERIE AGENCEMENT</t>
  </si>
  <si>
    <t>MONTANT TTC - 12 - MENUISERIE AGENCEMENT</t>
  </si>
  <si>
    <t>13</t>
  </si>
  <si>
    <t>ACOUSTIQUE</t>
  </si>
  <si>
    <t>13.1</t>
  </si>
  <si>
    <t>13.2</t>
  </si>
  <si>
    <t>13.3</t>
  </si>
  <si>
    <t>MONTANT HT - 13 - ACOUSTIQUE</t>
  </si>
  <si>
    <t>MONTANT TTC - 13 - ACOUSTIQUE</t>
  </si>
  <si>
    <t>LOT n14. A LA CHARGE MATIRE D'OUVRAGE</t>
  </si>
  <si>
    <t>14</t>
  </si>
  <si>
    <t>14.1</t>
  </si>
  <si>
    <t>LISTE DES LOTS A LA CHARGE DU MAITRE D'OUVRAGE</t>
  </si>
  <si>
    <t>14.1.1</t>
  </si>
  <si>
    <t>Contrôle d'accès / Sécurité intrusion</t>
  </si>
  <si>
    <t>14.1.2</t>
  </si>
  <si>
    <t>SSI - Sécurité des personnes et des biens</t>
  </si>
  <si>
    <t>14.1.3</t>
  </si>
  <si>
    <t>Le Mobilier</t>
  </si>
  <si>
    <t>14.1.4</t>
  </si>
  <si>
    <t>Constat d'huissier avant travaux</t>
  </si>
  <si>
    <t>14.1.5</t>
  </si>
  <si>
    <t>Signalétique</t>
  </si>
  <si>
    <t>14.1.6</t>
  </si>
  <si>
    <t>Equipements Numériques / Digital</t>
  </si>
  <si>
    <t>14.1.7</t>
  </si>
  <si>
    <t>Stores</t>
  </si>
  <si>
    <t>LOT n01. CURAGE - DEMOLITION (tranche conditionnelle)</t>
  </si>
  <si>
    <t>LOT n02. FLOCAGE (tranche conditionnelle)</t>
  </si>
  <si>
    <t>LOT n03. MENUISERIE INTERIEURE (tranche conditionnelle)</t>
  </si>
  <si>
    <t>LOT n04. CLOISON SECHES - PLATRERIE (tranche conditionnelle)</t>
  </si>
  <si>
    <t>LOT n05. CLOISONS MODULAIRES (tranche conditionnelle)</t>
  </si>
  <si>
    <t>Bloc porte 1 vantail HOYEZ LINEAL vitré - L93 + imposte vitrée Rw (C) = 40 (-1dB) ou équivalent</t>
  </si>
  <si>
    <t>Bloc porte 1 vantail HOYEZ LINEAL vitré - L93 sans  imposte ou équivalent</t>
  </si>
  <si>
    <t>Bloc porte Bois stratifié avec imposte stratifié EGGER 41dB avec plinthe automatique ou équivalent</t>
  </si>
  <si>
    <t>Cloison HOYEZ H7 vitrée toute hauteur - Rw (C) = 43 (-2dB) ou équivalent</t>
  </si>
  <si>
    <t>Cloison pleine toute hauteur - Rw (C) = 43 (-2) dB ou équivalent</t>
  </si>
  <si>
    <t>Bloc porte 1 vantail vitré Tertial avec imposte vitrée - Rw (C) = 32dB ou équivalent</t>
  </si>
  <si>
    <t>LOT n06. PLAFONDS SUSPENDUS (tranche conditionnelle)</t>
  </si>
  <si>
    <t>LOT n07. CARRELAGE - FAIENCE (tranche conditionnelle)</t>
  </si>
  <si>
    <t>LOT n08. REVETEMENTS SOLS SOUPLES (tranche conditionnelle)</t>
  </si>
  <si>
    <t>LOT n09. PEINTURE - REVETEMENTS MURAUX - NETTOYAGE (tranche conditionnelle)</t>
  </si>
  <si>
    <t>LOT n11. PLOMBERIE - CVC (tranche conditionnelle)</t>
  </si>
  <si>
    <t>LOT n10. ELECTRICITE - ECLAIRAGE (tranche conditionnelle)</t>
  </si>
  <si>
    <t>LOT n12. MENUISERIE AGENCEMENT (tranche conditionnelle)</t>
  </si>
  <si>
    <t>LOT n13. ACOUSTIQUE (tranche conditionnelle)</t>
  </si>
  <si>
    <t>A LA CHARGE MATIRE D'OUVRAGE (pour mémoire)</t>
  </si>
  <si>
    <t>Cachet et signature de l'entreprise</t>
  </si>
  <si>
    <t>Bon pour accord</t>
  </si>
  <si>
    <t>PC commandé y compris interrupteur</t>
  </si>
  <si>
    <t xml:space="preserve">pavé LED </t>
  </si>
  <si>
    <t>BULLE 3 (proche SDR)</t>
  </si>
  <si>
    <t>03.1.2.2</t>
  </si>
  <si>
    <t>RENFORT pour ECRAN TV</t>
  </si>
  <si>
    <t>Cloison HOYEZ H7 vitrée toute hauteur ou pleine - Rw (C) = 43 (-2dB) ou équivalent</t>
  </si>
  <si>
    <t>Ens</t>
  </si>
  <si>
    <t>Renfort dans cloison pleine (au besoin)</t>
  </si>
  <si>
    <t>10.1.6</t>
  </si>
  <si>
    <t>TD</t>
  </si>
  <si>
    <t>10.1.6.1</t>
  </si>
  <si>
    <t>Adaptation du TD existant</t>
  </si>
  <si>
    <t>11.1.3</t>
  </si>
  <si>
    <t>Cuisine</t>
  </si>
  <si>
    <t xml:space="preserve">downlight </t>
  </si>
  <si>
    <t>Miroir douche + patères</t>
  </si>
  <si>
    <t xml:space="preserve">Panneaux muraux acoustiques </t>
  </si>
  <si>
    <t>Baffles acoustiques verticales suspendues 1m Ht x 1,8m</t>
  </si>
  <si>
    <t>Baffles acoustiques horizontales suspendus</t>
  </si>
  <si>
    <t>MAITRE D’OUVRAGE</t>
  </si>
  <si>
    <t>EXACT Rennes</t>
  </si>
  <si>
    <t>4 Rue Chicogné</t>
  </si>
  <si>
    <t>35000 RENNES</t>
  </si>
  <si>
    <t>06 89 25 05 62</t>
  </si>
  <si>
    <t xml:space="preserve"> </t>
  </si>
  <si>
    <t>c.chretien@exact-amod.com</t>
  </si>
  <si>
    <t>CNRS</t>
  </si>
  <si>
    <t>DELEGATION BRETAGNE PAYS DE LA LOIRE</t>
  </si>
  <si>
    <t>A</t>
  </si>
  <si>
    <t>PARC ALCYONE / 1 rue ANDRE ET YVONNE MEYNIER</t>
  </si>
  <si>
    <t>Rénovation des bureaux CNRS</t>
  </si>
  <si>
    <t>Maitre d'œuvre Réalisation :</t>
  </si>
  <si>
    <t>Date d’édition : 31/07/2024</t>
  </si>
  <si>
    <t>DPGF TCE TRANCHE CONDITIONNELLE</t>
  </si>
  <si>
    <t>Décomposition du Prix Global et Forfaitaire  (tranche conditionnelle)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</si>
</sst>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35" x14ac:knownFonts="1">
    <font>
      <sz val="8.25"/>
      <name val="Tahoma"/>
      <family val="2"/>
      <charset val="1"/>
    </font>
    <font>
      <b/>
      <sz val="18"/>
      <name val="Century Gothic"/>
      <family val="2"/>
    </font>
    <font>
      <b/>
      <sz val="18"/>
      <color theme="1"/>
      <name val="Century Gothic"/>
      <family val="2"/>
    </font>
    <font>
      <b/>
      <sz val="14"/>
      <color rgb="FF3E3C3A"/>
      <name val="Century Gothic"/>
      <family val="2"/>
    </font>
    <font>
      <b/>
      <sz val="14"/>
      <color rgb="FF333333"/>
      <name val="Century Gothic"/>
      <family val="2"/>
    </font>
    <font>
      <b/>
      <sz val="12"/>
      <name val="Century Gothic"/>
      <family val="2"/>
    </font>
    <font>
      <b/>
      <sz val="12"/>
      <color theme="1"/>
      <name val="Century Gothic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8.25"/>
      <color rgb="FF000000"/>
      <name val="Tahoma"/>
      <family val="2"/>
    </font>
    <font>
      <b/>
      <sz val="10"/>
      <color rgb="FF000000"/>
      <name val="Century Gothic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8.25"/>
      <name val="Tahoma"/>
      <family val="2"/>
      <charset val="1"/>
    </font>
    <font>
      <u/>
      <sz val="10"/>
      <name val="Calibri"/>
      <family val="2"/>
    </font>
    <font>
      <u/>
      <sz val="8.25"/>
      <color theme="1"/>
      <name val="Calibri"/>
      <family val="2"/>
    </font>
    <font>
      <sz val="8"/>
      <name val="Tahoma"/>
      <family val="2"/>
      <charset val="1"/>
    </font>
    <font>
      <sz val="10"/>
      <color rgb="FF000000"/>
      <name val="Calibri"/>
      <charset val="1"/>
    </font>
    <font>
      <sz val="10"/>
      <color theme="1"/>
      <name val="Calibri"/>
      <charset val="1"/>
    </font>
    <font>
      <sz val="8.25"/>
      <name val="Tahoma"/>
      <charset val="1"/>
    </font>
    <font>
      <b/>
      <sz val="14"/>
      <color indexed="8"/>
      <name val="Microsoft Sans Serif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20"/>
      <name val="Calibri"/>
      <family val="2"/>
    </font>
    <font>
      <sz val="8.25"/>
      <name val="Tahoma"/>
      <family val="2"/>
    </font>
    <font>
      <sz val="8.25"/>
      <name val="Calibri"/>
      <family val="2"/>
    </font>
    <font>
      <b/>
      <sz val="10"/>
      <name val="Calibri"/>
      <family val="2"/>
    </font>
    <font>
      <u/>
      <sz val="8.25"/>
      <color theme="10"/>
      <name val="Tahoma"/>
      <family val="2"/>
    </font>
    <font>
      <sz val="9"/>
      <name val="Calibri"/>
      <family val="2"/>
    </font>
    <font>
      <b/>
      <sz val="24"/>
      <name val="Calibri"/>
      <family val="2"/>
    </font>
    <font>
      <b/>
      <u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theme="0" tint="-0.249977111117893"/>
        <bgColor indexed="64"/>
      </patternFill>
    </fill>
  </fills>
  <borders count="60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/>
      <right/>
      <top style="thin">
        <color rgb="FFC0C0C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646464"/>
      </left>
      <right style="thin">
        <color rgb="FFC0C0C0"/>
      </right>
      <top/>
      <bottom style="thin">
        <color indexed="64"/>
      </bottom>
      <diagonal/>
    </border>
    <border>
      <left style="thin">
        <color rgb="FFC0C0C0"/>
      </left>
      <right/>
      <top/>
      <bottom style="thin">
        <color indexed="64"/>
      </bottom>
      <diagonal/>
    </border>
    <border>
      <left/>
      <right style="thin">
        <color rgb="FFC0C0C0"/>
      </right>
      <top/>
      <bottom style="thin">
        <color indexed="64"/>
      </bottom>
      <diagonal/>
    </border>
    <border>
      <left/>
      <right style="medium">
        <color rgb="FF646464"/>
      </right>
      <top/>
      <bottom style="thin">
        <color indexed="64"/>
      </bottom>
      <diagonal/>
    </border>
    <border>
      <left style="thick">
        <color rgb="FF646464"/>
      </left>
      <right/>
      <top style="thick">
        <color rgb="FF646464"/>
      </top>
      <bottom style="medium">
        <color rgb="FF646464"/>
      </bottom>
      <diagonal/>
    </border>
    <border>
      <left/>
      <right/>
      <top style="thick">
        <color rgb="FF646464"/>
      </top>
      <bottom style="medium">
        <color rgb="FF646464"/>
      </bottom>
      <diagonal/>
    </border>
    <border>
      <left/>
      <right style="thick">
        <color rgb="FF646464"/>
      </right>
      <top style="thick">
        <color rgb="FF646464"/>
      </top>
      <bottom style="medium">
        <color rgb="FF646464"/>
      </bottom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 style="thick">
        <color rgb="FF646464"/>
      </left>
      <right/>
      <top/>
      <bottom style="thick">
        <color rgb="FF646464"/>
      </bottom>
      <diagonal/>
    </border>
    <border>
      <left/>
      <right style="thick">
        <color rgb="FF646464"/>
      </right>
      <top/>
      <bottom style="thick">
        <color rgb="FF646464"/>
      </bottom>
      <diagonal/>
    </border>
    <border>
      <left/>
      <right/>
      <top/>
      <bottom style="thick">
        <color rgb="FF6464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646464"/>
      </bottom>
      <diagonal/>
    </border>
    <border>
      <left/>
      <right/>
      <top style="medium">
        <color indexed="64"/>
      </top>
      <bottom style="thin">
        <color rgb="FF646464"/>
      </bottom>
      <diagonal/>
    </border>
    <border>
      <left/>
      <right style="medium">
        <color indexed="64"/>
      </right>
      <top style="medium">
        <color indexed="64"/>
      </top>
      <bottom style="thin">
        <color rgb="FF646464"/>
      </bottom>
      <diagonal/>
    </border>
    <border>
      <left style="medium">
        <color indexed="64"/>
      </left>
      <right/>
      <top style="thin">
        <color rgb="FFC0C0C0"/>
      </top>
      <bottom/>
      <diagonal/>
    </border>
    <border>
      <left/>
      <right style="medium">
        <color indexed="64"/>
      </right>
      <top style="double">
        <color rgb="FFC0C0C0"/>
      </top>
      <bottom/>
      <diagonal/>
    </border>
    <border>
      <left style="medium">
        <color indexed="64"/>
      </left>
      <right/>
      <top style="medium">
        <color rgb="FF808080"/>
      </top>
      <bottom/>
      <diagonal/>
    </border>
    <border>
      <left/>
      <right style="medium">
        <color indexed="64"/>
      </right>
      <top style="medium">
        <color rgb="FF808080"/>
      </top>
      <bottom/>
      <diagonal/>
    </border>
  </borders>
  <cellStyleXfs count="4">
    <xf numFmtId="0" fontId="0" fillId="0" borderId="0">
      <alignment vertical="top"/>
      <protection locked="0"/>
    </xf>
    <xf numFmtId="0" fontId="22" fillId="0" borderId="0">
      <protection locked="0"/>
    </xf>
    <xf numFmtId="0" fontId="27" fillId="0" borderId="0">
      <protection locked="0"/>
    </xf>
    <xf numFmtId="0" fontId="30" fillId="0" borderId="0" applyNumberFormat="0" applyFill="0" applyBorder="0" applyAlignment="0" applyProtection="0">
      <protection locked="0"/>
    </xf>
  </cellStyleXfs>
  <cellXfs count="202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2" borderId="0" xfId="0" applyFont="1" applyFill="1" applyAlignment="1">
      <alignment vertical="center"/>
      <protection locked="0"/>
    </xf>
    <xf numFmtId="0" fontId="7" fillId="2" borderId="0" xfId="0" applyFont="1" applyFill="1" applyAlignment="1" applyProtection="1">
      <alignment vertical="center"/>
    </xf>
    <xf numFmtId="0" fontId="10" fillId="4" borderId="9" xfId="0" applyFont="1" applyFill="1" applyBorder="1" applyAlignment="1">
      <alignment horizontal="center" vertical="center"/>
      <protection locked="0"/>
    </xf>
    <xf numFmtId="0" fontId="10" fillId="4" borderId="10" xfId="0" applyFont="1" applyFill="1" applyBorder="1" applyAlignment="1" applyProtection="1">
      <alignment horizontal="center" vertical="center"/>
    </xf>
    <xf numFmtId="0" fontId="10" fillId="4" borderId="10" xfId="0" applyFont="1" applyFill="1" applyBorder="1" applyAlignment="1">
      <alignment horizontal="center" vertical="center"/>
      <protection locked="0"/>
    </xf>
    <xf numFmtId="0" fontId="10" fillId="4" borderId="11" xfId="0" applyFont="1" applyFill="1" applyBorder="1" applyAlignment="1">
      <alignment horizontal="center" vertical="center"/>
      <protection locked="0"/>
    </xf>
    <xf numFmtId="0" fontId="10" fillId="4" borderId="0" xfId="0" applyFont="1" applyFill="1" applyAlignment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</xf>
    <xf numFmtId="0" fontId="11" fillId="0" borderId="14" xfId="0" applyFont="1" applyBorder="1" applyAlignment="1">
      <alignment horizontal="right" vertical="center"/>
      <protection locked="0"/>
    </xf>
    <xf numFmtId="0" fontId="11" fillId="0" borderId="14" xfId="0" applyFont="1" applyBorder="1" applyAlignment="1" applyProtection="1">
      <alignment horizontal="right" vertical="center"/>
    </xf>
    <xf numFmtId="0" fontId="11" fillId="0" borderId="5" xfId="0" applyFont="1" applyBorder="1" applyAlignment="1" applyProtection="1">
      <alignment horizontal="right" vertical="center"/>
    </xf>
    <xf numFmtId="49" fontId="11" fillId="0" borderId="12" xfId="0" applyNumberFormat="1" applyFont="1" applyBorder="1" applyAlignment="1" applyProtection="1">
      <alignment vertical="center" wrapText="1"/>
    </xf>
    <xf numFmtId="0" fontId="11" fillId="0" borderId="13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 wrapText="1"/>
    </xf>
    <xf numFmtId="0" fontId="11" fillId="0" borderId="14" xfId="0" applyFont="1" applyBorder="1" applyAlignment="1" applyProtection="1">
      <alignment horizontal="left" vertical="center" wrapText="1" indent="1"/>
    </xf>
    <xf numFmtId="49" fontId="11" fillId="0" borderId="14" xfId="0" applyNumberFormat="1" applyFont="1" applyBorder="1" applyAlignment="1" applyProtection="1">
      <alignment horizontal="center" vertical="center" wrapText="1"/>
    </xf>
    <xf numFmtId="164" fontId="11" fillId="0" borderId="14" xfId="0" applyNumberFormat="1" applyFont="1" applyBorder="1" applyAlignment="1">
      <alignment horizontal="right" vertical="center"/>
      <protection locked="0"/>
    </xf>
    <xf numFmtId="164" fontId="11" fillId="0" borderId="14" xfId="0" applyNumberFormat="1" applyFont="1" applyBorder="1" applyAlignment="1" applyProtection="1">
      <alignment horizontal="right" vertical="center"/>
    </xf>
    <xf numFmtId="3" fontId="11" fillId="0" borderId="14" xfId="0" applyNumberFormat="1" applyFont="1" applyBorder="1" applyAlignment="1" applyProtection="1">
      <alignment horizontal="right" vertical="center"/>
    </xf>
    <xf numFmtId="7" fontId="11" fillId="0" borderId="14" xfId="0" applyNumberFormat="1" applyFont="1" applyBorder="1" applyAlignment="1">
      <alignment horizontal="right" vertical="center"/>
      <protection locked="0"/>
    </xf>
    <xf numFmtId="7" fontId="11" fillId="0" borderId="5" xfId="0" applyNumberFormat="1" applyFont="1" applyBorder="1" applyAlignment="1" applyProtection="1">
      <alignment horizontal="right" vertical="center"/>
    </xf>
    <xf numFmtId="7" fontId="11" fillId="5" borderId="5" xfId="0" applyNumberFormat="1" applyFont="1" applyFill="1" applyBorder="1" applyAlignment="1" applyProtection="1">
      <alignment horizontal="right" vertical="center"/>
    </xf>
    <xf numFmtId="0" fontId="12" fillId="5" borderId="0" xfId="0" applyFont="1" applyFill="1" applyAlignment="1">
      <alignment horizontal="left" vertical="center"/>
      <protection locked="0"/>
    </xf>
    <xf numFmtId="4" fontId="11" fillId="0" borderId="14" xfId="0" applyNumberFormat="1" applyFont="1" applyBorder="1" applyAlignment="1">
      <alignment horizontal="right" vertical="center"/>
      <protection locked="0"/>
    </xf>
    <xf numFmtId="4" fontId="11" fillId="0" borderId="14" xfId="0" applyNumberFormat="1" applyFont="1" applyBorder="1" applyAlignment="1" applyProtection="1">
      <alignment horizontal="right" vertical="center"/>
    </xf>
    <xf numFmtId="3" fontId="11" fillId="0" borderId="14" xfId="0" applyNumberFormat="1" applyFont="1" applyBorder="1" applyAlignment="1">
      <alignment horizontal="right" vertical="center"/>
      <protection locked="0"/>
    </xf>
    <xf numFmtId="0" fontId="11" fillId="0" borderId="14" xfId="0" applyFont="1" applyBorder="1" applyAlignment="1" applyProtection="1">
      <alignment horizontal="left" vertical="center" wrapText="1" indent="2"/>
    </xf>
    <xf numFmtId="7" fontId="11" fillId="4" borderId="3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7" fontId="11" fillId="4" borderId="5" xfId="0" applyNumberFormat="1" applyFont="1" applyFill="1" applyBorder="1" applyAlignment="1" applyProtection="1">
      <alignment horizontal="right" vertical="center"/>
    </xf>
    <xf numFmtId="7" fontId="11" fillId="4" borderId="17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center" vertical="center"/>
      <protection locked="0"/>
    </xf>
    <xf numFmtId="49" fontId="11" fillId="0" borderId="13" xfId="0" applyNumberFormat="1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11" fillId="0" borderId="13" xfId="0" applyFont="1" applyBorder="1" applyAlignment="1" applyProtection="1">
      <alignment horizontal="left" vertical="center" wrapText="1"/>
    </xf>
    <xf numFmtId="0" fontId="11" fillId="0" borderId="0" xfId="0" applyFont="1">
      <alignment vertical="top"/>
      <protection locked="0"/>
    </xf>
    <xf numFmtId="0" fontId="11" fillId="0" borderId="0" xfId="0" applyFont="1" applyAlignment="1">
      <alignment horizontal="left" vertical="center"/>
      <protection locked="0"/>
    </xf>
    <xf numFmtId="7" fontId="11" fillId="4" borderId="24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vertical="center"/>
      <protection locked="0"/>
    </xf>
    <xf numFmtId="7" fontId="11" fillId="4" borderId="26" xfId="0" applyNumberFormat="1" applyFont="1" applyFill="1" applyBorder="1" applyAlignment="1" applyProtection="1">
      <alignment horizontal="right" vertical="center"/>
    </xf>
    <xf numFmtId="7" fontId="11" fillId="4" borderId="29" xfId="0" applyNumberFormat="1" applyFont="1" applyFill="1" applyBorder="1" applyAlignment="1" applyProtection="1">
      <alignment horizontal="right" vertical="center"/>
    </xf>
    <xf numFmtId="49" fontId="15" fillId="0" borderId="12" xfId="0" applyNumberFormat="1" applyFont="1" applyBorder="1" applyAlignment="1" applyProtection="1">
      <alignment horizontal="left" vertical="center" wrapText="1"/>
    </xf>
    <xf numFmtId="0" fontId="15" fillId="0" borderId="13" xfId="0" applyFont="1" applyBorder="1" applyAlignment="1" applyProtection="1">
      <alignment horizontal="left" vertical="center"/>
    </xf>
    <xf numFmtId="0" fontId="15" fillId="0" borderId="14" xfId="0" applyFont="1" applyBorder="1" applyAlignment="1" applyProtection="1">
      <alignment horizontal="left" vertical="center" wrapText="1"/>
    </xf>
    <xf numFmtId="49" fontId="15" fillId="0" borderId="12" xfId="0" applyNumberFormat="1" applyFont="1" applyBorder="1" applyAlignment="1" applyProtection="1">
      <alignment vertical="center" wrapText="1"/>
    </xf>
    <xf numFmtId="0" fontId="15" fillId="0" borderId="13" xfId="0" applyFont="1" applyBorder="1" applyAlignment="1" applyProtection="1">
      <alignment vertical="center"/>
    </xf>
    <xf numFmtId="0" fontId="15" fillId="0" borderId="14" xfId="0" applyFont="1" applyBorder="1" applyAlignment="1" applyProtection="1">
      <alignment vertical="center" wrapText="1"/>
    </xf>
    <xf numFmtId="0" fontId="15" fillId="0" borderId="14" xfId="0" applyFont="1" applyBorder="1" applyAlignment="1" applyProtection="1">
      <alignment horizontal="center" vertical="center"/>
    </xf>
    <xf numFmtId="0" fontId="15" fillId="0" borderId="14" xfId="0" applyFont="1" applyBorder="1" applyAlignment="1">
      <alignment horizontal="right" vertical="center"/>
      <protection locked="0"/>
    </xf>
    <xf numFmtId="0" fontId="15" fillId="0" borderId="14" xfId="0" applyFont="1" applyBorder="1" applyAlignment="1" applyProtection="1">
      <alignment horizontal="right" vertical="center"/>
    </xf>
    <xf numFmtId="0" fontId="15" fillId="0" borderId="5" xfId="0" applyFont="1" applyBorder="1" applyAlignment="1" applyProtection="1">
      <alignment horizontal="right" vertical="center"/>
    </xf>
    <xf numFmtId="0" fontId="16" fillId="0" borderId="0" xfId="0" applyFont="1">
      <alignment vertical="top"/>
      <protection locked="0"/>
    </xf>
    <xf numFmtId="0" fontId="15" fillId="0" borderId="14" xfId="0" applyFont="1" applyBorder="1" applyAlignment="1" applyProtection="1">
      <alignment horizontal="left" vertical="center" wrapText="1" indent="1"/>
    </xf>
    <xf numFmtId="0" fontId="5" fillId="2" borderId="0" xfId="0" applyFont="1" applyFill="1" applyAlignment="1">
      <alignment horizontal="center" vertical="center"/>
      <protection locked="0"/>
    </xf>
    <xf numFmtId="49" fontId="15" fillId="0" borderId="14" xfId="0" applyNumberFormat="1" applyFont="1" applyBorder="1" applyAlignment="1" applyProtection="1">
      <alignment horizontal="center" vertical="center" wrapText="1"/>
    </xf>
    <xf numFmtId="165" fontId="15" fillId="0" borderId="14" xfId="0" applyNumberFormat="1" applyFont="1" applyBorder="1" applyAlignment="1">
      <alignment horizontal="right" vertical="center"/>
      <protection locked="0"/>
    </xf>
    <xf numFmtId="165" fontId="15" fillId="0" borderId="14" xfId="0" applyNumberFormat="1" applyFont="1" applyBorder="1" applyAlignment="1" applyProtection="1">
      <alignment horizontal="right" vertical="center"/>
    </xf>
    <xf numFmtId="3" fontId="15" fillId="0" borderId="14" xfId="0" applyNumberFormat="1" applyFont="1" applyBorder="1" applyAlignment="1" applyProtection="1">
      <alignment horizontal="right" vertical="center"/>
    </xf>
    <xf numFmtId="7" fontId="15" fillId="0" borderId="14" xfId="0" applyNumberFormat="1" applyFont="1" applyBorder="1" applyAlignment="1">
      <alignment horizontal="right" vertical="center"/>
      <protection locked="0"/>
    </xf>
    <xf numFmtId="164" fontId="15" fillId="0" borderId="14" xfId="0" applyNumberFormat="1" applyFont="1" applyBorder="1" applyAlignment="1">
      <alignment horizontal="right" vertical="center"/>
      <protection locked="0"/>
    </xf>
    <xf numFmtId="7" fontId="15" fillId="0" borderId="5" xfId="0" applyNumberFormat="1" applyFont="1" applyBorder="1" applyAlignment="1" applyProtection="1">
      <alignment horizontal="right" vertical="center"/>
    </xf>
    <xf numFmtId="4" fontId="15" fillId="0" borderId="14" xfId="0" applyNumberFormat="1" applyFont="1" applyBorder="1" applyAlignment="1">
      <alignment horizontal="right" vertical="center"/>
      <protection locked="0"/>
    </xf>
    <xf numFmtId="4" fontId="15" fillId="0" borderId="14" xfId="0" applyNumberFormat="1" applyFont="1" applyBorder="1" applyAlignment="1" applyProtection="1">
      <alignment horizontal="right" vertical="center"/>
    </xf>
    <xf numFmtId="49" fontId="11" fillId="0" borderId="30" xfId="0" applyNumberFormat="1" applyFont="1" applyBorder="1" applyAlignment="1" applyProtection="1">
      <alignment vertical="center" wrapText="1"/>
    </xf>
    <xf numFmtId="0" fontId="11" fillId="0" borderId="31" xfId="0" applyFont="1" applyBorder="1" applyAlignment="1" applyProtection="1">
      <alignment vertical="center"/>
    </xf>
    <xf numFmtId="0" fontId="11" fillId="0" borderId="32" xfId="0" applyFont="1" applyBorder="1" applyAlignment="1" applyProtection="1">
      <alignment vertical="center" wrapText="1"/>
    </xf>
    <xf numFmtId="0" fontId="11" fillId="0" borderId="32" xfId="0" applyFont="1" applyBorder="1" applyAlignment="1" applyProtection="1">
      <alignment horizontal="center" vertical="center"/>
    </xf>
    <xf numFmtId="0" fontId="11" fillId="0" borderId="32" xfId="0" applyFont="1" applyBorder="1" applyAlignment="1">
      <alignment horizontal="right" vertical="center"/>
      <protection locked="0"/>
    </xf>
    <xf numFmtId="0" fontId="11" fillId="0" borderId="32" xfId="0" applyFont="1" applyBorder="1" applyAlignment="1" applyProtection="1">
      <alignment horizontal="right" vertical="center"/>
    </xf>
    <xf numFmtId="0" fontId="11" fillId="0" borderId="33" xfId="0" applyFont="1" applyBorder="1" applyAlignment="1" applyProtection="1">
      <alignment horizontal="right" vertical="center"/>
    </xf>
    <xf numFmtId="49" fontId="0" fillId="0" borderId="37" xfId="0" applyNumberFormat="1" applyBorder="1" applyAlignment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18" fillId="0" borderId="38" xfId="0" applyNumberFormat="1" applyFont="1" applyBorder="1" applyAlignment="1">
      <alignment vertical="top" wrapText="1"/>
      <protection locked="0"/>
    </xf>
    <xf numFmtId="49" fontId="0" fillId="0" borderId="0" xfId="0" applyNumberFormat="1" applyAlignment="1">
      <alignment vertical="top" wrapText="1"/>
      <protection locked="0"/>
    </xf>
    <xf numFmtId="49" fontId="0" fillId="0" borderId="38" xfId="0" applyNumberFormat="1" applyBorder="1" applyAlignment="1">
      <alignment vertical="top" wrapText="1"/>
      <protection locked="0"/>
    </xf>
    <xf numFmtId="49" fontId="0" fillId="0" borderId="39" xfId="0" applyNumberFormat="1" applyBorder="1" applyAlignment="1">
      <alignment vertical="top" wrapText="1"/>
      <protection locked="0"/>
    </xf>
    <xf numFmtId="49" fontId="0" fillId="0" borderId="40" xfId="0" applyNumberFormat="1" applyBorder="1" applyAlignment="1">
      <alignment vertical="top" wrapText="1"/>
      <protection locked="0"/>
    </xf>
    <xf numFmtId="49" fontId="0" fillId="0" borderId="41" xfId="0" applyNumberFormat="1" applyBorder="1" applyAlignment="1">
      <alignment vertical="top" wrapText="1"/>
      <protection locked="0"/>
    </xf>
    <xf numFmtId="0" fontId="0" fillId="0" borderId="41" xfId="0" applyBorder="1">
      <alignment vertical="top"/>
      <protection locked="0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 wrapText="1" indent="1"/>
    </xf>
    <xf numFmtId="49" fontId="11" fillId="0" borderId="0" xfId="0" applyNumberFormat="1" applyFont="1" applyAlignment="1" applyProtection="1">
      <alignment horizontal="center" vertical="center" wrapText="1"/>
    </xf>
    <xf numFmtId="4" fontId="11" fillId="0" borderId="0" xfId="0" applyNumberFormat="1" applyFont="1" applyAlignment="1">
      <alignment horizontal="right" vertical="center"/>
      <protection locked="0"/>
    </xf>
    <xf numFmtId="4" fontId="11" fillId="0" borderId="0" xfId="0" applyNumberFormat="1" applyFont="1" applyAlignment="1" applyProtection="1">
      <alignment horizontal="right" vertical="center"/>
    </xf>
    <xf numFmtId="3" fontId="11" fillId="0" borderId="0" xfId="0" applyNumberFormat="1" applyFont="1" applyAlignment="1" applyProtection="1">
      <alignment horizontal="right" vertical="center"/>
    </xf>
    <xf numFmtId="7" fontId="11" fillId="0" borderId="0" xfId="0" applyNumberFormat="1" applyFont="1" applyAlignment="1">
      <alignment horizontal="right" vertical="center"/>
      <protection locked="0"/>
    </xf>
    <xf numFmtId="164" fontId="11" fillId="0" borderId="0" xfId="0" applyNumberFormat="1" applyFont="1" applyAlignment="1">
      <alignment horizontal="right" vertical="center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49" fontId="17" fillId="0" borderId="34" xfId="0" applyNumberFormat="1" applyFont="1" applyBorder="1" applyAlignment="1">
      <alignment horizontal="center" vertical="center" wrapText="1"/>
      <protection locked="0"/>
    </xf>
    <xf numFmtId="49" fontId="17" fillId="0" borderId="35" xfId="0" applyNumberFormat="1" applyFont="1" applyBorder="1" applyAlignment="1">
      <alignment horizontal="center" vertical="center" wrapText="1"/>
      <protection locked="0"/>
    </xf>
    <xf numFmtId="49" fontId="17" fillId="0" borderId="36" xfId="0" applyNumberFormat="1" applyFont="1" applyBorder="1" applyAlignment="1">
      <alignment horizontal="center" vertical="center" wrapText="1"/>
      <protection locked="0"/>
    </xf>
    <xf numFmtId="49" fontId="12" fillId="5" borderId="4" xfId="0" applyNumberFormat="1" applyFont="1" applyFill="1" applyBorder="1" applyAlignment="1" applyProtection="1">
      <alignment horizontal="left" vertical="center" wrapText="1" indent="11"/>
    </xf>
    <xf numFmtId="49" fontId="12" fillId="5" borderId="0" xfId="0" applyNumberFormat="1" applyFont="1" applyFill="1" applyAlignment="1" applyProtection="1">
      <alignment horizontal="left" vertical="center" wrapText="1" indent="11"/>
    </xf>
    <xf numFmtId="49" fontId="13" fillId="4" borderId="1" xfId="0" applyNumberFormat="1" applyFont="1" applyFill="1" applyBorder="1" applyAlignment="1" applyProtection="1">
      <alignment horizontal="left" vertical="center" wrapText="1"/>
    </xf>
    <xf numFmtId="49" fontId="13" fillId="4" borderId="2" xfId="0" applyNumberFormat="1" applyFont="1" applyFill="1" applyBorder="1" applyAlignment="1" applyProtection="1">
      <alignment horizontal="left" vertical="center" wrapText="1"/>
    </xf>
    <xf numFmtId="49" fontId="13" fillId="4" borderId="4" xfId="0" applyNumberFormat="1" applyFont="1" applyFill="1" applyBorder="1" applyAlignment="1" applyProtection="1">
      <alignment horizontal="left" vertical="center" wrapText="1"/>
    </xf>
    <xf numFmtId="49" fontId="13" fillId="4" borderId="0" xfId="0" applyNumberFormat="1" applyFont="1" applyFill="1" applyAlignment="1" applyProtection="1">
      <alignment horizontal="left" vertical="center" wrapText="1"/>
    </xf>
    <xf numFmtId="49" fontId="13" fillId="4" borderId="15" xfId="0" applyNumberFormat="1" applyFont="1" applyFill="1" applyBorder="1" applyAlignment="1" applyProtection="1">
      <alignment horizontal="left" vertical="center" wrapText="1"/>
    </xf>
    <xf numFmtId="49" fontId="13" fillId="4" borderId="16" xfId="0" applyNumberFormat="1" applyFont="1" applyFill="1" applyBorder="1" applyAlignment="1" applyProtection="1">
      <alignment horizontal="left" vertical="center" wrapText="1"/>
    </xf>
    <xf numFmtId="49" fontId="13" fillId="4" borderId="18" xfId="0" applyNumberFormat="1" applyFont="1" applyFill="1" applyBorder="1" applyAlignment="1" applyProtection="1">
      <alignment horizontal="center" vertical="center" wrapText="1"/>
    </xf>
    <xf numFmtId="49" fontId="13" fillId="4" borderId="19" xfId="0" applyNumberFormat="1" applyFont="1" applyFill="1" applyBorder="1" applyAlignment="1" applyProtection="1">
      <alignment horizontal="center" vertical="center" wrapText="1"/>
    </xf>
    <xf numFmtId="49" fontId="13" fillId="4" borderId="20" xfId="0" applyNumberFormat="1" applyFont="1" applyFill="1" applyBorder="1" applyAlignment="1" applyProtection="1">
      <alignment horizontal="center" vertical="center" wrapText="1"/>
    </xf>
    <xf numFmtId="49" fontId="13" fillId="0" borderId="21" xfId="0" applyNumberFormat="1" applyFont="1" applyBorder="1" applyAlignment="1" applyProtection="1">
      <alignment horizontal="left" vertical="center" wrapText="1" indent="11"/>
    </xf>
    <xf numFmtId="49" fontId="13" fillId="4" borderId="22" xfId="0" applyNumberFormat="1" applyFont="1" applyFill="1" applyBorder="1" applyAlignment="1" applyProtection="1">
      <alignment vertical="center" wrapText="1"/>
    </xf>
    <xf numFmtId="49" fontId="13" fillId="4" borderId="23" xfId="0" applyNumberFormat="1" applyFont="1" applyFill="1" applyBorder="1" applyAlignment="1" applyProtection="1">
      <alignment vertical="center" wrapText="1"/>
    </xf>
    <xf numFmtId="49" fontId="13" fillId="4" borderId="25" xfId="0" applyNumberFormat="1" applyFont="1" applyFill="1" applyBorder="1" applyAlignment="1" applyProtection="1">
      <alignment vertical="center" wrapText="1"/>
    </xf>
    <xf numFmtId="49" fontId="13" fillId="4" borderId="0" xfId="0" applyNumberFormat="1" applyFont="1" applyFill="1" applyAlignment="1" applyProtection="1">
      <alignment vertical="center" wrapText="1"/>
    </xf>
    <xf numFmtId="49" fontId="13" fillId="4" borderId="27" xfId="0" applyNumberFormat="1" applyFont="1" applyFill="1" applyBorder="1" applyAlignment="1" applyProtection="1">
      <alignment vertical="center" wrapText="1"/>
    </xf>
    <xf numFmtId="49" fontId="13" fillId="4" borderId="28" xfId="0" applyNumberFormat="1" applyFont="1" applyFill="1" applyBorder="1" applyAlignment="1" applyProtection="1">
      <alignment vertical="center" wrapText="1"/>
    </xf>
    <xf numFmtId="0" fontId="8" fillId="0" borderId="0" xfId="0" applyFont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7" fillId="3" borderId="0" xfId="0" applyFont="1" applyFill="1" applyAlignment="1">
      <alignment vertical="center"/>
      <protection locked="0"/>
    </xf>
    <xf numFmtId="0" fontId="9" fillId="3" borderId="0" xfId="0" applyFont="1" applyFill="1">
      <alignment vertical="top"/>
      <protection locked="0"/>
    </xf>
    <xf numFmtId="49" fontId="20" fillId="5" borderId="4" xfId="0" applyNumberFormat="1" applyFont="1" applyFill="1" applyBorder="1" applyAlignment="1" applyProtection="1">
      <alignment horizontal="left" vertical="center" wrapText="1" indent="11"/>
    </xf>
    <xf numFmtId="49" fontId="20" fillId="5" borderId="0" xfId="0" applyNumberFormat="1" applyFont="1" applyFill="1" applyAlignment="1" applyProtection="1">
      <alignment horizontal="left" vertical="center" wrapText="1" indent="11"/>
    </xf>
    <xf numFmtId="7" fontId="21" fillId="5" borderId="5" xfId="0" applyNumberFormat="1" applyFont="1" applyFill="1" applyBorder="1" applyAlignment="1" applyProtection="1">
      <alignment horizontal="right" vertical="center"/>
    </xf>
    <xf numFmtId="0" fontId="21" fillId="0" borderId="13" xfId="0" applyFont="1" applyBorder="1" applyAlignment="1" applyProtection="1">
      <alignment horizontal="left" vertical="center" wrapText="1"/>
    </xf>
    <xf numFmtId="0" fontId="28" fillId="0" borderId="0" xfId="2" applyFont="1" applyAlignment="1">
      <alignment vertical="top"/>
      <protection locked="0"/>
    </xf>
    <xf numFmtId="0" fontId="13" fillId="0" borderId="0" xfId="2" applyFont="1" applyAlignment="1">
      <alignment vertical="top"/>
      <protection locked="0"/>
    </xf>
    <xf numFmtId="0" fontId="28" fillId="0" borderId="42" xfId="2" applyFont="1" applyBorder="1" applyAlignment="1">
      <alignment vertical="top"/>
      <protection locked="0"/>
    </xf>
    <xf numFmtId="0" fontId="28" fillId="0" borderId="43" xfId="2" applyFont="1" applyBorder="1" applyAlignment="1">
      <alignment vertical="top"/>
      <protection locked="0"/>
    </xf>
    <xf numFmtId="0" fontId="28" fillId="0" borderId="44" xfId="2" applyFont="1" applyBorder="1" applyAlignment="1">
      <alignment vertical="top"/>
      <protection locked="0"/>
    </xf>
    <xf numFmtId="0" fontId="28" fillId="0" borderId="0" xfId="2" applyFont="1" applyAlignment="1">
      <alignment vertical="top"/>
      <protection locked="0"/>
    </xf>
    <xf numFmtId="0" fontId="28" fillId="0" borderId="45" xfId="2" applyFont="1" applyBorder="1" applyAlignment="1">
      <alignment vertical="top"/>
      <protection locked="0"/>
    </xf>
    <xf numFmtId="0" fontId="28" fillId="0" borderId="46" xfId="2" applyFont="1" applyBorder="1" applyAlignment="1">
      <alignment vertical="top"/>
      <protection locked="0"/>
    </xf>
    <xf numFmtId="0" fontId="23" fillId="0" borderId="50" xfId="2" applyFont="1" applyBorder="1" applyAlignment="1">
      <alignment horizontal="center" vertical="center"/>
      <protection locked="0"/>
    </xf>
    <xf numFmtId="0" fontId="28" fillId="0" borderId="51" xfId="2" applyFont="1" applyBorder="1" applyAlignment="1">
      <alignment horizontal="center" vertical="center"/>
      <protection locked="0"/>
    </xf>
    <xf numFmtId="0" fontId="28" fillId="0" borderId="51" xfId="2" applyFont="1" applyBorder="1" applyAlignment="1">
      <alignment vertical="top"/>
      <protection locked="0"/>
    </xf>
    <xf numFmtId="0" fontId="28" fillId="0" borderId="52" xfId="2" applyFont="1" applyBorder="1" applyAlignment="1">
      <alignment vertical="top"/>
      <protection locked="0"/>
    </xf>
    <xf numFmtId="0" fontId="24" fillId="0" borderId="45" xfId="2" applyFont="1" applyBorder="1" applyAlignment="1">
      <alignment horizontal="center" vertical="center"/>
      <protection locked="0"/>
    </xf>
    <xf numFmtId="0" fontId="28" fillId="0" borderId="0" xfId="2" applyFont="1" applyAlignment="1">
      <alignment horizontal="center" vertical="center"/>
      <protection locked="0"/>
    </xf>
    <xf numFmtId="0" fontId="28" fillId="0" borderId="46" xfId="2" applyFont="1" applyBorder="1" applyAlignment="1">
      <alignment vertical="top"/>
      <protection locked="0"/>
    </xf>
    <xf numFmtId="0" fontId="28" fillId="0" borderId="45" xfId="2" applyFont="1" applyBorder="1" applyAlignment="1">
      <alignment horizontal="center" vertical="center"/>
      <protection locked="0"/>
    </xf>
    <xf numFmtId="0" fontId="28" fillId="0" borderId="0" xfId="2" applyFont="1" applyAlignment="1">
      <alignment horizontal="center" vertical="center"/>
      <protection locked="0"/>
    </xf>
    <xf numFmtId="0" fontId="25" fillId="0" borderId="45" xfId="2" applyFont="1" applyBorder="1" applyAlignment="1">
      <alignment horizontal="center" vertical="center"/>
      <protection locked="0"/>
    </xf>
    <xf numFmtId="0" fontId="25" fillId="0" borderId="0" xfId="2" applyFont="1" applyAlignment="1">
      <alignment horizontal="center" vertical="center"/>
      <protection locked="0"/>
    </xf>
    <xf numFmtId="0" fontId="25" fillId="0" borderId="0" xfId="2" applyFont="1" applyAlignment="1">
      <alignment vertical="top"/>
      <protection locked="0"/>
    </xf>
    <xf numFmtId="0" fontId="25" fillId="0" borderId="47" xfId="2" applyFont="1" applyBorder="1" applyAlignment="1">
      <alignment horizontal="center" vertical="center"/>
      <protection locked="0"/>
    </xf>
    <xf numFmtId="0" fontId="25" fillId="0" borderId="48" xfId="2" applyFont="1" applyBorder="1" applyAlignment="1">
      <alignment horizontal="center" vertical="center"/>
      <protection locked="0"/>
    </xf>
    <xf numFmtId="0" fontId="25" fillId="0" borderId="48" xfId="2" applyFont="1" applyBorder="1" applyAlignment="1">
      <alignment vertical="top"/>
      <protection locked="0"/>
    </xf>
    <xf numFmtId="0" fontId="28" fillId="0" borderId="48" xfId="2" applyFont="1" applyBorder="1" applyAlignment="1">
      <alignment vertical="top"/>
      <protection locked="0"/>
    </xf>
    <xf numFmtId="0" fontId="28" fillId="0" borderId="49" xfId="2" applyFont="1" applyBorder="1" applyAlignment="1">
      <alignment vertical="top"/>
      <protection locked="0"/>
    </xf>
    <xf numFmtId="0" fontId="26" fillId="0" borderId="0" xfId="2" applyFont="1" applyAlignment="1">
      <alignment horizontal="center" vertical="top" wrapText="1"/>
      <protection locked="0"/>
    </xf>
    <xf numFmtId="0" fontId="27" fillId="0" borderId="0" xfId="2" applyAlignment="1">
      <alignment vertical="top"/>
      <protection locked="0"/>
    </xf>
    <xf numFmtId="0" fontId="33" fillId="0" borderId="42" xfId="2" applyFont="1" applyBorder="1" applyAlignment="1">
      <alignment horizontal="center" vertical="center"/>
      <protection locked="0"/>
    </xf>
    <xf numFmtId="0" fontId="34" fillId="0" borderId="43" xfId="2" applyFont="1" applyBorder="1" applyAlignment="1">
      <alignment vertical="top"/>
      <protection locked="0"/>
    </xf>
    <xf numFmtId="0" fontId="28" fillId="0" borderId="43" xfId="2" applyFont="1" applyBorder="1" applyAlignment="1">
      <alignment horizontal="center" vertical="center"/>
      <protection locked="0"/>
    </xf>
    <xf numFmtId="0" fontId="28" fillId="0" borderId="43" xfId="2" applyFont="1" applyBorder="1" applyAlignment="1">
      <alignment vertical="top"/>
      <protection locked="0"/>
    </xf>
    <xf numFmtId="0" fontId="29" fillId="0" borderId="43" xfId="2" applyFont="1" applyBorder="1" applyAlignment="1">
      <alignment vertical="top"/>
      <protection locked="0"/>
    </xf>
    <xf numFmtId="0" fontId="28" fillId="0" borderId="44" xfId="2" applyFont="1" applyBorder="1" applyAlignment="1">
      <alignment vertical="top"/>
      <protection locked="0"/>
    </xf>
    <xf numFmtId="0" fontId="34" fillId="0" borderId="45" xfId="2" applyFont="1" applyBorder="1" applyAlignment="1">
      <alignment vertical="top"/>
      <protection locked="0"/>
    </xf>
    <xf numFmtId="0" fontId="34" fillId="0" borderId="0" xfId="2" applyFont="1" applyAlignment="1">
      <alignment vertical="top"/>
      <protection locked="0"/>
    </xf>
    <xf numFmtId="0" fontId="34" fillId="0" borderId="47" xfId="2" applyFont="1" applyBorder="1" applyAlignment="1">
      <alignment vertical="top"/>
      <protection locked="0"/>
    </xf>
    <xf numFmtId="0" fontId="34" fillId="0" borderId="48" xfId="2" applyFont="1" applyBorder="1" applyAlignment="1">
      <alignment vertical="top"/>
      <protection locked="0"/>
    </xf>
    <xf numFmtId="0" fontId="30" fillId="0" borderId="48" xfId="3" applyBorder="1" applyAlignment="1">
      <alignment vertical="top"/>
      <protection locked="0"/>
    </xf>
    <xf numFmtId="0" fontId="13" fillId="0" borderId="48" xfId="2" applyFont="1" applyBorder="1" applyAlignment="1">
      <alignment vertical="top"/>
      <protection locked="0"/>
    </xf>
    <xf numFmtId="0" fontId="28" fillId="0" borderId="0" xfId="2" applyFont="1" applyAlignment="1">
      <alignment horizontal="right" vertical="top"/>
      <protection locked="0"/>
    </xf>
    <xf numFmtId="0" fontId="28" fillId="0" borderId="0" xfId="2" applyFont="1" applyAlignment="1">
      <alignment horizontal="left" vertical="top"/>
      <protection locked="0"/>
    </xf>
    <xf numFmtId="0" fontId="31" fillId="0" borderId="0" xfId="2" applyFont="1" applyAlignment="1">
      <alignment horizontal="right" vertical="center"/>
      <protection locked="0"/>
    </xf>
    <xf numFmtId="0" fontId="28" fillId="0" borderId="47" xfId="2" applyFont="1" applyBorder="1" applyAlignment="1">
      <alignment vertical="top"/>
      <protection locked="0"/>
    </xf>
    <xf numFmtId="0" fontId="28" fillId="0" borderId="48" xfId="2" applyFont="1" applyBorder="1" applyAlignment="1">
      <alignment vertical="top"/>
      <protection locked="0"/>
    </xf>
    <xf numFmtId="0" fontId="28" fillId="0" borderId="49" xfId="2" applyFont="1" applyBorder="1" applyAlignment="1">
      <alignment vertical="top"/>
      <protection locked="0"/>
    </xf>
    <xf numFmtId="0" fontId="32" fillId="6" borderId="50" xfId="2" applyFont="1" applyFill="1" applyBorder="1" applyAlignment="1">
      <alignment horizontal="center" vertical="center"/>
      <protection locked="0"/>
    </xf>
    <xf numFmtId="0" fontId="28" fillId="6" borderId="51" xfId="2" applyFont="1" applyFill="1" applyBorder="1" applyAlignment="1">
      <alignment vertical="top"/>
      <protection locked="0"/>
    </xf>
    <xf numFmtId="0" fontId="28" fillId="6" borderId="52" xfId="2" applyFont="1" applyFill="1" applyBorder="1" applyAlignment="1">
      <alignment vertical="top"/>
      <protection locked="0"/>
    </xf>
    <xf numFmtId="49" fontId="13" fillId="4" borderId="53" xfId="0" applyNumberFormat="1" applyFont="1" applyFill="1" applyBorder="1" applyAlignment="1" applyProtection="1">
      <alignment horizontal="center" vertical="center" wrapText="1"/>
    </xf>
    <xf numFmtId="49" fontId="13" fillId="4" borderId="54" xfId="0" applyNumberFormat="1" applyFont="1" applyFill="1" applyBorder="1" applyAlignment="1" applyProtection="1">
      <alignment horizontal="center" vertical="center" wrapText="1"/>
    </xf>
    <xf numFmtId="49" fontId="13" fillId="4" borderId="55" xfId="0" applyNumberFormat="1" applyFont="1" applyFill="1" applyBorder="1" applyAlignment="1" applyProtection="1">
      <alignment horizontal="center" vertical="center" wrapText="1"/>
    </xf>
    <xf numFmtId="49" fontId="11" fillId="0" borderId="45" xfId="0" applyNumberFormat="1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7" fontId="11" fillId="0" borderId="46" xfId="0" applyNumberFormat="1" applyFont="1" applyBorder="1" applyAlignment="1" applyProtection="1">
      <alignment horizontal="right" vertical="center"/>
    </xf>
    <xf numFmtId="49" fontId="13" fillId="0" borderId="56" xfId="0" applyNumberFormat="1" applyFont="1" applyBorder="1" applyAlignment="1" applyProtection="1">
      <alignment horizontal="left" vertical="center" wrapText="1" indent="11"/>
    </xf>
    <xf numFmtId="0" fontId="0" fillId="0" borderId="0" xfId="0" applyBorder="1">
      <alignment vertical="top"/>
      <protection locked="0"/>
    </xf>
    <xf numFmtId="7" fontId="11" fillId="0" borderId="57" xfId="0" applyNumberFormat="1" applyFont="1" applyBorder="1" applyAlignment="1" applyProtection="1">
      <alignment horizontal="right" vertical="center"/>
    </xf>
    <xf numFmtId="49" fontId="13" fillId="4" borderId="58" xfId="0" applyNumberFormat="1" applyFont="1" applyFill="1" applyBorder="1" applyAlignment="1" applyProtection="1">
      <alignment vertical="center" wrapText="1"/>
    </xf>
    <xf numFmtId="7" fontId="11" fillId="4" borderId="59" xfId="0" applyNumberFormat="1" applyFont="1" applyFill="1" applyBorder="1" applyAlignment="1" applyProtection="1">
      <alignment horizontal="right" vertical="center"/>
    </xf>
    <xf numFmtId="49" fontId="13" fillId="4" borderId="45" xfId="0" applyNumberFormat="1" applyFont="1" applyFill="1" applyBorder="1" applyAlignment="1" applyProtection="1">
      <alignment vertical="center" wrapText="1"/>
    </xf>
    <xf numFmtId="49" fontId="13" fillId="4" borderId="0" xfId="0" applyNumberFormat="1" applyFont="1" applyFill="1" applyBorder="1" applyAlignment="1" applyProtection="1">
      <alignment vertical="center" wrapText="1"/>
    </xf>
    <xf numFmtId="7" fontId="11" fillId="4" borderId="46" xfId="0" applyNumberFormat="1" applyFont="1" applyFill="1" applyBorder="1" applyAlignment="1" applyProtection="1">
      <alignment horizontal="right" vertical="center"/>
    </xf>
    <xf numFmtId="49" fontId="13" fillId="4" borderId="47" xfId="0" applyNumberFormat="1" applyFont="1" applyFill="1" applyBorder="1" applyAlignment="1" applyProtection="1">
      <alignment vertical="center" wrapText="1"/>
    </xf>
    <xf numFmtId="49" fontId="13" fillId="4" borderId="48" xfId="0" applyNumberFormat="1" applyFont="1" applyFill="1" applyBorder="1" applyAlignment="1" applyProtection="1">
      <alignment vertical="center" wrapText="1"/>
    </xf>
    <xf numFmtId="0" fontId="0" fillId="0" borderId="48" xfId="0" applyBorder="1">
      <alignment vertical="top"/>
      <protection locked="0"/>
    </xf>
    <xf numFmtId="7" fontId="11" fillId="4" borderId="49" xfId="0" applyNumberFormat="1" applyFont="1" applyFill="1" applyBorder="1" applyAlignment="1" applyProtection="1">
      <alignment horizontal="right" vertical="center"/>
    </xf>
  </cellXfs>
  <cellStyles count="4">
    <cellStyle name="Lien hypertexte 2" xfId="3" xr:uid="{110B9A59-EF7D-43F2-A8D2-AD477E920F1B}"/>
    <cellStyle name="Normal" xfId="0" builtinId="0"/>
    <cellStyle name="Normal 2" xfId="1" xr:uid="{360AC53F-316F-4157-A8B9-CEBC46702596}"/>
    <cellStyle name="Normal 2 2" xfId="2" xr:uid="{E4B1FA79-7C5C-4346-8B2B-6AFA14C05EC4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204788</xdr:colOff>
      <xdr:row>33</xdr:row>
      <xdr:rowOff>128588</xdr:rowOff>
    </xdr:from>
    <xdr:ext cx="1981200" cy="762000"/>
    <xdr:pic>
      <xdr:nvPicPr>
        <xdr:cNvPr id="2" name="Image 4">
          <a:extLst>
            <a:ext uri="{FF2B5EF4-FFF2-40B4-BE49-F238E27FC236}">
              <a16:creationId xmlns:a16="http://schemas.microsoft.com/office/drawing/2014/main" id="{E73E447F-316E-4762-8410-93CADB1C1F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0788" y="6172201"/>
          <a:ext cx="19812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4</xdr:col>
      <xdr:colOff>95249</xdr:colOff>
      <xdr:row>19</xdr:row>
      <xdr:rowOff>66674</xdr:rowOff>
    </xdr:from>
    <xdr:to>
      <xdr:col>7</xdr:col>
      <xdr:colOff>342900</xdr:colOff>
      <xdr:row>32</xdr:row>
      <xdr:rowOff>171450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1CB22E9-3CBD-43DC-BE1E-42D384A2AA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49" y="3833812"/>
          <a:ext cx="1962151" cy="19621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.chretien@exact-amod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D7A21-F057-4423-A6B6-CB5C7E03E983}">
  <sheetPr>
    <pageSetUpPr fitToPage="1"/>
  </sheetPr>
  <dimension ref="A1:IU51"/>
  <sheetViews>
    <sheetView view="pageBreakPreview" topLeftCell="A7" zoomScaleNormal="100" zoomScaleSheetLayoutView="100" workbookViewId="0">
      <selection activeCell="C32" sqref="C32"/>
    </sheetView>
  </sheetViews>
  <sheetFormatPr baseColWidth="10" defaultColWidth="10" defaultRowHeight="10.9" x14ac:dyDescent="0.3"/>
  <cols>
    <col min="1" max="10" width="10" style="141" customWidth="1"/>
    <col min="11" max="11" width="10.5" style="141" customWidth="1"/>
    <col min="12" max="255" width="10" style="141" customWidth="1"/>
    <col min="256" max="16384" width="10" style="162"/>
  </cols>
  <sheetData>
    <row r="1" spans="1:12" x14ac:dyDescent="0.3">
      <c r="A1" s="138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40"/>
    </row>
    <row r="2" spans="1:12" ht="11.25" thickBot="1" x14ac:dyDescent="0.35">
      <c r="A2" s="142"/>
      <c r="L2" s="143"/>
    </row>
    <row r="3" spans="1:12" ht="17.25" thickBot="1" x14ac:dyDescent="0.35">
      <c r="A3" s="142"/>
      <c r="B3" s="144" t="s">
        <v>654</v>
      </c>
      <c r="C3" s="145"/>
      <c r="D3" s="146"/>
      <c r="E3" s="146"/>
      <c r="F3" s="146"/>
      <c r="G3" s="146"/>
      <c r="H3" s="146"/>
      <c r="I3" s="146"/>
      <c r="J3" s="146"/>
      <c r="K3" s="147"/>
      <c r="L3" s="143"/>
    </row>
    <row r="4" spans="1:12" ht="15.75" x14ac:dyDescent="0.3">
      <c r="A4" s="142"/>
      <c r="B4" s="148" t="s">
        <v>661</v>
      </c>
      <c r="C4" s="149"/>
      <c r="D4" s="136"/>
      <c r="E4" s="136"/>
      <c r="F4" s="136"/>
      <c r="G4" s="136"/>
      <c r="H4" s="136"/>
      <c r="I4" s="136"/>
      <c r="J4" s="136"/>
      <c r="K4" s="150"/>
      <c r="L4" s="143"/>
    </row>
    <row r="5" spans="1:12" x14ac:dyDescent="0.3">
      <c r="A5" s="142"/>
      <c r="B5" s="151"/>
      <c r="C5" s="152"/>
      <c r="K5" s="143"/>
      <c r="L5" s="143"/>
    </row>
    <row r="6" spans="1:12" ht="15.75" x14ac:dyDescent="0.3">
      <c r="A6" s="142"/>
      <c r="B6" s="153" t="s">
        <v>662</v>
      </c>
      <c r="C6" s="154"/>
      <c r="D6" s="155"/>
      <c r="E6" s="155"/>
      <c r="F6" s="136"/>
      <c r="G6" s="136"/>
      <c r="H6" s="136"/>
      <c r="I6" s="136"/>
      <c r="J6" s="136"/>
      <c r="K6" s="150"/>
      <c r="L6" s="143"/>
    </row>
    <row r="7" spans="1:12" ht="15.75" x14ac:dyDescent="0.3">
      <c r="A7" s="142" t="s">
        <v>663</v>
      </c>
      <c r="B7" s="153" t="s">
        <v>664</v>
      </c>
      <c r="C7" s="154"/>
      <c r="D7" s="155"/>
      <c r="E7" s="155"/>
      <c r="F7" s="136"/>
      <c r="G7" s="136"/>
      <c r="H7" s="136"/>
      <c r="I7" s="136"/>
      <c r="J7" s="136"/>
      <c r="K7" s="150"/>
      <c r="L7" s="143"/>
    </row>
    <row r="8" spans="1:12" ht="16.149999999999999" thickBot="1" x14ac:dyDescent="0.35">
      <c r="A8" s="142"/>
      <c r="B8" s="156" t="s">
        <v>657</v>
      </c>
      <c r="C8" s="157"/>
      <c r="D8" s="158"/>
      <c r="E8" s="158"/>
      <c r="F8" s="159"/>
      <c r="G8" s="159"/>
      <c r="H8" s="159"/>
      <c r="I8" s="159"/>
      <c r="J8" s="159"/>
      <c r="K8" s="160"/>
      <c r="L8" s="143"/>
    </row>
    <row r="9" spans="1:12" x14ac:dyDescent="0.3">
      <c r="A9" s="142"/>
      <c r="L9" s="143"/>
    </row>
    <row r="10" spans="1:12" x14ac:dyDescent="0.3">
      <c r="A10" s="142"/>
      <c r="L10" s="143"/>
    </row>
    <row r="11" spans="1:12" x14ac:dyDescent="0.3">
      <c r="A11" s="142"/>
      <c r="L11" s="143"/>
    </row>
    <row r="12" spans="1:12" x14ac:dyDescent="0.3">
      <c r="A12" s="142"/>
      <c r="L12" s="143"/>
    </row>
    <row r="13" spans="1:12" ht="53.75" customHeight="1" x14ac:dyDescent="0.3">
      <c r="A13" s="142"/>
      <c r="B13" s="161" t="s">
        <v>665</v>
      </c>
      <c r="C13" s="136"/>
      <c r="D13" s="136"/>
      <c r="E13" s="136"/>
      <c r="F13" s="136"/>
      <c r="G13" s="136"/>
      <c r="H13" s="136"/>
      <c r="I13" s="136"/>
      <c r="J13" s="136"/>
      <c r="K13" s="136"/>
      <c r="L13" s="143"/>
    </row>
    <row r="14" spans="1:12" x14ac:dyDescent="0.3">
      <c r="A14" s="142"/>
      <c r="L14" s="143"/>
    </row>
    <row r="15" spans="1:12" x14ac:dyDescent="0.3">
      <c r="A15" s="142"/>
      <c r="L15" s="143"/>
    </row>
    <row r="16" spans="1:12" x14ac:dyDescent="0.3">
      <c r="A16" s="142"/>
      <c r="L16" s="143"/>
    </row>
    <row r="17" spans="1:12" ht="11.25" thickBot="1" x14ac:dyDescent="0.35">
      <c r="A17" s="142"/>
      <c r="L17" s="143"/>
    </row>
    <row r="18" spans="1:12" ht="31.15" thickBot="1" x14ac:dyDescent="0.35">
      <c r="A18" s="142"/>
      <c r="B18" s="181" t="s">
        <v>668</v>
      </c>
      <c r="C18" s="182"/>
      <c r="D18" s="182"/>
      <c r="E18" s="182"/>
      <c r="F18" s="182"/>
      <c r="G18" s="182"/>
      <c r="H18" s="182"/>
      <c r="I18" s="182"/>
      <c r="J18" s="182"/>
      <c r="K18" s="183"/>
      <c r="L18" s="143"/>
    </row>
    <row r="19" spans="1:12" x14ac:dyDescent="0.3">
      <c r="A19" s="142"/>
      <c r="L19" s="143"/>
    </row>
    <row r="20" spans="1:12" x14ac:dyDescent="0.3">
      <c r="A20" s="142"/>
      <c r="C20" s="162"/>
      <c r="L20" s="143"/>
    </row>
    <row r="21" spans="1:12" x14ac:dyDescent="0.3">
      <c r="A21" s="142"/>
      <c r="L21" s="143"/>
    </row>
    <row r="22" spans="1:12" x14ac:dyDescent="0.3">
      <c r="A22" s="142"/>
      <c r="L22" s="143"/>
    </row>
    <row r="23" spans="1:12" x14ac:dyDescent="0.3">
      <c r="A23" s="142"/>
      <c r="L23" s="143"/>
    </row>
    <row r="24" spans="1:12" x14ac:dyDescent="0.3">
      <c r="A24" s="142"/>
      <c r="L24" s="143"/>
    </row>
    <row r="25" spans="1:12" x14ac:dyDescent="0.3">
      <c r="A25" s="142"/>
      <c r="L25" s="143"/>
    </row>
    <row r="26" spans="1:12" x14ac:dyDescent="0.3">
      <c r="A26" s="142"/>
      <c r="L26" s="143"/>
    </row>
    <row r="27" spans="1:12" x14ac:dyDescent="0.3">
      <c r="A27" s="142"/>
      <c r="L27" s="143"/>
    </row>
    <row r="28" spans="1:12" x14ac:dyDescent="0.3">
      <c r="A28" s="142"/>
      <c r="I28" s="162"/>
      <c r="L28" s="143"/>
    </row>
    <row r="29" spans="1:12" x14ac:dyDescent="0.3">
      <c r="A29" s="142"/>
      <c r="L29" s="143"/>
    </row>
    <row r="30" spans="1:12" x14ac:dyDescent="0.3">
      <c r="A30" s="142"/>
      <c r="L30" s="143"/>
    </row>
    <row r="31" spans="1:12" x14ac:dyDescent="0.3">
      <c r="A31" s="142"/>
      <c r="L31" s="143"/>
    </row>
    <row r="32" spans="1:12" x14ac:dyDescent="0.3">
      <c r="A32" s="142"/>
      <c r="L32" s="143"/>
    </row>
    <row r="33" spans="1:12" ht="38" customHeight="1" thickBot="1" x14ac:dyDescent="0.35">
      <c r="A33" s="142"/>
      <c r="L33" s="143"/>
    </row>
    <row r="34" spans="1:12" ht="13.15" x14ac:dyDescent="0.3">
      <c r="A34" s="142"/>
      <c r="B34" s="163" t="s">
        <v>666</v>
      </c>
      <c r="C34" s="164"/>
      <c r="D34" s="164"/>
      <c r="E34" s="165"/>
      <c r="F34" s="166"/>
      <c r="G34" s="166"/>
      <c r="H34" s="166"/>
      <c r="I34" s="167" t="s">
        <v>655</v>
      </c>
      <c r="J34" s="166"/>
      <c r="K34" s="168"/>
      <c r="L34" s="143"/>
    </row>
    <row r="35" spans="1:12" ht="13.15" x14ac:dyDescent="0.3">
      <c r="A35" s="142"/>
      <c r="B35" s="169"/>
      <c r="C35" s="170"/>
      <c r="D35" s="170"/>
      <c r="E35" s="136"/>
      <c r="F35" s="136"/>
      <c r="G35" s="136"/>
      <c r="H35" s="136"/>
      <c r="I35" s="137" t="s">
        <v>656</v>
      </c>
      <c r="J35" s="137"/>
      <c r="K35" s="150"/>
      <c r="L35" s="143"/>
    </row>
    <row r="36" spans="1:12" ht="13.25" customHeight="1" x14ac:dyDescent="0.3">
      <c r="A36" s="142"/>
      <c r="B36" s="169"/>
      <c r="C36" s="170"/>
      <c r="D36" s="170"/>
      <c r="E36" s="136"/>
      <c r="F36" s="136"/>
      <c r="G36" s="136"/>
      <c r="H36" s="136"/>
      <c r="I36" s="137" t="s">
        <v>657</v>
      </c>
      <c r="J36" s="137"/>
      <c r="K36" s="150"/>
      <c r="L36" s="143"/>
    </row>
    <row r="37" spans="1:12" ht="13.15" x14ac:dyDescent="0.3">
      <c r="A37" s="142"/>
      <c r="B37" s="169"/>
      <c r="C37" s="170"/>
      <c r="D37" s="170"/>
      <c r="E37" s="136"/>
      <c r="F37" s="136"/>
      <c r="G37" s="136"/>
      <c r="H37" s="136"/>
      <c r="I37" s="137" t="s">
        <v>658</v>
      </c>
      <c r="J37" s="137"/>
      <c r="K37" s="150"/>
      <c r="L37" s="143"/>
    </row>
    <row r="38" spans="1:12" ht="13.25" customHeight="1" x14ac:dyDescent="0.3">
      <c r="A38" s="142"/>
      <c r="B38" s="169" t="s">
        <v>659</v>
      </c>
      <c r="C38" s="170"/>
      <c r="D38" s="170"/>
      <c r="E38" s="136"/>
      <c r="F38" s="136"/>
      <c r="G38" s="136"/>
      <c r="H38" s="136"/>
      <c r="I38" s="137"/>
      <c r="J38" s="137"/>
      <c r="K38" s="150"/>
      <c r="L38" s="143"/>
    </row>
    <row r="39" spans="1:12" ht="13.5" customHeight="1" thickBot="1" x14ac:dyDescent="0.35">
      <c r="A39" s="142"/>
      <c r="B39" s="171"/>
      <c r="C39" s="172"/>
      <c r="D39" s="172"/>
      <c r="E39" s="159"/>
      <c r="F39" s="159"/>
      <c r="G39" s="159"/>
      <c r="H39" s="159"/>
      <c r="I39" s="173" t="s">
        <v>660</v>
      </c>
      <c r="J39" s="174"/>
      <c r="K39" s="160"/>
      <c r="L39" s="143"/>
    </row>
    <row r="40" spans="1:12" x14ac:dyDescent="0.3">
      <c r="A40" s="142"/>
      <c r="L40" s="143"/>
    </row>
    <row r="41" spans="1:12" x14ac:dyDescent="0.3">
      <c r="A41" s="142"/>
      <c r="L41" s="143"/>
    </row>
    <row r="42" spans="1:12" x14ac:dyDescent="0.3">
      <c r="A42" s="142"/>
      <c r="L42" s="143"/>
    </row>
    <row r="43" spans="1:12" x14ac:dyDescent="0.3">
      <c r="A43" s="142"/>
      <c r="L43" s="143"/>
    </row>
    <row r="44" spans="1:12" x14ac:dyDescent="0.3">
      <c r="A44" s="142"/>
      <c r="L44" s="143"/>
    </row>
    <row r="45" spans="1:12" x14ac:dyDescent="0.3">
      <c r="A45" s="142"/>
      <c r="L45" s="143"/>
    </row>
    <row r="46" spans="1:12" x14ac:dyDescent="0.3">
      <c r="A46" s="142"/>
      <c r="L46" s="143"/>
    </row>
    <row r="47" spans="1:12" x14ac:dyDescent="0.3">
      <c r="A47" s="142"/>
      <c r="L47" s="143"/>
    </row>
    <row r="48" spans="1:12" x14ac:dyDescent="0.3">
      <c r="A48" s="142"/>
      <c r="I48" s="175"/>
      <c r="J48" s="176"/>
      <c r="L48" s="143"/>
    </row>
    <row r="49" spans="1:12" ht="11.65" x14ac:dyDescent="0.3">
      <c r="A49" s="142"/>
      <c r="B49" s="177" t="s">
        <v>667</v>
      </c>
      <c r="C49" s="136"/>
      <c r="D49" s="136"/>
      <c r="E49" s="136"/>
      <c r="F49" s="136"/>
      <c r="G49" s="136"/>
      <c r="H49" s="136"/>
      <c r="I49" s="136"/>
      <c r="J49" s="136"/>
      <c r="K49" s="136"/>
      <c r="L49" s="143"/>
    </row>
    <row r="50" spans="1:12" x14ac:dyDescent="0.3">
      <c r="A50" s="142"/>
      <c r="L50" s="143"/>
    </row>
    <row r="51" spans="1:12" ht="11.25" thickBot="1" x14ac:dyDescent="0.35">
      <c r="A51" s="178"/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80"/>
    </row>
  </sheetData>
  <mergeCells count="16">
    <mergeCell ref="B49:K49"/>
    <mergeCell ref="B18:K18"/>
    <mergeCell ref="B34:D39"/>
    <mergeCell ref="E34:H39"/>
    <mergeCell ref="I34:K34"/>
    <mergeCell ref="I35:K35"/>
    <mergeCell ref="I36:K36"/>
    <mergeCell ref="I37:K37"/>
    <mergeCell ref="I38:K38"/>
    <mergeCell ref="I39:K39"/>
    <mergeCell ref="B3:K3"/>
    <mergeCell ref="B4:K4"/>
    <mergeCell ref="B6:K6"/>
    <mergeCell ref="B7:K7"/>
    <mergeCell ref="B8:K8"/>
    <mergeCell ref="B13:K13"/>
  </mergeCells>
  <hyperlinks>
    <hyperlink ref="I39" r:id="rId1" xr:uid="{31C31199-0669-48BA-B347-2C0D3FE37C01}"/>
  </hyperlinks>
  <printOptions horizontalCentered="1"/>
  <pageMargins left="0.19685039370078741" right="0.19685039370078741" top="0.39370078740157483" bottom="0.39370078740157483" header="0.19685039370078741" footer="0.19685039370078741"/>
  <pageSetup paperSize="9" fitToHeight="0" orientation="portrait" useFirstPageNumber="1" horizontalDpi="300" verticalDpi="300" r:id="rId2"/>
  <headerFooter alignWithMargins="0">
    <oddHeader>&amp;L&amp;"Avenir Book"&amp;6&amp;",Regular"&amp;",Regular"&amp;D&amp;C&amp;"Avenir Book"&amp;6&amp;",Regular"&amp;",Regular"SAS EXACT au capital de 127 500 â‚¬ - R.C.S. Brest NÂ°SIRET 327 696 506 00069&amp;R&amp;"Avenir Book"&amp;6&amp;",Regular"&amp;",Regular"Page &amp;P sur &amp;N</oddHeader>
    <oddFooter>&amp;C&amp;"Avenir Book"&amp;6&amp;",Regular"&amp;",Italic"SAS au capital de 127 500 â‚¬ - R.C.S. Brest NÂ°SIRET 327 696 506 00044&amp;RPage &amp;P of 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4"/>
  <sheetViews>
    <sheetView showZeros="0" tabSelected="1" zoomScale="85" zoomScaleNormal="85" workbookViewId="0">
      <pane ySplit="2" topLeftCell="A549" activePane="bottomLeft" state="frozen"/>
      <selection pane="bottomLeft" activeCell="T557" sqref="T557"/>
    </sheetView>
  </sheetViews>
  <sheetFormatPr baseColWidth="10" defaultColWidth="10" defaultRowHeight="15" customHeight="1" x14ac:dyDescent="0.3"/>
  <cols>
    <col min="1" max="1" width="15" style="1" customWidth="1"/>
    <col min="2" max="2" width="0" style="1" hidden="1" customWidth="1"/>
    <col min="3" max="3" width="92" style="1" customWidth="1"/>
    <col min="4" max="4" width="14.1640625" style="1" customWidth="1"/>
    <col min="5" max="5" width="0" hidden="1" customWidth="1"/>
    <col min="6" max="6" width="12.33203125" style="1" customWidth="1"/>
    <col min="7" max="7" width="11.83203125" customWidth="1"/>
    <col min="8" max="8" width="10.83203125" style="1" hidden="1" customWidth="1"/>
    <col min="9" max="9" width="20" customWidth="1"/>
    <col min="10" max="12" width="0" hidden="1" customWidth="1"/>
    <col min="13" max="13" width="26.6640625" style="1" customWidth="1"/>
    <col min="14" max="14" width="0" hidden="1" customWidth="1"/>
  </cols>
  <sheetData>
    <row r="1" spans="1:14" ht="30" customHeight="1" x14ac:dyDescent="0.3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"/>
    </row>
    <row r="2" spans="1:14" ht="7.5" customHeight="1" x14ac:dyDescent="0.3">
      <c r="A2" s="3"/>
      <c r="B2" s="7"/>
      <c r="C2" s="3"/>
      <c r="D2"/>
      <c r="F2"/>
      <c r="H2"/>
      <c r="M2"/>
      <c r="N2" s="3"/>
    </row>
    <row r="3" spans="1:14" ht="7.5" customHeight="1" thickBot="1" x14ac:dyDescent="0.35">
      <c r="A3" s="3"/>
      <c r="B3" s="7"/>
      <c r="C3" s="3"/>
      <c r="D3"/>
      <c r="F3"/>
      <c r="H3"/>
      <c r="M3"/>
      <c r="N3" s="3"/>
    </row>
    <row r="4" spans="1:14" ht="12.75" customHeight="1" x14ac:dyDescent="0.3">
      <c r="A4" s="95" t="s">
        <v>669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7"/>
      <c r="N4" s="3"/>
    </row>
    <row r="5" spans="1:14" ht="13.15" customHeight="1" x14ac:dyDescent="0.3">
      <c r="A5" s="98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100"/>
      <c r="N5" s="3"/>
    </row>
    <row r="6" spans="1:14" ht="7.5" customHeight="1" x14ac:dyDescent="0.3">
      <c r="A6" s="101" t="s">
        <v>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3"/>
      <c r="N6" s="3"/>
    </row>
    <row r="7" spans="1:14" ht="33" customHeight="1" thickBot="1" x14ac:dyDescent="0.35">
      <c r="A7" s="101" t="s">
        <v>0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3"/>
      <c r="N7" s="3"/>
    </row>
    <row r="8" spans="1:14" ht="24.4" customHeight="1" thickBot="1" x14ac:dyDescent="0.35">
      <c r="A8" s="104" t="s">
        <v>613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6" t="s">
        <v>1</v>
      </c>
      <c r="N8" s="3"/>
    </row>
    <row r="9" spans="1:14" ht="11.25" customHeight="1" thickBot="1" x14ac:dyDescent="0.35">
      <c r="A9" s="8"/>
      <c r="B9" s="9"/>
      <c r="C9" s="8"/>
      <c r="D9" s="128"/>
      <c r="E9" s="129"/>
      <c r="F9" s="130"/>
      <c r="G9" s="131"/>
      <c r="H9" s="130"/>
      <c r="I9" s="130"/>
      <c r="J9" s="129"/>
      <c r="K9" s="129"/>
      <c r="L9" s="129"/>
      <c r="M9" s="130"/>
      <c r="N9" s="8"/>
    </row>
    <row r="10" spans="1:14" ht="37.5" customHeight="1" x14ac:dyDescent="0.3">
      <c r="A10" s="10" t="s">
        <v>2</v>
      </c>
      <c r="B10" s="11" t="s">
        <v>3</v>
      </c>
      <c r="C10" s="12" t="s">
        <v>4</v>
      </c>
      <c r="D10" s="12" t="s">
        <v>5</v>
      </c>
      <c r="F10" s="12" t="s">
        <v>6</v>
      </c>
      <c r="G10" s="12" t="s">
        <v>7</v>
      </c>
      <c r="H10" s="12" t="s">
        <v>8</v>
      </c>
      <c r="I10" s="12" t="s">
        <v>9</v>
      </c>
      <c r="M10" s="13" t="s">
        <v>10</v>
      </c>
      <c r="N10" s="14" t="s">
        <v>11</v>
      </c>
    </row>
    <row r="11" spans="1:14" ht="30.75" customHeight="1" x14ac:dyDescent="0.3">
      <c r="A11" s="49" t="s">
        <v>12</v>
      </c>
      <c r="B11" s="50"/>
      <c r="C11" s="51" t="s">
        <v>13</v>
      </c>
      <c r="D11" s="15"/>
      <c r="E11" s="16"/>
      <c r="F11" s="17"/>
      <c r="G11" s="16"/>
      <c r="H11" s="17"/>
      <c r="I11" s="16"/>
      <c r="J11" s="16"/>
      <c r="K11" s="16"/>
      <c r="L11" s="16"/>
      <c r="M11" s="18"/>
    </row>
    <row r="12" spans="1:14" ht="28.5" customHeight="1" x14ac:dyDescent="0.3">
      <c r="A12" s="52" t="s">
        <v>14</v>
      </c>
      <c r="B12" s="53"/>
      <c r="C12" s="54" t="s">
        <v>15</v>
      </c>
      <c r="D12" s="15"/>
      <c r="E12" s="16"/>
      <c r="F12" s="17"/>
      <c r="G12" s="16"/>
      <c r="H12" s="17"/>
      <c r="I12" s="16"/>
      <c r="J12" s="16"/>
      <c r="K12" s="16"/>
      <c r="L12" s="16"/>
      <c r="M12" s="18"/>
    </row>
    <row r="13" spans="1:14" s="59" customFormat="1" ht="26.25" customHeight="1" x14ac:dyDescent="0.3">
      <c r="A13" s="52" t="s">
        <v>16</v>
      </c>
      <c r="B13" s="53"/>
      <c r="C13" s="54" t="s">
        <v>17</v>
      </c>
      <c r="D13" s="55"/>
      <c r="E13" s="56"/>
      <c r="F13" s="57"/>
      <c r="G13" s="56"/>
      <c r="H13" s="57"/>
      <c r="I13" s="56"/>
      <c r="J13" s="56"/>
      <c r="K13" s="56"/>
      <c r="L13" s="56"/>
      <c r="M13" s="58"/>
    </row>
    <row r="14" spans="1:14" ht="22.5" customHeight="1" x14ac:dyDescent="0.3">
      <c r="A14" s="19" t="s">
        <v>18</v>
      </c>
      <c r="B14" s="20"/>
      <c r="C14" s="22" t="s">
        <v>19</v>
      </c>
      <c r="D14" s="23" t="s">
        <v>20</v>
      </c>
      <c r="E14" s="24"/>
      <c r="F14" s="25">
        <v>1</v>
      </c>
      <c r="G14" s="24"/>
      <c r="H14" s="26">
        <v>2</v>
      </c>
      <c r="I14" s="27"/>
      <c r="J14" s="24"/>
      <c r="K14" s="27"/>
      <c r="L14" s="27"/>
      <c r="M14" s="28">
        <f>IF(ISNUMBER($K14),IF(ISNUMBER($G14),ROUND($K14*$G14,2),ROUND($K14*$F14,2)),IF(ISNUMBER($G14),ROUND($I14*$G14,2),ROUND($I14*$F14,2)))</f>
        <v>0</v>
      </c>
    </row>
    <row r="15" spans="1:14" ht="31.5" customHeight="1" x14ac:dyDescent="0.3">
      <c r="A15" s="110" t="s">
        <v>21</v>
      </c>
      <c r="B15" s="111"/>
      <c r="C15" s="111"/>
      <c r="D15" s="111"/>
      <c r="E15" s="111"/>
      <c r="F15" s="111"/>
      <c r="G15" s="111"/>
      <c r="H15" s="111"/>
      <c r="I15" s="111"/>
      <c r="M15" s="29">
        <f>M$14</f>
        <v>0</v>
      </c>
      <c r="N15" s="30"/>
    </row>
    <row r="16" spans="1:14" s="59" customFormat="1" ht="26.25" customHeight="1" x14ac:dyDescent="0.3">
      <c r="A16" s="52" t="s">
        <v>22</v>
      </c>
      <c r="B16" s="53"/>
      <c r="C16" s="54" t="s">
        <v>23</v>
      </c>
      <c r="D16" s="55"/>
      <c r="E16" s="56"/>
      <c r="F16" s="57"/>
      <c r="G16" s="56"/>
      <c r="H16" s="57"/>
      <c r="I16" s="56"/>
      <c r="J16" s="56"/>
      <c r="K16" s="56"/>
      <c r="L16" s="56"/>
      <c r="M16" s="58"/>
    </row>
    <row r="17" spans="1:14" s="59" customFormat="1" ht="22.5" customHeight="1" x14ac:dyDescent="0.3">
      <c r="A17" s="52" t="s">
        <v>24</v>
      </c>
      <c r="B17" s="53"/>
      <c r="C17" s="60" t="s">
        <v>25</v>
      </c>
      <c r="D17" s="55"/>
      <c r="E17" s="56"/>
      <c r="F17" s="57"/>
      <c r="G17" s="56"/>
      <c r="H17" s="57"/>
      <c r="I17" s="56"/>
      <c r="J17" s="56"/>
      <c r="K17" s="56"/>
      <c r="L17" s="56"/>
      <c r="M17" s="58"/>
    </row>
    <row r="18" spans="1:14" s="59" customFormat="1" ht="22.5" customHeight="1" x14ac:dyDescent="0.3">
      <c r="A18" s="52" t="s">
        <v>26</v>
      </c>
      <c r="B18" s="53"/>
      <c r="C18" s="60" t="s">
        <v>27</v>
      </c>
      <c r="D18" s="55"/>
      <c r="E18" s="56"/>
      <c r="F18" s="57"/>
      <c r="G18" s="56"/>
      <c r="H18" s="57"/>
      <c r="I18" s="56"/>
      <c r="J18" s="56"/>
      <c r="K18" s="56"/>
      <c r="L18" s="56"/>
      <c r="M18" s="58"/>
    </row>
    <row r="19" spans="1:14" ht="18.75" customHeight="1" x14ac:dyDescent="0.3">
      <c r="A19" s="19" t="s">
        <v>28</v>
      </c>
      <c r="B19" s="20"/>
      <c r="C19" s="22" t="s">
        <v>29</v>
      </c>
      <c r="D19" s="23" t="s">
        <v>30</v>
      </c>
      <c r="E19" s="31"/>
      <c r="F19" s="32">
        <v>131</v>
      </c>
      <c r="G19" s="31"/>
      <c r="H19" s="26">
        <v>2</v>
      </c>
      <c r="I19" s="27"/>
      <c r="J19" s="24"/>
      <c r="K19" s="27"/>
      <c r="L19" s="27"/>
      <c r="M19" s="28">
        <f>IF(ISNUMBER($K19),IF(ISNUMBER($G19),ROUND($K19*$G19,2),ROUND($K19*$F19,2)),IF(ISNUMBER($G19),ROUND($I19*$G19,2),ROUND($I19*$F19,2)))</f>
        <v>0</v>
      </c>
    </row>
    <row r="20" spans="1:14" ht="22.5" customHeight="1" x14ac:dyDescent="0.3">
      <c r="A20" s="19" t="s">
        <v>31</v>
      </c>
      <c r="B20" s="20"/>
      <c r="C20" s="22" t="s">
        <v>32</v>
      </c>
      <c r="D20" s="23" t="s">
        <v>20</v>
      </c>
      <c r="E20" s="24"/>
      <c r="F20" s="25">
        <v>1</v>
      </c>
      <c r="G20" s="24"/>
      <c r="H20" s="26">
        <v>2</v>
      </c>
      <c r="I20" s="27"/>
      <c r="J20" s="24"/>
      <c r="K20" s="27"/>
      <c r="L20" s="27"/>
      <c r="M20" s="28">
        <f>IF(ISNUMBER($K20),IF(ISNUMBER($G20),ROUND($K20*$G20,2),ROUND($K20*$F20,2)),IF(ISNUMBER($G20),ROUND($I20*$G20,2),ROUND($I20*$F20,2)))</f>
        <v>0</v>
      </c>
    </row>
    <row r="21" spans="1:14" ht="31.5" customHeight="1" x14ac:dyDescent="0.3">
      <c r="A21" s="110" t="s">
        <v>33</v>
      </c>
      <c r="B21" s="111"/>
      <c r="C21" s="111"/>
      <c r="D21" s="111"/>
      <c r="E21" s="111"/>
      <c r="F21" s="111"/>
      <c r="G21" s="111"/>
      <c r="H21" s="111"/>
      <c r="I21" s="111"/>
      <c r="M21" s="29">
        <f>M$19+M$20</f>
        <v>0</v>
      </c>
      <c r="N21" s="30"/>
    </row>
    <row r="22" spans="1:14" s="59" customFormat="1" ht="26.25" customHeight="1" x14ac:dyDescent="0.3">
      <c r="A22" s="52" t="s">
        <v>34</v>
      </c>
      <c r="B22" s="53"/>
      <c r="C22" s="54" t="s">
        <v>35</v>
      </c>
      <c r="D22" s="55"/>
      <c r="E22" s="56"/>
      <c r="F22" s="57"/>
      <c r="G22" s="56"/>
      <c r="H22" s="57"/>
      <c r="I22" s="56"/>
      <c r="J22" s="56"/>
      <c r="K22" s="56"/>
      <c r="L22" s="56"/>
      <c r="M22" s="58"/>
    </row>
    <row r="23" spans="1:14" s="59" customFormat="1" ht="22.5" customHeight="1" x14ac:dyDescent="0.3">
      <c r="A23" s="52" t="s">
        <v>36</v>
      </c>
      <c r="B23" s="53"/>
      <c r="C23" s="60" t="s">
        <v>37</v>
      </c>
      <c r="D23" s="55"/>
      <c r="E23" s="56"/>
      <c r="F23" s="57"/>
      <c r="G23" s="56"/>
      <c r="H23" s="57"/>
      <c r="I23" s="56"/>
      <c r="J23" s="56"/>
      <c r="K23" s="56"/>
      <c r="L23" s="56"/>
      <c r="M23" s="58"/>
    </row>
    <row r="24" spans="1:14" ht="18.75" customHeight="1" x14ac:dyDescent="0.3">
      <c r="A24" s="19" t="s">
        <v>38</v>
      </c>
      <c r="B24" s="20"/>
      <c r="C24" s="22" t="s">
        <v>39</v>
      </c>
      <c r="D24" s="23" t="s">
        <v>40</v>
      </c>
      <c r="E24" s="33"/>
      <c r="F24" s="26">
        <v>1</v>
      </c>
      <c r="G24" s="33"/>
      <c r="H24" s="26">
        <v>2</v>
      </c>
      <c r="I24" s="27"/>
      <c r="J24" s="24"/>
      <c r="K24" s="27"/>
      <c r="L24" s="27"/>
      <c r="M24" s="28">
        <f>IF(ISNUMBER($K24),IF(ISNUMBER($G24),ROUND($K24*$G24,2),ROUND($K24*$F24,2)),IF(ISNUMBER($G24),ROUND($I24*$G24,2),ROUND($I24*$F24,2)))</f>
        <v>0</v>
      </c>
    </row>
    <row r="25" spans="1:14" ht="31.5" customHeight="1" x14ac:dyDescent="0.3">
      <c r="A25" s="110" t="s">
        <v>41</v>
      </c>
      <c r="B25" s="111"/>
      <c r="C25" s="111"/>
      <c r="D25" s="111"/>
      <c r="E25" s="111"/>
      <c r="F25" s="111"/>
      <c r="G25" s="111"/>
      <c r="H25" s="111"/>
      <c r="I25" s="111"/>
      <c r="M25" s="29">
        <f>M$24</f>
        <v>0</v>
      </c>
      <c r="N25" s="30"/>
    </row>
    <row r="26" spans="1:14" s="59" customFormat="1" ht="26.25" customHeight="1" x14ac:dyDescent="0.3">
      <c r="A26" s="52" t="s">
        <v>42</v>
      </c>
      <c r="B26" s="53"/>
      <c r="C26" s="54" t="s">
        <v>43</v>
      </c>
      <c r="D26" s="55"/>
      <c r="E26" s="56"/>
      <c r="F26" s="57"/>
      <c r="G26" s="56"/>
      <c r="H26" s="57"/>
      <c r="I26" s="56"/>
      <c r="J26" s="56"/>
      <c r="K26" s="56"/>
      <c r="L26" s="56"/>
      <c r="M26" s="58"/>
    </row>
    <row r="27" spans="1:14" s="59" customFormat="1" ht="22.5" customHeight="1" x14ac:dyDescent="0.3">
      <c r="A27" s="52" t="s">
        <v>44</v>
      </c>
      <c r="B27" s="53"/>
      <c r="C27" s="60" t="s">
        <v>45</v>
      </c>
      <c r="D27" s="55"/>
      <c r="E27" s="56"/>
      <c r="F27" s="57"/>
      <c r="G27" s="56"/>
      <c r="H27" s="57"/>
      <c r="I27" s="56"/>
      <c r="J27" s="56"/>
      <c r="K27" s="56"/>
      <c r="L27" s="56"/>
      <c r="M27" s="58"/>
    </row>
    <row r="28" spans="1:14" ht="18.75" customHeight="1" x14ac:dyDescent="0.3">
      <c r="A28" s="19" t="s">
        <v>46</v>
      </c>
      <c r="B28" s="20"/>
      <c r="C28" s="22" t="s">
        <v>47</v>
      </c>
      <c r="D28" s="15"/>
      <c r="E28" s="16"/>
      <c r="F28" s="17"/>
      <c r="G28" s="16"/>
      <c r="H28" s="17"/>
      <c r="I28" s="16"/>
      <c r="J28" s="16"/>
      <c r="K28" s="16"/>
      <c r="L28" s="16"/>
      <c r="M28" s="18"/>
    </row>
    <row r="29" spans="1:14" ht="18.75" customHeight="1" x14ac:dyDescent="0.3">
      <c r="A29" s="19" t="s">
        <v>48</v>
      </c>
      <c r="B29" s="20"/>
      <c r="C29" s="34" t="s">
        <v>49</v>
      </c>
      <c r="D29" s="23"/>
      <c r="E29" s="31"/>
      <c r="F29" s="32">
        <v>0</v>
      </c>
      <c r="G29" s="31"/>
      <c r="H29" s="26">
        <v>2</v>
      </c>
      <c r="I29" s="27"/>
      <c r="J29" s="24"/>
      <c r="K29" s="27"/>
      <c r="L29" s="27"/>
      <c r="M29" s="28">
        <f t="shared" ref="M29:M30" si="0">IF(ISNUMBER($K29),IF(ISNUMBER($G29),ROUND($K29*$G29,2),ROUND($K29*$F29,2)),IF(ISNUMBER($G29),ROUND($I29*$G29,2),ROUND($I29*$F29,2)))</f>
        <v>0</v>
      </c>
    </row>
    <row r="30" spans="1:14" ht="18.75" customHeight="1" x14ac:dyDescent="0.3">
      <c r="A30" s="19" t="s">
        <v>50</v>
      </c>
      <c r="B30" s="20"/>
      <c r="C30" s="34" t="s">
        <v>51</v>
      </c>
      <c r="D30" s="23"/>
      <c r="E30" s="31"/>
      <c r="F30" s="32">
        <v>0</v>
      </c>
      <c r="G30" s="31"/>
      <c r="H30" s="26">
        <v>2</v>
      </c>
      <c r="I30" s="27"/>
      <c r="J30" s="24"/>
      <c r="K30" s="27"/>
      <c r="L30" s="27"/>
      <c r="M30" s="28">
        <f t="shared" si="0"/>
        <v>0</v>
      </c>
    </row>
    <row r="31" spans="1:14" s="59" customFormat="1" ht="22.5" customHeight="1" x14ac:dyDescent="0.3">
      <c r="A31" s="52" t="s">
        <v>53</v>
      </c>
      <c r="B31" s="53"/>
      <c r="C31" s="60" t="s">
        <v>54</v>
      </c>
      <c r="D31" s="55"/>
      <c r="E31" s="56"/>
      <c r="F31" s="57"/>
      <c r="G31" s="56"/>
      <c r="H31" s="57"/>
      <c r="I31" s="56"/>
      <c r="J31" s="56"/>
      <c r="K31" s="56"/>
      <c r="L31" s="56"/>
      <c r="M31" s="58"/>
    </row>
    <row r="32" spans="1:14" ht="18.75" customHeight="1" x14ac:dyDescent="0.3">
      <c r="A32" s="19" t="s">
        <v>55</v>
      </c>
      <c r="B32" s="20"/>
      <c r="C32" s="22" t="s">
        <v>56</v>
      </c>
      <c r="D32" s="15"/>
      <c r="E32" s="16"/>
      <c r="F32" s="17"/>
      <c r="G32" s="16"/>
      <c r="H32" s="17"/>
      <c r="I32" s="16"/>
      <c r="J32" s="16"/>
      <c r="K32" s="16"/>
      <c r="L32" s="16"/>
      <c r="M32" s="18"/>
    </row>
    <row r="33" spans="1:14" ht="18.75" customHeight="1" x14ac:dyDescent="0.3">
      <c r="A33" s="19" t="s">
        <v>57</v>
      </c>
      <c r="B33" s="20"/>
      <c r="C33" s="34" t="s">
        <v>58</v>
      </c>
      <c r="D33" s="23" t="s">
        <v>30</v>
      </c>
      <c r="E33" s="31"/>
      <c r="F33" s="32">
        <v>114</v>
      </c>
      <c r="G33" s="31"/>
      <c r="H33" s="26">
        <v>2</v>
      </c>
      <c r="I33" s="27"/>
      <c r="J33" s="24"/>
      <c r="K33" s="27"/>
      <c r="L33" s="27"/>
      <c r="M33" s="28">
        <f>IF(ISNUMBER($K33),IF(ISNUMBER($G33),ROUND($K33*$G33,2),ROUND($K33*$F33,2)),IF(ISNUMBER($G33),ROUND($I33*$G33,2),ROUND($I33*$F33,2)))</f>
        <v>0</v>
      </c>
    </row>
    <row r="34" spans="1:14" ht="31.5" customHeight="1" x14ac:dyDescent="0.3">
      <c r="A34" s="110" t="s">
        <v>59</v>
      </c>
      <c r="B34" s="111"/>
      <c r="C34" s="111"/>
      <c r="D34" s="111"/>
      <c r="E34" s="111"/>
      <c r="F34" s="111"/>
      <c r="G34" s="111"/>
      <c r="H34" s="111"/>
      <c r="I34" s="111"/>
      <c r="M34" s="29">
        <f>SUM(M$29:M$30)+M$33</f>
        <v>0</v>
      </c>
      <c r="N34" s="30"/>
    </row>
    <row r="35" spans="1:14" s="59" customFormat="1" ht="26.25" customHeight="1" x14ac:dyDescent="0.3">
      <c r="A35" s="52" t="s">
        <v>60</v>
      </c>
      <c r="B35" s="53"/>
      <c r="C35" s="54" t="s">
        <v>61</v>
      </c>
      <c r="D35" s="55"/>
      <c r="E35" s="56"/>
      <c r="F35" s="57"/>
      <c r="G35" s="56"/>
      <c r="H35" s="57"/>
      <c r="I35" s="56"/>
      <c r="J35" s="56"/>
      <c r="K35" s="56"/>
      <c r="L35" s="56"/>
      <c r="M35" s="58"/>
    </row>
    <row r="36" spans="1:14" s="59" customFormat="1" ht="22.5" customHeight="1" x14ac:dyDescent="0.3">
      <c r="A36" s="52" t="s">
        <v>62</v>
      </c>
      <c r="B36" s="53"/>
      <c r="C36" s="60" t="s">
        <v>63</v>
      </c>
      <c r="D36" s="55"/>
      <c r="E36" s="56"/>
      <c r="F36" s="57"/>
      <c r="G36" s="56"/>
      <c r="H36" s="57"/>
      <c r="I36" s="56"/>
      <c r="J36" s="56"/>
      <c r="K36" s="56"/>
      <c r="L36" s="56"/>
      <c r="M36" s="58"/>
    </row>
    <row r="37" spans="1:14" ht="18.75" customHeight="1" x14ac:dyDescent="0.3">
      <c r="A37" s="19" t="s">
        <v>64</v>
      </c>
      <c r="B37" s="20"/>
      <c r="C37" s="22" t="s">
        <v>65</v>
      </c>
      <c r="D37" s="15"/>
      <c r="E37" s="16"/>
      <c r="F37" s="17"/>
      <c r="G37" s="16"/>
      <c r="H37" s="17"/>
      <c r="I37" s="16"/>
      <c r="J37" s="16"/>
      <c r="K37" s="16"/>
      <c r="L37" s="16"/>
      <c r="M37" s="18"/>
    </row>
    <row r="38" spans="1:14" ht="18.75" customHeight="1" x14ac:dyDescent="0.3">
      <c r="A38" s="19" t="s">
        <v>66</v>
      </c>
      <c r="B38" s="20"/>
      <c r="C38" s="34" t="s">
        <v>67</v>
      </c>
      <c r="D38" s="23" t="s">
        <v>30</v>
      </c>
      <c r="E38" s="31"/>
      <c r="F38" s="32">
        <v>85</v>
      </c>
      <c r="G38" s="31"/>
      <c r="H38" s="26">
        <v>2</v>
      </c>
      <c r="I38" s="27"/>
      <c r="J38" s="24"/>
      <c r="K38" s="27"/>
      <c r="L38" s="27"/>
      <c r="M38" s="28">
        <f>IF(ISNUMBER($K38),IF(ISNUMBER($G38),ROUND($K38*$G38,2),ROUND($K38*$F38,2)),IF(ISNUMBER($G38),ROUND($I38*$G38,2),ROUND($I38*$F38,2)))</f>
        <v>0</v>
      </c>
    </row>
    <row r="39" spans="1:14" ht="31.5" customHeight="1" x14ac:dyDescent="0.3">
      <c r="A39" s="110" t="s">
        <v>68</v>
      </c>
      <c r="B39" s="111"/>
      <c r="C39" s="111"/>
      <c r="D39" s="111"/>
      <c r="E39" s="111"/>
      <c r="F39" s="111"/>
      <c r="G39" s="111"/>
      <c r="H39" s="111"/>
      <c r="I39" s="111"/>
      <c r="M39" s="29">
        <f>M$38</f>
        <v>0</v>
      </c>
      <c r="N39" s="30"/>
    </row>
    <row r="40" spans="1:14" ht="26.25" customHeight="1" x14ac:dyDescent="0.3">
      <c r="A40" s="52" t="s">
        <v>69</v>
      </c>
      <c r="B40" s="53"/>
      <c r="C40" s="54" t="s">
        <v>70</v>
      </c>
      <c r="D40" s="15"/>
      <c r="E40" s="16"/>
      <c r="F40" s="17"/>
      <c r="G40" s="16"/>
      <c r="H40" s="17"/>
      <c r="I40" s="16"/>
      <c r="J40" s="16"/>
      <c r="K40" s="16"/>
      <c r="L40" s="16"/>
      <c r="M40" s="18"/>
    </row>
    <row r="41" spans="1:14" ht="22.5" customHeight="1" x14ac:dyDescent="0.3">
      <c r="A41" s="52" t="s">
        <v>71</v>
      </c>
      <c r="B41" s="53"/>
      <c r="C41" s="60" t="s">
        <v>72</v>
      </c>
      <c r="D41" s="15"/>
      <c r="E41" s="16"/>
      <c r="F41" s="17"/>
      <c r="G41" s="16"/>
      <c r="H41" s="17"/>
      <c r="I41" s="16"/>
      <c r="J41" s="16"/>
      <c r="K41" s="16"/>
      <c r="L41" s="16"/>
      <c r="M41" s="18"/>
    </row>
    <row r="42" spans="1:14" ht="18.75" customHeight="1" x14ac:dyDescent="0.3">
      <c r="A42" s="19" t="s">
        <v>73</v>
      </c>
      <c r="B42" s="20"/>
      <c r="C42" s="22" t="s">
        <v>74</v>
      </c>
      <c r="D42" s="15"/>
      <c r="E42" s="16"/>
      <c r="F42" s="17"/>
      <c r="G42" s="16"/>
      <c r="H42" s="17"/>
      <c r="I42" s="16"/>
      <c r="J42" s="16"/>
      <c r="K42" s="16"/>
      <c r="L42" s="16"/>
      <c r="M42" s="18"/>
    </row>
    <row r="43" spans="1:14" ht="18.75" customHeight="1" x14ac:dyDescent="0.3">
      <c r="A43" s="19" t="s">
        <v>75</v>
      </c>
      <c r="B43" s="20"/>
      <c r="C43" s="34" t="s">
        <v>76</v>
      </c>
      <c r="D43" s="23" t="s">
        <v>30</v>
      </c>
      <c r="E43" s="31"/>
      <c r="F43" s="32">
        <v>134</v>
      </c>
      <c r="G43" s="31"/>
      <c r="H43" s="26">
        <v>2</v>
      </c>
      <c r="I43" s="27"/>
      <c r="J43" s="24"/>
      <c r="K43" s="27"/>
      <c r="L43" s="27"/>
      <c r="M43" s="28">
        <f>IF(ISNUMBER($K43),IF(ISNUMBER($G43),ROUND($K43*$G43,2),ROUND($K43*$F43,2)),IF(ISNUMBER($G43),ROUND($I43*$G43,2),ROUND($I43*$F43,2)))</f>
        <v>0</v>
      </c>
    </row>
    <row r="44" spans="1:14" ht="18.75" customHeight="1" x14ac:dyDescent="0.3">
      <c r="A44" s="19" t="s">
        <v>77</v>
      </c>
      <c r="B44" s="20"/>
      <c r="C44" s="22" t="s">
        <v>78</v>
      </c>
      <c r="D44" s="23" t="s">
        <v>30</v>
      </c>
      <c r="E44" s="31"/>
      <c r="F44" s="32">
        <v>88</v>
      </c>
      <c r="G44" s="31"/>
      <c r="H44" s="26">
        <v>2</v>
      </c>
      <c r="I44" s="27"/>
      <c r="J44" s="24"/>
      <c r="K44" s="27"/>
      <c r="L44" s="27"/>
      <c r="M44" s="28">
        <f>IF(ISNUMBER($K44),IF(ISNUMBER($G44),ROUND($K44*$G44,2),ROUND($K44*$F44,2)),IF(ISNUMBER($G44),ROUND($I44*$G44,2),ROUND($I44*$F44,2)))</f>
        <v>0</v>
      </c>
    </row>
    <row r="45" spans="1:14" ht="31.5" customHeight="1" x14ac:dyDescent="0.3">
      <c r="A45" s="110" t="s">
        <v>79</v>
      </c>
      <c r="B45" s="111"/>
      <c r="C45" s="111"/>
      <c r="D45" s="111"/>
      <c r="E45" s="111"/>
      <c r="F45" s="111"/>
      <c r="G45" s="111"/>
      <c r="H45" s="111"/>
      <c r="I45" s="111"/>
      <c r="M45" s="29">
        <f>M$43+M$44</f>
        <v>0</v>
      </c>
      <c r="N45" s="30"/>
    </row>
    <row r="46" spans="1:14" s="59" customFormat="1" ht="26.25" customHeight="1" x14ac:dyDescent="0.3">
      <c r="A46" s="52" t="s">
        <v>80</v>
      </c>
      <c r="B46" s="53"/>
      <c r="C46" s="54" t="s">
        <v>81</v>
      </c>
      <c r="D46" s="55"/>
      <c r="E46" s="56"/>
      <c r="F46" s="57"/>
      <c r="G46" s="56"/>
      <c r="H46" s="57"/>
      <c r="I46" s="56"/>
      <c r="J46" s="56"/>
      <c r="K46" s="56"/>
      <c r="L46" s="56"/>
      <c r="M46" s="58"/>
    </row>
    <row r="47" spans="1:14" s="59" customFormat="1" ht="22.5" customHeight="1" x14ac:dyDescent="0.3">
      <c r="A47" s="52" t="s">
        <v>82</v>
      </c>
      <c r="B47" s="53"/>
      <c r="C47" s="60" t="s">
        <v>83</v>
      </c>
      <c r="D47" s="55"/>
      <c r="E47" s="56"/>
      <c r="F47" s="57"/>
      <c r="G47" s="56"/>
      <c r="H47" s="57"/>
      <c r="I47" s="56"/>
      <c r="J47" s="56"/>
      <c r="K47" s="56"/>
      <c r="L47" s="56"/>
      <c r="M47" s="58"/>
    </row>
    <row r="48" spans="1:14" ht="18.75" customHeight="1" x14ac:dyDescent="0.3">
      <c r="A48" s="19" t="s">
        <v>84</v>
      </c>
      <c r="B48" s="20"/>
      <c r="C48" s="22" t="s">
        <v>85</v>
      </c>
      <c r="D48" s="15"/>
      <c r="E48" s="16"/>
      <c r="F48" s="17"/>
      <c r="G48" s="16"/>
      <c r="H48" s="17"/>
      <c r="I48" s="16"/>
      <c r="J48" s="16"/>
      <c r="K48" s="16"/>
      <c r="L48" s="16"/>
      <c r="M48" s="18"/>
    </row>
    <row r="49" spans="1:14" ht="18.75" customHeight="1" x14ac:dyDescent="0.3">
      <c r="A49" s="19" t="s">
        <v>86</v>
      </c>
      <c r="B49" s="20"/>
      <c r="C49" s="34" t="s">
        <v>87</v>
      </c>
      <c r="D49" s="23"/>
      <c r="E49" s="33"/>
      <c r="F49" s="26">
        <v>0</v>
      </c>
      <c r="G49" s="33"/>
      <c r="H49" s="26">
        <v>2</v>
      </c>
      <c r="I49" s="27"/>
      <c r="J49" s="24"/>
      <c r="K49" s="27"/>
      <c r="L49" s="27"/>
      <c r="M49" s="28">
        <f>IF(ISNUMBER($K49),IF(ISNUMBER($G49),ROUND($K49*$G49,2),ROUND($K49*$F49,2)),IF(ISNUMBER($G49),ROUND($I49*$G49,2),ROUND($I49*$F49,2)))</f>
        <v>0</v>
      </c>
    </row>
    <row r="50" spans="1:14" ht="18.75" customHeight="1" x14ac:dyDescent="0.3">
      <c r="A50" s="19" t="s">
        <v>89</v>
      </c>
      <c r="B50" s="20"/>
      <c r="C50" s="34" t="s">
        <v>90</v>
      </c>
      <c r="D50" s="23" t="s">
        <v>20</v>
      </c>
      <c r="E50" s="24"/>
      <c r="F50" s="25">
        <v>7</v>
      </c>
      <c r="G50" s="24"/>
      <c r="H50" s="26">
        <v>2</v>
      </c>
      <c r="I50" s="27"/>
      <c r="J50" s="24"/>
      <c r="K50" s="27"/>
      <c r="L50" s="27"/>
      <c r="M50" s="28">
        <f>IF(ISNUMBER($K50),IF(ISNUMBER($G50),ROUND($K50*$G50,2),ROUND($K50*$F50,2)),IF(ISNUMBER($G50),ROUND($I50*$G50,2),ROUND($I50*$F50,2)))</f>
        <v>0</v>
      </c>
    </row>
    <row r="51" spans="1:14" ht="31.5" customHeight="1" x14ac:dyDescent="0.3">
      <c r="A51" s="110" t="s">
        <v>91</v>
      </c>
      <c r="B51" s="111"/>
      <c r="C51" s="111"/>
      <c r="D51" s="111"/>
      <c r="E51" s="111"/>
      <c r="F51" s="111"/>
      <c r="G51" s="111"/>
      <c r="H51" s="111"/>
      <c r="I51" s="111"/>
      <c r="M51" s="29">
        <f>M$49+M$50</f>
        <v>0</v>
      </c>
      <c r="N51" s="30"/>
    </row>
    <row r="52" spans="1:14" s="59" customFormat="1" ht="26.25" customHeight="1" x14ac:dyDescent="0.3">
      <c r="A52" s="52" t="s">
        <v>92</v>
      </c>
      <c r="B52" s="53"/>
      <c r="C52" s="54" t="s">
        <v>93</v>
      </c>
      <c r="D52" s="55"/>
      <c r="E52" s="56"/>
      <c r="F52" s="57"/>
      <c r="G52" s="56"/>
      <c r="H52" s="57"/>
      <c r="I52" s="56"/>
      <c r="J52" s="56"/>
      <c r="K52" s="56"/>
      <c r="L52" s="56"/>
      <c r="M52" s="58"/>
    </row>
    <row r="53" spans="1:14" ht="22.5" customHeight="1" x14ac:dyDescent="0.3">
      <c r="A53" s="19" t="s">
        <v>94</v>
      </c>
      <c r="B53" s="20"/>
      <c r="C53" s="22" t="s">
        <v>95</v>
      </c>
      <c r="D53" s="23" t="s">
        <v>20</v>
      </c>
      <c r="E53" s="24"/>
      <c r="F53" s="25">
        <v>1</v>
      </c>
      <c r="G53" s="24"/>
      <c r="H53" s="26">
        <v>2</v>
      </c>
      <c r="I53" s="27"/>
      <c r="J53" s="24"/>
      <c r="K53" s="27"/>
      <c r="L53" s="27"/>
      <c r="M53" s="28">
        <f>IF(ISNUMBER($K53),IF(ISNUMBER($G53),ROUND($K53*$G53,2),ROUND($K53*$F53,2)),IF(ISNUMBER($G53),ROUND($I53*$G53,2),ROUND($I53*$F53,2)))</f>
        <v>0</v>
      </c>
    </row>
    <row r="54" spans="1:14" ht="31.5" customHeight="1" x14ac:dyDescent="0.3">
      <c r="A54" s="110" t="s">
        <v>96</v>
      </c>
      <c r="B54" s="111"/>
      <c r="C54" s="111"/>
      <c r="D54" s="111"/>
      <c r="E54" s="111"/>
      <c r="F54" s="111"/>
      <c r="G54" s="111"/>
      <c r="H54" s="111"/>
      <c r="I54" s="111"/>
      <c r="M54" s="29">
        <f>M$53</f>
        <v>0</v>
      </c>
      <c r="N54" s="30"/>
    </row>
    <row r="55" spans="1:14" s="59" customFormat="1" ht="26.25" customHeight="1" x14ac:dyDescent="0.3">
      <c r="A55" s="52" t="s">
        <v>97</v>
      </c>
      <c r="B55" s="53"/>
      <c r="C55" s="54" t="s">
        <v>98</v>
      </c>
      <c r="D55" s="55"/>
      <c r="E55" s="56"/>
      <c r="F55" s="57"/>
      <c r="G55" s="56"/>
      <c r="H55" s="57"/>
      <c r="I55" s="56"/>
      <c r="J55" s="56"/>
      <c r="K55" s="56"/>
      <c r="L55" s="56"/>
      <c r="M55" s="58"/>
    </row>
    <row r="56" spans="1:14" s="59" customFormat="1" ht="22.5" customHeight="1" x14ac:dyDescent="0.3">
      <c r="A56" s="52" t="s">
        <v>99</v>
      </c>
      <c r="B56" s="53"/>
      <c r="C56" s="60" t="s">
        <v>100</v>
      </c>
      <c r="D56" s="55"/>
      <c r="E56" s="56"/>
      <c r="F56" s="57"/>
      <c r="G56" s="56"/>
      <c r="H56" s="57"/>
      <c r="I56" s="56"/>
      <c r="J56" s="56"/>
      <c r="K56" s="56"/>
      <c r="L56" s="56"/>
      <c r="M56" s="58"/>
    </row>
    <row r="57" spans="1:14" ht="18.75" customHeight="1" x14ac:dyDescent="0.3">
      <c r="A57" s="52" t="s">
        <v>101</v>
      </c>
      <c r="B57" s="53"/>
      <c r="C57" s="60" t="s">
        <v>102</v>
      </c>
      <c r="D57" s="15"/>
      <c r="E57" s="16"/>
      <c r="F57" s="17"/>
      <c r="G57" s="16"/>
      <c r="H57" s="17"/>
      <c r="I57" s="16"/>
      <c r="J57" s="16"/>
      <c r="K57" s="16"/>
      <c r="L57" s="16"/>
      <c r="M57" s="18"/>
    </row>
    <row r="58" spans="1:14" ht="18.75" customHeight="1" x14ac:dyDescent="0.3">
      <c r="A58" s="19" t="s">
        <v>103</v>
      </c>
      <c r="B58" s="20"/>
      <c r="C58" s="34" t="s">
        <v>104</v>
      </c>
      <c r="D58" s="23" t="s">
        <v>20</v>
      </c>
      <c r="E58" s="24"/>
      <c r="F58" s="25">
        <v>1</v>
      </c>
      <c r="G58" s="24"/>
      <c r="H58" s="26">
        <v>2</v>
      </c>
      <c r="I58" s="27"/>
      <c r="J58" s="24"/>
      <c r="K58" s="27"/>
      <c r="L58" s="27"/>
      <c r="M58" s="28">
        <f>IF(ISNUMBER($K58),IF(ISNUMBER($G58),ROUND($K58*$G58,2),ROUND($K58*$F58,2)),IF(ISNUMBER($G58),ROUND($I58*$G58,2),ROUND($I58*$F58,2)))</f>
        <v>0</v>
      </c>
    </row>
    <row r="59" spans="1:14" ht="22.5" customHeight="1" x14ac:dyDescent="0.3">
      <c r="A59" s="52" t="s">
        <v>105</v>
      </c>
      <c r="B59" s="53"/>
      <c r="C59" s="60" t="s">
        <v>106</v>
      </c>
      <c r="D59" s="15"/>
      <c r="E59" s="16"/>
      <c r="F59" s="17"/>
      <c r="G59" s="16"/>
      <c r="H59" s="17"/>
      <c r="I59" s="16"/>
      <c r="J59" s="16"/>
      <c r="K59" s="16"/>
      <c r="L59" s="16"/>
      <c r="M59" s="18"/>
    </row>
    <row r="60" spans="1:14" ht="18.75" customHeight="1" x14ac:dyDescent="0.3">
      <c r="A60" s="19" t="s">
        <v>107</v>
      </c>
      <c r="B60" s="20"/>
      <c r="C60" s="22" t="s">
        <v>108</v>
      </c>
      <c r="D60" s="23" t="s">
        <v>20</v>
      </c>
      <c r="E60" s="24"/>
      <c r="F60" s="25">
        <v>1</v>
      </c>
      <c r="G60" s="24"/>
      <c r="H60" s="26">
        <v>2</v>
      </c>
      <c r="I60" s="27"/>
      <c r="J60" s="24"/>
      <c r="K60" s="27"/>
      <c r="L60" s="27"/>
      <c r="M60" s="28">
        <f>IF(ISNUMBER($K60),IF(ISNUMBER($G60),ROUND($K60*$G60,2),ROUND($K60*$F60,2)),IF(ISNUMBER($G60),ROUND($I60*$G60,2),ROUND($I60*$F60,2)))</f>
        <v>0</v>
      </c>
    </row>
    <row r="61" spans="1:14" ht="31.5" customHeight="1" thickBot="1" x14ac:dyDescent="0.35">
      <c r="A61" s="110" t="s">
        <v>109</v>
      </c>
      <c r="B61" s="111"/>
      <c r="C61" s="111"/>
      <c r="D61" s="111"/>
      <c r="E61" s="111"/>
      <c r="F61" s="111"/>
      <c r="G61" s="111"/>
      <c r="H61" s="111"/>
      <c r="I61" s="111"/>
      <c r="M61" s="29">
        <f>M$58+M$60</f>
        <v>0</v>
      </c>
      <c r="N61" s="30"/>
    </row>
    <row r="62" spans="1:14" ht="15" customHeight="1" x14ac:dyDescent="0.3">
      <c r="A62" s="112" t="s">
        <v>110</v>
      </c>
      <c r="B62" s="113"/>
      <c r="C62" s="113"/>
      <c r="D62" s="113"/>
      <c r="E62" s="113"/>
      <c r="F62" s="113"/>
      <c r="G62" s="113"/>
      <c r="H62" s="113"/>
      <c r="I62" s="113"/>
      <c r="M62" s="35">
        <f>M$14+M$19+M$20+M$24+SUM(M$29:M$30)+M$33+M$38+M$43+M$44+M$49+M$50+M$53+M$58+M$60</f>
        <v>0</v>
      </c>
      <c r="N62" s="36"/>
    </row>
    <row r="63" spans="1:14" ht="15" customHeight="1" x14ac:dyDescent="0.3">
      <c r="A63" s="114" t="s">
        <v>111</v>
      </c>
      <c r="B63" s="115"/>
      <c r="C63" s="115"/>
      <c r="D63" s="115"/>
      <c r="E63" s="115"/>
      <c r="F63" s="115"/>
      <c r="G63" s="115"/>
      <c r="H63" s="115"/>
      <c r="I63" s="115"/>
      <c r="M63" s="37">
        <f>(SUMIF($H$11:$H$61,2,$M$11:$M$61))*0.2</f>
        <v>0</v>
      </c>
      <c r="N63" s="36"/>
    </row>
    <row r="64" spans="1:14" ht="15" customHeight="1" x14ac:dyDescent="0.3">
      <c r="A64" s="116" t="s">
        <v>112</v>
      </c>
      <c r="B64" s="117"/>
      <c r="C64" s="117"/>
      <c r="D64" s="117"/>
      <c r="E64" s="117"/>
      <c r="F64" s="117"/>
      <c r="G64" s="117"/>
      <c r="H64" s="117"/>
      <c r="I64" s="117"/>
      <c r="M64" s="38">
        <f>SUM(M$62:M$63)</f>
        <v>0</v>
      </c>
      <c r="N64" s="36"/>
    </row>
    <row r="65" spans="1:14" ht="15" customHeight="1" thickBot="1" x14ac:dyDescent="0.35"/>
    <row r="66" spans="1:14" ht="18.75" customHeight="1" x14ac:dyDescent="0.3">
      <c r="A66" s="95" t="s">
        <v>669</v>
      </c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7"/>
      <c r="N66" s="2"/>
    </row>
    <row r="67" spans="1:14" ht="15" customHeight="1" x14ac:dyDescent="0.3">
      <c r="A67" s="98"/>
      <c r="B67" s="99"/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100"/>
      <c r="N67" s="3"/>
    </row>
    <row r="68" spans="1:14" ht="7.5" customHeight="1" x14ac:dyDescent="0.3">
      <c r="A68" s="101" t="s">
        <v>0</v>
      </c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3"/>
      <c r="N68" s="4"/>
    </row>
    <row r="69" spans="1:14" ht="30" customHeight="1" x14ac:dyDescent="0.3">
      <c r="A69" s="101" t="s">
        <v>0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3"/>
      <c r="N69" s="5"/>
    </row>
    <row r="70" spans="1:14" ht="30" customHeight="1" x14ac:dyDescent="0.3">
      <c r="A70" s="104" t="s">
        <v>614</v>
      </c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6" t="s">
        <v>1</v>
      </c>
      <c r="N70" s="6"/>
    </row>
    <row r="71" spans="1:14" ht="7.5" customHeight="1" x14ac:dyDescent="0.3">
      <c r="A71" s="3"/>
      <c r="B71" s="7"/>
      <c r="C71" s="3"/>
      <c r="D71"/>
      <c r="F71"/>
      <c r="H71"/>
      <c r="M71"/>
      <c r="N71" s="3"/>
    </row>
    <row r="72" spans="1:14" ht="11.25" customHeight="1" x14ac:dyDescent="0.3">
      <c r="A72" s="8"/>
      <c r="B72" s="9"/>
      <c r="C72" s="8"/>
      <c r="D72" s="128"/>
      <c r="E72" s="129"/>
      <c r="F72" s="130"/>
      <c r="G72" s="131"/>
      <c r="H72" s="130"/>
      <c r="I72" s="130"/>
      <c r="J72" s="129"/>
      <c r="K72" s="129"/>
      <c r="L72" s="129"/>
      <c r="M72" s="130"/>
      <c r="N72" s="8"/>
    </row>
    <row r="73" spans="1:14" ht="37.5" customHeight="1" x14ac:dyDescent="0.3">
      <c r="A73" s="10" t="s">
        <v>2</v>
      </c>
      <c r="B73" s="11" t="s">
        <v>3</v>
      </c>
      <c r="C73" s="12" t="s">
        <v>4</v>
      </c>
      <c r="D73" s="12" t="s">
        <v>5</v>
      </c>
      <c r="F73" s="12" t="s">
        <v>6</v>
      </c>
      <c r="G73" s="12" t="s">
        <v>7</v>
      </c>
      <c r="H73" s="12" t="s">
        <v>8</v>
      </c>
      <c r="I73" s="12" t="s">
        <v>9</v>
      </c>
      <c r="M73" s="13" t="s">
        <v>10</v>
      </c>
      <c r="N73" s="14" t="s">
        <v>11</v>
      </c>
    </row>
    <row r="74" spans="1:14" s="59" customFormat="1" ht="45" customHeight="1" x14ac:dyDescent="0.3">
      <c r="A74" s="49" t="s">
        <v>113</v>
      </c>
      <c r="B74" s="50"/>
      <c r="C74" s="51" t="s">
        <v>114</v>
      </c>
      <c r="D74" s="62"/>
      <c r="E74" s="63"/>
      <c r="F74" s="64">
        <v>0</v>
      </c>
      <c r="G74" s="63"/>
      <c r="H74" s="65">
        <v>2</v>
      </c>
      <c r="I74" s="66"/>
      <c r="J74" s="67"/>
      <c r="K74" s="66"/>
      <c r="L74" s="66"/>
      <c r="M74" s="68">
        <f>IF(ISNUMBER($K74),IF(ISNUMBER($G74),ROUND($K74*$G74,2),ROUND($K74*$F74,2)),IF(ISNUMBER($G74),ROUND($I74*$G74,2),ROUND($I74*$F74,2)))</f>
        <v>0</v>
      </c>
    </row>
    <row r="75" spans="1:14" s="59" customFormat="1" ht="37.5" customHeight="1" x14ac:dyDescent="0.3">
      <c r="A75" s="52" t="s">
        <v>115</v>
      </c>
      <c r="B75" s="53"/>
      <c r="C75" s="54" t="s">
        <v>15</v>
      </c>
      <c r="D75" s="55"/>
      <c r="E75" s="56"/>
      <c r="F75" s="57"/>
      <c r="G75" s="56"/>
      <c r="H75" s="57"/>
      <c r="I75" s="56"/>
      <c r="J75" s="56"/>
      <c r="K75" s="56"/>
      <c r="L75" s="56"/>
      <c r="M75" s="58"/>
    </row>
    <row r="76" spans="1:14" ht="26.25" customHeight="1" thickBot="1" x14ac:dyDescent="0.35">
      <c r="A76" s="19" t="s">
        <v>116</v>
      </c>
      <c r="B76" s="20"/>
      <c r="C76" s="21" t="s">
        <v>117</v>
      </c>
      <c r="D76" s="23" t="s">
        <v>20</v>
      </c>
      <c r="E76" s="24"/>
      <c r="F76" s="25">
        <v>1</v>
      </c>
      <c r="G76" s="24"/>
      <c r="H76" s="26">
        <v>2</v>
      </c>
      <c r="I76" s="27"/>
      <c r="J76" s="24"/>
      <c r="K76" s="27"/>
      <c r="L76" s="27"/>
      <c r="M76" s="28">
        <f>IF(ISNUMBER($K76),IF(ISNUMBER($G76),ROUND($K76*$G76,2),ROUND($K76*$F76,2)),IF(ISNUMBER($G76),ROUND($I76*$G76,2),ROUND($I76*$F76,2)))</f>
        <v>0</v>
      </c>
    </row>
    <row r="77" spans="1:14" ht="15" customHeight="1" x14ac:dyDescent="0.3">
      <c r="A77" s="112" t="s">
        <v>118</v>
      </c>
      <c r="B77" s="113"/>
      <c r="C77" s="113"/>
      <c r="D77" s="113"/>
      <c r="E77" s="113"/>
      <c r="F77" s="113"/>
      <c r="G77" s="113"/>
      <c r="H77" s="113"/>
      <c r="I77" s="113"/>
      <c r="M77" s="35">
        <f>M$76</f>
        <v>0</v>
      </c>
      <c r="N77" s="36"/>
    </row>
    <row r="78" spans="1:14" ht="15" customHeight="1" x14ac:dyDescent="0.3">
      <c r="A78" s="114" t="s">
        <v>111</v>
      </c>
      <c r="B78" s="115"/>
      <c r="C78" s="115"/>
      <c r="D78" s="115"/>
      <c r="E78" s="115"/>
      <c r="F78" s="115"/>
      <c r="G78" s="115"/>
      <c r="H78" s="115"/>
      <c r="I78" s="115"/>
      <c r="M78" s="37">
        <f>(SUMIF($H$74:$H$76,2,$M$74:$M$76))*0.2</f>
        <v>0</v>
      </c>
      <c r="N78" s="36"/>
    </row>
    <row r="79" spans="1:14" ht="15" customHeight="1" x14ac:dyDescent="0.3">
      <c r="A79" s="116" t="s">
        <v>119</v>
      </c>
      <c r="B79" s="117"/>
      <c r="C79" s="117"/>
      <c r="D79" s="117"/>
      <c r="E79" s="117"/>
      <c r="F79" s="117"/>
      <c r="G79" s="117"/>
      <c r="H79" s="117"/>
      <c r="I79" s="117"/>
      <c r="M79" s="38">
        <f>SUM(M$77:M$78)</f>
        <v>0</v>
      </c>
      <c r="N79" s="36"/>
    </row>
    <row r="80" spans="1:14" ht="15" customHeight="1" thickBot="1" x14ac:dyDescent="0.35"/>
    <row r="81" spans="1:14" ht="18.75" customHeight="1" x14ac:dyDescent="0.3">
      <c r="A81" s="95" t="s">
        <v>669</v>
      </c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7"/>
      <c r="N81" s="2"/>
    </row>
    <row r="82" spans="1:14" ht="15" customHeight="1" x14ac:dyDescent="0.3">
      <c r="A82" s="98"/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100"/>
      <c r="N82" s="3"/>
    </row>
    <row r="83" spans="1:14" ht="7.5" customHeight="1" x14ac:dyDescent="0.3">
      <c r="A83" s="101" t="s">
        <v>0</v>
      </c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3"/>
      <c r="N83" s="4"/>
    </row>
    <row r="84" spans="1:14" ht="30" customHeight="1" x14ac:dyDescent="0.3">
      <c r="A84" s="101" t="s">
        <v>0</v>
      </c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3"/>
      <c r="N84" s="5"/>
    </row>
    <row r="85" spans="1:14" ht="30" customHeight="1" x14ac:dyDescent="0.3">
      <c r="A85" s="104" t="s">
        <v>615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6" t="s">
        <v>1</v>
      </c>
      <c r="N85" s="6"/>
    </row>
    <row r="86" spans="1:14" ht="7.5" customHeight="1" x14ac:dyDescent="0.3">
      <c r="A86" s="3"/>
      <c r="B86" s="7"/>
      <c r="C86" s="3"/>
      <c r="D86"/>
      <c r="F86"/>
      <c r="H86"/>
      <c r="M86"/>
      <c r="N86" s="3"/>
    </row>
    <row r="87" spans="1:14" ht="11.25" customHeight="1" x14ac:dyDescent="0.3">
      <c r="A87" s="8"/>
      <c r="B87" s="9"/>
      <c r="C87" s="8"/>
      <c r="D87" s="128"/>
      <c r="E87" s="129"/>
      <c r="F87" s="130"/>
      <c r="G87" s="131"/>
      <c r="H87" s="130"/>
      <c r="I87" s="130"/>
      <c r="J87" s="129"/>
      <c r="K87" s="129"/>
      <c r="L87" s="129"/>
      <c r="M87" s="130"/>
      <c r="N87" s="8"/>
    </row>
    <row r="88" spans="1:14" ht="37.5" customHeight="1" x14ac:dyDescent="0.3">
      <c r="A88" s="10" t="s">
        <v>2</v>
      </c>
      <c r="B88" s="11" t="s">
        <v>3</v>
      </c>
      <c r="C88" s="12" t="s">
        <v>4</v>
      </c>
      <c r="D88" s="12" t="s">
        <v>5</v>
      </c>
      <c r="F88" s="12" t="s">
        <v>6</v>
      </c>
      <c r="G88" s="12" t="s">
        <v>7</v>
      </c>
      <c r="H88" s="12" t="s">
        <v>8</v>
      </c>
      <c r="I88" s="12" t="s">
        <v>9</v>
      </c>
      <c r="M88" s="13" t="s">
        <v>10</v>
      </c>
      <c r="N88" s="14" t="s">
        <v>11</v>
      </c>
    </row>
    <row r="89" spans="1:14" s="59" customFormat="1" ht="45" customHeight="1" x14ac:dyDescent="0.3">
      <c r="A89" s="49" t="s">
        <v>120</v>
      </c>
      <c r="B89" s="50"/>
      <c r="C89" s="51" t="s">
        <v>121</v>
      </c>
      <c r="D89" s="55"/>
      <c r="E89" s="56"/>
      <c r="F89" s="57"/>
      <c r="G89" s="56"/>
      <c r="H89" s="57"/>
      <c r="I89" s="56"/>
      <c r="J89" s="56"/>
      <c r="K89" s="56"/>
      <c r="L89" s="56"/>
      <c r="M89" s="58"/>
    </row>
    <row r="90" spans="1:14" s="59" customFormat="1" ht="37.5" customHeight="1" x14ac:dyDescent="0.3">
      <c r="A90" s="52" t="s">
        <v>122</v>
      </c>
      <c r="B90" s="53"/>
      <c r="C90" s="54" t="s">
        <v>15</v>
      </c>
      <c r="D90" s="55"/>
      <c r="E90" s="56"/>
      <c r="F90" s="57"/>
      <c r="G90" s="56"/>
      <c r="H90" s="57"/>
      <c r="I90" s="56"/>
      <c r="J90" s="56"/>
      <c r="K90" s="56"/>
      <c r="L90" s="56"/>
      <c r="M90" s="58"/>
    </row>
    <row r="91" spans="1:14" s="59" customFormat="1" ht="26.25" customHeight="1" x14ac:dyDescent="0.3">
      <c r="A91" s="52" t="s">
        <v>123</v>
      </c>
      <c r="B91" s="53"/>
      <c r="C91" s="54" t="s">
        <v>124</v>
      </c>
      <c r="D91" s="55"/>
      <c r="E91" s="56"/>
      <c r="F91" s="57"/>
      <c r="G91" s="56"/>
      <c r="H91" s="57"/>
      <c r="I91" s="56"/>
      <c r="J91" s="56"/>
      <c r="K91" s="56"/>
      <c r="L91" s="56"/>
      <c r="M91" s="58"/>
    </row>
    <row r="92" spans="1:14" ht="22.5" customHeight="1" x14ac:dyDescent="0.3">
      <c r="A92" s="19" t="s">
        <v>125</v>
      </c>
      <c r="B92" s="20"/>
      <c r="C92" s="22" t="s">
        <v>126</v>
      </c>
      <c r="D92" s="23" t="s">
        <v>88</v>
      </c>
      <c r="E92" s="33"/>
      <c r="F92" s="26">
        <v>1</v>
      </c>
      <c r="G92" s="33"/>
      <c r="H92" s="26">
        <v>2</v>
      </c>
      <c r="I92" s="27"/>
      <c r="J92" s="24"/>
      <c r="K92" s="27"/>
      <c r="L92" s="27"/>
      <c r="M92" s="28">
        <f>IF(ISNUMBER($K92),IF(ISNUMBER($G92),ROUND($K92*$G92,2),ROUND($K92*$F92,2)),IF(ISNUMBER($G92),ROUND($I92*$G92,2),ROUND($I92*$F92,2)))</f>
        <v>0</v>
      </c>
    </row>
    <row r="93" spans="1:14" ht="31.5" customHeight="1" x14ac:dyDescent="0.3">
      <c r="A93" s="110" t="s">
        <v>127</v>
      </c>
      <c r="B93" s="111"/>
      <c r="C93" s="111"/>
      <c r="D93" s="111"/>
      <c r="E93" s="111"/>
      <c r="F93" s="111"/>
      <c r="G93" s="111"/>
      <c r="H93" s="111"/>
      <c r="I93" s="111"/>
      <c r="M93" s="29">
        <f>M$92</f>
        <v>0</v>
      </c>
      <c r="N93" s="30"/>
    </row>
    <row r="94" spans="1:14" s="59" customFormat="1" ht="26.25" customHeight="1" x14ac:dyDescent="0.3">
      <c r="A94" s="52" t="s">
        <v>128</v>
      </c>
      <c r="B94" s="53"/>
      <c r="C94" s="54" t="s">
        <v>129</v>
      </c>
      <c r="D94" s="55"/>
      <c r="E94" s="56"/>
      <c r="F94" s="57"/>
      <c r="G94" s="56"/>
      <c r="H94" s="57"/>
      <c r="I94" s="56"/>
      <c r="J94" s="56"/>
      <c r="K94" s="56"/>
      <c r="L94" s="56"/>
      <c r="M94" s="58"/>
    </row>
    <row r="95" spans="1:14" ht="22.5" customHeight="1" x14ac:dyDescent="0.3">
      <c r="A95" s="19" t="s">
        <v>130</v>
      </c>
      <c r="B95" s="20"/>
      <c r="C95" s="22" t="s">
        <v>131</v>
      </c>
      <c r="D95" s="23" t="s">
        <v>52</v>
      </c>
      <c r="E95" s="31"/>
      <c r="F95" s="32">
        <v>27</v>
      </c>
      <c r="G95" s="31"/>
      <c r="H95" s="26">
        <v>2</v>
      </c>
      <c r="I95" s="27"/>
      <c r="J95" s="24"/>
      <c r="K95" s="27"/>
      <c r="L95" s="27"/>
      <c r="M95" s="28">
        <f>IF(ISNUMBER($K95),IF(ISNUMBER($G95),ROUND($K95*$G95,2),ROUND($K95*$F95,2)),IF(ISNUMBER($G95),ROUND($I95*$G95,2),ROUND($I95*$F95,2)))</f>
        <v>0</v>
      </c>
    </row>
    <row r="96" spans="1:14" ht="22.5" customHeight="1" x14ac:dyDescent="0.3">
      <c r="A96" s="19" t="s">
        <v>638</v>
      </c>
      <c r="B96" s="87"/>
      <c r="C96" s="88" t="s">
        <v>639</v>
      </c>
      <c r="D96" s="89" t="s">
        <v>20</v>
      </c>
      <c r="E96" s="90"/>
      <c r="F96" s="91">
        <v>1</v>
      </c>
      <c r="G96" s="90"/>
      <c r="H96" s="92"/>
      <c r="I96" s="93"/>
      <c r="J96" s="94"/>
      <c r="K96" s="93"/>
      <c r="L96" s="93"/>
      <c r="M96" s="28"/>
    </row>
    <row r="97" spans="1:14" ht="31.5" customHeight="1" thickBot="1" x14ac:dyDescent="0.35">
      <c r="A97" s="110" t="s">
        <v>132</v>
      </c>
      <c r="B97" s="111"/>
      <c r="C97" s="111"/>
      <c r="D97" s="111"/>
      <c r="E97" s="111"/>
      <c r="F97" s="111"/>
      <c r="G97" s="111"/>
      <c r="H97" s="111"/>
      <c r="I97" s="111"/>
      <c r="M97" s="29">
        <f>M$95</f>
        <v>0</v>
      </c>
      <c r="N97" s="30"/>
    </row>
    <row r="98" spans="1:14" ht="15" customHeight="1" x14ac:dyDescent="0.3">
      <c r="A98" s="112" t="s">
        <v>133</v>
      </c>
      <c r="B98" s="113"/>
      <c r="C98" s="113"/>
      <c r="D98" s="113"/>
      <c r="E98" s="113"/>
      <c r="F98" s="113"/>
      <c r="G98" s="113"/>
      <c r="H98" s="113"/>
      <c r="I98" s="113"/>
      <c r="M98" s="35">
        <f>M$92+M$95+M96</f>
        <v>0</v>
      </c>
      <c r="N98" s="36"/>
    </row>
    <row r="99" spans="1:14" ht="15" customHeight="1" x14ac:dyDescent="0.3">
      <c r="A99" s="114" t="s">
        <v>111</v>
      </c>
      <c r="B99" s="115"/>
      <c r="C99" s="115"/>
      <c r="D99" s="115"/>
      <c r="E99" s="115"/>
      <c r="F99" s="115"/>
      <c r="G99" s="115"/>
      <c r="H99" s="115"/>
      <c r="I99" s="115"/>
      <c r="M99" s="37">
        <f>(SUMIF($H$89:$H$97,2,$M$89:$M$97))*0.2</f>
        <v>0</v>
      </c>
      <c r="N99" s="36"/>
    </row>
    <row r="100" spans="1:14" ht="15" customHeight="1" x14ac:dyDescent="0.3">
      <c r="A100" s="116" t="s">
        <v>134</v>
      </c>
      <c r="B100" s="117"/>
      <c r="C100" s="117"/>
      <c r="D100" s="117"/>
      <c r="E100" s="117"/>
      <c r="F100" s="117"/>
      <c r="G100" s="117"/>
      <c r="H100" s="117"/>
      <c r="I100" s="117"/>
      <c r="M100" s="38">
        <f>SUM(M$98:M$99)</f>
        <v>0</v>
      </c>
      <c r="N100" s="36"/>
    </row>
    <row r="101" spans="1:14" ht="15" customHeight="1" thickBot="1" x14ac:dyDescent="0.35"/>
    <row r="102" spans="1:14" ht="18.75" customHeight="1" x14ac:dyDescent="0.3">
      <c r="A102" s="95" t="s">
        <v>669</v>
      </c>
      <c r="B102" s="96"/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7"/>
      <c r="N102" s="2"/>
    </row>
    <row r="103" spans="1:14" ht="15" customHeight="1" x14ac:dyDescent="0.3">
      <c r="A103" s="98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100"/>
      <c r="N103" s="3"/>
    </row>
    <row r="104" spans="1:14" ht="7.5" customHeight="1" x14ac:dyDescent="0.3">
      <c r="A104" s="101" t="s">
        <v>0</v>
      </c>
      <c r="B104" s="102"/>
      <c r="C104" s="102"/>
      <c r="D104" s="102"/>
      <c r="E104" s="102"/>
      <c r="F104" s="102"/>
      <c r="G104" s="102"/>
      <c r="H104" s="102"/>
      <c r="I104" s="102"/>
      <c r="J104" s="102"/>
      <c r="K104" s="102"/>
      <c r="L104" s="102"/>
      <c r="M104" s="103"/>
      <c r="N104" s="4"/>
    </row>
    <row r="105" spans="1:14" ht="30" customHeight="1" x14ac:dyDescent="0.3">
      <c r="A105" s="101" t="s">
        <v>0</v>
      </c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3"/>
      <c r="N105" s="5"/>
    </row>
    <row r="106" spans="1:14" ht="30" customHeight="1" x14ac:dyDescent="0.3">
      <c r="A106" s="104" t="s">
        <v>616</v>
      </c>
      <c r="B106" s="105"/>
      <c r="C106" s="105"/>
      <c r="D106" s="105"/>
      <c r="E106" s="105"/>
      <c r="F106" s="105"/>
      <c r="G106" s="105"/>
      <c r="H106" s="105"/>
      <c r="I106" s="105"/>
      <c r="J106" s="105"/>
      <c r="K106" s="105"/>
      <c r="L106" s="105"/>
      <c r="M106" s="106" t="s">
        <v>1</v>
      </c>
      <c r="N106" s="6"/>
    </row>
    <row r="107" spans="1:14" ht="7.5" customHeight="1" x14ac:dyDescent="0.3">
      <c r="A107" s="3"/>
      <c r="B107" s="7"/>
      <c r="C107" s="3"/>
      <c r="D107"/>
      <c r="F107"/>
      <c r="H107"/>
      <c r="M107"/>
      <c r="N107" s="3"/>
    </row>
    <row r="108" spans="1:14" ht="11.25" customHeight="1" x14ac:dyDescent="0.3">
      <c r="A108" s="8"/>
      <c r="B108" s="9"/>
      <c r="C108" s="8"/>
      <c r="D108" s="128"/>
      <c r="E108" s="129"/>
      <c r="F108" s="130"/>
      <c r="G108" s="131"/>
      <c r="H108" s="130"/>
      <c r="I108" s="130"/>
      <c r="J108" s="129"/>
      <c r="K108" s="129"/>
      <c r="L108" s="129"/>
      <c r="M108" s="130"/>
      <c r="N108" s="8"/>
    </row>
    <row r="109" spans="1:14" ht="37.5" customHeight="1" x14ac:dyDescent="0.3">
      <c r="A109" s="10" t="s">
        <v>2</v>
      </c>
      <c r="B109" s="11" t="s">
        <v>3</v>
      </c>
      <c r="C109" s="12" t="s">
        <v>4</v>
      </c>
      <c r="D109" s="12" t="s">
        <v>5</v>
      </c>
      <c r="F109" s="12" t="s">
        <v>6</v>
      </c>
      <c r="G109" s="12" t="s">
        <v>7</v>
      </c>
      <c r="H109" s="12" t="s">
        <v>8</v>
      </c>
      <c r="I109" s="12" t="s">
        <v>9</v>
      </c>
      <c r="M109" s="13" t="s">
        <v>10</v>
      </c>
      <c r="N109" s="14" t="s">
        <v>11</v>
      </c>
    </row>
    <row r="110" spans="1:14" ht="45" customHeight="1" x14ac:dyDescent="0.3">
      <c r="A110" s="49" t="s">
        <v>135</v>
      </c>
      <c r="B110" s="50"/>
      <c r="C110" s="51" t="s">
        <v>136</v>
      </c>
      <c r="D110" s="15"/>
      <c r="E110" s="16"/>
      <c r="F110" s="17"/>
      <c r="G110" s="16"/>
      <c r="H110" s="17"/>
      <c r="I110" s="16"/>
      <c r="J110" s="16"/>
      <c r="K110" s="16"/>
      <c r="L110" s="16"/>
      <c r="M110" s="18"/>
    </row>
    <row r="111" spans="1:14" ht="37.5" customHeight="1" x14ac:dyDescent="0.3">
      <c r="A111" s="52" t="s">
        <v>137</v>
      </c>
      <c r="B111" s="53"/>
      <c r="C111" s="54" t="s">
        <v>15</v>
      </c>
      <c r="D111" s="15"/>
      <c r="E111" s="16"/>
      <c r="F111" s="17"/>
      <c r="G111" s="16"/>
      <c r="H111" s="17"/>
      <c r="I111" s="16"/>
      <c r="J111" s="16"/>
      <c r="K111" s="16"/>
      <c r="L111" s="16"/>
      <c r="M111" s="18"/>
    </row>
    <row r="112" spans="1:14" ht="26.25" customHeight="1" x14ac:dyDescent="0.3">
      <c r="A112" s="52" t="s">
        <v>138</v>
      </c>
      <c r="B112" s="53"/>
      <c r="C112" s="54" t="s">
        <v>139</v>
      </c>
      <c r="D112" s="15"/>
      <c r="E112" s="16"/>
      <c r="F112" s="17"/>
      <c r="G112" s="16"/>
      <c r="H112" s="17"/>
      <c r="I112" s="16"/>
      <c r="J112" s="16"/>
      <c r="K112" s="16"/>
      <c r="L112" s="16"/>
      <c r="M112" s="18"/>
    </row>
    <row r="113" spans="1:14" ht="22.5" customHeight="1" x14ac:dyDescent="0.3">
      <c r="A113" s="19" t="s">
        <v>140</v>
      </c>
      <c r="B113" s="20"/>
      <c r="C113" s="22" t="s">
        <v>141</v>
      </c>
      <c r="D113" s="23" t="s">
        <v>30</v>
      </c>
      <c r="E113" s="31"/>
      <c r="F113" s="32">
        <v>5.15</v>
      </c>
      <c r="G113" s="31"/>
      <c r="H113" s="26">
        <v>2</v>
      </c>
      <c r="I113" s="27"/>
      <c r="J113" s="24"/>
      <c r="K113" s="27"/>
      <c r="L113" s="27"/>
      <c r="M113" s="28">
        <f>IF(ISNUMBER($K113),IF(ISNUMBER($G113),ROUND($K113*$G113,2),ROUND($K113*$F113,2)),IF(ISNUMBER($G113),ROUND($I113*$G113,2),ROUND($I113*$F113,2)))</f>
        <v>0</v>
      </c>
    </row>
    <row r="114" spans="1:14" ht="22.5" customHeight="1" x14ac:dyDescent="0.3">
      <c r="A114" s="19" t="s">
        <v>142</v>
      </c>
      <c r="B114" s="20"/>
      <c r="C114" s="22" t="s">
        <v>143</v>
      </c>
      <c r="D114" s="23" t="s">
        <v>30</v>
      </c>
      <c r="E114" s="31"/>
      <c r="F114" s="32">
        <v>52</v>
      </c>
      <c r="G114" s="31"/>
      <c r="H114" s="26">
        <v>2</v>
      </c>
      <c r="I114" s="27"/>
      <c r="J114" s="24"/>
      <c r="K114" s="27"/>
      <c r="L114" s="27"/>
      <c r="M114" s="28">
        <f>IF(ISNUMBER($K114),IF(ISNUMBER($G114),ROUND($K114*$G114,2),ROUND($K114*$F114,2)),IF(ISNUMBER($G114),ROUND($I114*$G114,2),ROUND($I114*$F114,2)))</f>
        <v>0</v>
      </c>
    </row>
    <row r="115" spans="1:14" ht="22.5" customHeight="1" x14ac:dyDescent="0.3">
      <c r="A115" s="19" t="s">
        <v>144</v>
      </c>
      <c r="B115" s="20"/>
      <c r="C115" s="22" t="s">
        <v>145</v>
      </c>
      <c r="D115" s="15"/>
      <c r="E115" s="16"/>
      <c r="F115" s="17"/>
      <c r="G115" s="16"/>
      <c r="H115" s="17"/>
      <c r="I115" s="16"/>
      <c r="J115" s="16"/>
      <c r="K115" s="16"/>
      <c r="L115" s="16"/>
      <c r="M115" s="18"/>
    </row>
    <row r="116" spans="1:14" ht="22.5" customHeight="1" x14ac:dyDescent="0.3">
      <c r="A116" s="19" t="s">
        <v>146</v>
      </c>
      <c r="B116" s="20"/>
      <c r="C116" s="22" t="s">
        <v>147</v>
      </c>
      <c r="D116" s="23" t="s">
        <v>20</v>
      </c>
      <c r="E116" s="24"/>
      <c r="F116" s="25">
        <v>1</v>
      </c>
      <c r="G116" s="24"/>
      <c r="H116" s="26">
        <v>2</v>
      </c>
      <c r="I116" s="27"/>
      <c r="J116" s="24"/>
      <c r="K116" s="27"/>
      <c r="L116" s="27"/>
      <c r="M116" s="28">
        <f>IF(ISNUMBER($K116),IF(ISNUMBER($G116),ROUND($K116*$G116,2),ROUND($K116*$F116,2)),IF(ISNUMBER($G116),ROUND($I116*$G116,2),ROUND($I116*$F116,2)))</f>
        <v>0</v>
      </c>
    </row>
    <row r="117" spans="1:14" ht="22.5" customHeight="1" x14ac:dyDescent="0.3">
      <c r="A117" s="19" t="s">
        <v>148</v>
      </c>
      <c r="B117" s="20"/>
      <c r="C117" s="22" t="s">
        <v>149</v>
      </c>
      <c r="D117" s="23" t="s">
        <v>20</v>
      </c>
      <c r="E117" s="24"/>
      <c r="F117" s="25">
        <v>3</v>
      </c>
      <c r="G117" s="24"/>
      <c r="H117" s="26">
        <v>2</v>
      </c>
      <c r="I117" s="27"/>
      <c r="J117" s="24"/>
      <c r="K117" s="27"/>
      <c r="L117" s="27"/>
      <c r="M117" s="28">
        <f>IF(ISNUMBER($K117),IF(ISNUMBER($G117),ROUND($K117*$G117,2),ROUND($K117*$F117,2)),IF(ISNUMBER($G117),ROUND($I117*$G117,2),ROUND($I117*$F117,2)))</f>
        <v>0</v>
      </c>
    </row>
    <row r="118" spans="1:14" ht="22.5" customHeight="1" x14ac:dyDescent="0.3">
      <c r="A118" s="19" t="s">
        <v>150</v>
      </c>
      <c r="B118" s="20"/>
      <c r="C118" s="22" t="s">
        <v>151</v>
      </c>
      <c r="D118" s="23" t="s">
        <v>88</v>
      </c>
      <c r="E118" s="33"/>
      <c r="F118" s="26">
        <v>1</v>
      </c>
      <c r="G118" s="33"/>
      <c r="H118" s="26">
        <v>2</v>
      </c>
      <c r="I118" s="27"/>
      <c r="J118" s="24"/>
      <c r="K118" s="27"/>
      <c r="L118" s="27"/>
      <c r="M118" s="28">
        <f>IF(ISNUMBER($K118),IF(ISNUMBER($G118),ROUND($K118*$G118,2),ROUND($K118*$F118,2)),IF(ISNUMBER($G118),ROUND($I118*$G118,2),ROUND($I118*$F118,2)))</f>
        <v>0</v>
      </c>
    </row>
    <row r="119" spans="1:14" ht="31.5" customHeight="1" x14ac:dyDescent="0.3">
      <c r="A119" s="110" t="s">
        <v>152</v>
      </c>
      <c r="B119" s="111"/>
      <c r="C119" s="111"/>
      <c r="D119" s="111"/>
      <c r="E119" s="111"/>
      <c r="F119" s="111"/>
      <c r="G119" s="111"/>
      <c r="H119" s="111"/>
      <c r="I119" s="111"/>
      <c r="M119" s="29">
        <f>M$113+M$114+M$116+M$117+M$118</f>
        <v>0</v>
      </c>
      <c r="N119" s="30"/>
    </row>
    <row r="120" spans="1:14" ht="26.25" customHeight="1" x14ac:dyDescent="0.3">
      <c r="A120" s="52" t="s">
        <v>153</v>
      </c>
      <c r="B120" s="53"/>
      <c r="C120" s="54" t="s">
        <v>154</v>
      </c>
      <c r="D120" s="15"/>
      <c r="E120" s="16"/>
      <c r="F120" s="17"/>
      <c r="G120" s="16"/>
      <c r="H120" s="17"/>
      <c r="I120" s="16"/>
      <c r="J120" s="16"/>
      <c r="K120" s="16"/>
      <c r="L120" s="16"/>
      <c r="M120" s="18"/>
    </row>
    <row r="121" spans="1:14" ht="22.5" customHeight="1" x14ac:dyDescent="0.3">
      <c r="A121" s="19" t="s">
        <v>155</v>
      </c>
      <c r="B121" s="20"/>
      <c r="C121" s="22" t="s">
        <v>156</v>
      </c>
      <c r="D121" s="23" t="s">
        <v>52</v>
      </c>
      <c r="E121" s="31"/>
      <c r="F121" s="32">
        <v>1.4</v>
      </c>
      <c r="G121" s="31"/>
      <c r="H121" s="26">
        <v>2</v>
      </c>
      <c r="I121" s="27"/>
      <c r="J121" s="24"/>
      <c r="K121" s="27"/>
      <c r="L121" s="27"/>
      <c r="M121" s="28">
        <f>IF(ISNUMBER($K121),IF(ISNUMBER($G121),ROUND($K121*$G121,2),ROUND($K121*$F121,2)),IF(ISNUMBER($G121),ROUND($I121*$G121,2),ROUND($I121*$F121,2)))</f>
        <v>0</v>
      </c>
    </row>
    <row r="122" spans="1:14" ht="31.5" customHeight="1" x14ac:dyDescent="0.3">
      <c r="A122" s="110" t="s">
        <v>157</v>
      </c>
      <c r="B122" s="111"/>
      <c r="C122" s="111"/>
      <c r="D122" s="111"/>
      <c r="E122" s="111"/>
      <c r="F122" s="111"/>
      <c r="G122" s="111"/>
      <c r="H122" s="111"/>
      <c r="I122" s="111"/>
      <c r="M122" s="29">
        <f>M$121</f>
        <v>0</v>
      </c>
      <c r="N122" s="30"/>
    </row>
    <row r="123" spans="1:14" s="59" customFormat="1" ht="26.25" customHeight="1" x14ac:dyDescent="0.3">
      <c r="A123" s="52" t="s">
        <v>158</v>
      </c>
      <c r="B123" s="53"/>
      <c r="C123" s="54" t="s">
        <v>159</v>
      </c>
      <c r="D123" s="55"/>
      <c r="E123" s="56"/>
      <c r="F123" s="57"/>
      <c r="G123" s="56"/>
      <c r="H123" s="57"/>
      <c r="I123" s="56"/>
      <c r="J123" s="56"/>
      <c r="K123" s="56"/>
      <c r="L123" s="56"/>
      <c r="M123" s="58"/>
    </row>
    <row r="124" spans="1:14" ht="22.5" customHeight="1" x14ac:dyDescent="0.3">
      <c r="A124" s="19" t="s">
        <v>160</v>
      </c>
      <c r="B124" s="20"/>
      <c r="C124" s="22" t="s">
        <v>161</v>
      </c>
      <c r="D124" s="23" t="s">
        <v>30</v>
      </c>
      <c r="E124" s="31"/>
      <c r="F124" s="32">
        <v>3</v>
      </c>
      <c r="G124" s="31"/>
      <c r="H124" s="26">
        <v>2</v>
      </c>
      <c r="I124" s="27"/>
      <c r="J124" s="24"/>
      <c r="K124" s="27"/>
      <c r="L124" s="27"/>
      <c r="M124" s="28">
        <f>IF(ISNUMBER($K124),IF(ISNUMBER($G124),ROUND($K124*$G124,2),ROUND($K124*$F124,2)),IF(ISNUMBER($G124),ROUND($I124*$G124,2),ROUND($I124*$F124,2)))</f>
        <v>0</v>
      </c>
    </row>
    <row r="125" spans="1:14" ht="31.5" customHeight="1" x14ac:dyDescent="0.3">
      <c r="A125" s="110" t="s">
        <v>162</v>
      </c>
      <c r="B125" s="111"/>
      <c r="C125" s="111"/>
      <c r="D125" s="111"/>
      <c r="E125" s="111"/>
      <c r="F125" s="111"/>
      <c r="G125" s="111"/>
      <c r="H125" s="111"/>
      <c r="I125" s="111"/>
      <c r="M125" s="29">
        <f>M$124</f>
        <v>0</v>
      </c>
      <c r="N125" s="30"/>
    </row>
    <row r="126" spans="1:14" ht="26.25" customHeight="1" x14ac:dyDescent="0.3">
      <c r="A126" s="52" t="s">
        <v>163</v>
      </c>
      <c r="B126" s="53"/>
      <c r="C126" s="54" t="s">
        <v>164</v>
      </c>
      <c r="D126" s="15"/>
      <c r="E126" s="16"/>
      <c r="F126" s="17"/>
      <c r="G126" s="16"/>
      <c r="H126" s="17"/>
      <c r="I126" s="16"/>
      <c r="J126" s="16"/>
      <c r="K126" s="16"/>
      <c r="L126" s="16"/>
      <c r="M126" s="18"/>
    </row>
    <row r="127" spans="1:14" ht="22.5" customHeight="1" x14ac:dyDescent="0.3">
      <c r="A127" s="19" t="s">
        <v>165</v>
      </c>
      <c r="B127" s="20"/>
      <c r="C127" s="22" t="s">
        <v>166</v>
      </c>
      <c r="D127" s="23" t="s">
        <v>167</v>
      </c>
      <c r="E127" s="24"/>
      <c r="F127" s="25">
        <v>1</v>
      </c>
      <c r="G127" s="24"/>
      <c r="H127" s="26">
        <v>2</v>
      </c>
      <c r="I127" s="27"/>
      <c r="J127" s="24"/>
      <c r="K127" s="27"/>
      <c r="L127" s="27"/>
      <c r="M127" s="28">
        <f>IF(ISNUMBER($K127),IF(ISNUMBER($G127),ROUND($K127*$G127,2),ROUND($K127*$F127,2)),IF(ISNUMBER($G127),ROUND($I127*$G127,2),ROUND($I127*$F127,2)))</f>
        <v>0</v>
      </c>
    </row>
    <row r="128" spans="1:14" ht="31.5" customHeight="1" x14ac:dyDescent="0.3">
      <c r="A128" s="110" t="s">
        <v>168</v>
      </c>
      <c r="B128" s="111"/>
      <c r="C128" s="111"/>
      <c r="D128" s="111"/>
      <c r="E128" s="111"/>
      <c r="F128" s="111"/>
      <c r="G128" s="111"/>
      <c r="H128" s="111"/>
      <c r="I128" s="111"/>
      <c r="M128" s="29">
        <f>M$127</f>
        <v>0</v>
      </c>
      <c r="N128" s="30"/>
    </row>
    <row r="129" spans="1:14" s="59" customFormat="1" ht="26.25" customHeight="1" x14ac:dyDescent="0.3">
      <c r="A129" s="52" t="s">
        <v>169</v>
      </c>
      <c r="B129" s="53"/>
      <c r="C129" s="54" t="s">
        <v>170</v>
      </c>
      <c r="D129" s="62"/>
      <c r="E129" s="69"/>
      <c r="F129" s="70">
        <v>0</v>
      </c>
      <c r="G129" s="69"/>
      <c r="H129" s="65">
        <v>2</v>
      </c>
      <c r="I129" s="66"/>
      <c r="J129" s="67"/>
      <c r="K129" s="66"/>
      <c r="L129" s="66"/>
      <c r="M129" s="68">
        <f t="shared" ref="M129:M130" si="1">IF(ISNUMBER($K129),IF(ISNUMBER($G129),ROUND($K129*$G129,2),ROUND($K129*$F129,2)),IF(ISNUMBER($G129),ROUND($I129*$G129,2),ROUND($I129*$F129,2)))</f>
        <v>0</v>
      </c>
    </row>
    <row r="130" spans="1:14" ht="22.5" customHeight="1" x14ac:dyDescent="0.3">
      <c r="A130" s="19" t="s">
        <v>171</v>
      </c>
      <c r="B130" s="20"/>
      <c r="C130" s="22" t="s">
        <v>172</v>
      </c>
      <c r="D130" s="23" t="s">
        <v>30</v>
      </c>
      <c r="E130" s="31"/>
      <c r="F130" s="32">
        <v>10</v>
      </c>
      <c r="G130" s="31"/>
      <c r="H130" s="26">
        <v>2</v>
      </c>
      <c r="I130" s="27"/>
      <c r="J130" s="24"/>
      <c r="K130" s="27"/>
      <c r="L130" s="27"/>
      <c r="M130" s="28">
        <f t="shared" si="1"/>
        <v>0</v>
      </c>
    </row>
    <row r="131" spans="1:14" ht="31.5" customHeight="1" x14ac:dyDescent="0.3">
      <c r="A131" s="110" t="s">
        <v>173</v>
      </c>
      <c r="B131" s="111"/>
      <c r="C131" s="111"/>
      <c r="D131" s="111"/>
      <c r="E131" s="111"/>
      <c r="F131" s="111"/>
      <c r="G131" s="111"/>
      <c r="H131" s="111"/>
      <c r="I131" s="111"/>
      <c r="M131" s="29">
        <f>M$130</f>
        <v>0</v>
      </c>
      <c r="N131" s="30"/>
    </row>
    <row r="132" spans="1:14" ht="26.25" customHeight="1" x14ac:dyDescent="0.3">
      <c r="A132" s="52" t="s">
        <v>174</v>
      </c>
      <c r="B132" s="53"/>
      <c r="C132" s="54" t="s">
        <v>175</v>
      </c>
      <c r="D132" s="15"/>
      <c r="E132" s="16"/>
      <c r="F132" s="17"/>
      <c r="G132" s="16"/>
      <c r="H132" s="17"/>
      <c r="I132" s="16"/>
      <c r="J132" s="16"/>
      <c r="K132" s="16"/>
      <c r="L132" s="16"/>
      <c r="M132" s="18"/>
    </row>
    <row r="133" spans="1:14" ht="22.5" customHeight="1" x14ac:dyDescent="0.3">
      <c r="A133" s="19" t="s">
        <v>176</v>
      </c>
      <c r="B133" s="20"/>
      <c r="C133" s="22" t="s">
        <v>177</v>
      </c>
      <c r="D133" s="23" t="s">
        <v>88</v>
      </c>
      <c r="E133" s="33"/>
      <c r="F133" s="26">
        <v>2</v>
      </c>
      <c r="G133" s="33"/>
      <c r="H133" s="26">
        <v>2</v>
      </c>
      <c r="I133" s="27"/>
      <c r="J133" s="24"/>
      <c r="K133" s="27"/>
      <c r="L133" s="27"/>
      <c r="M133" s="28">
        <f>IF(ISNUMBER($K133),IF(ISNUMBER($G133),ROUND($K133*$G133,2),ROUND($K133*$F133,2)),IF(ISNUMBER($G133),ROUND($I133*$G133,2),ROUND($I133*$F133,2)))</f>
        <v>0</v>
      </c>
    </row>
    <row r="134" spans="1:14" ht="31.5" customHeight="1" x14ac:dyDescent="0.3">
      <c r="A134" s="110" t="s">
        <v>178</v>
      </c>
      <c r="B134" s="111"/>
      <c r="C134" s="111"/>
      <c r="D134" s="111"/>
      <c r="E134" s="111"/>
      <c r="F134" s="111"/>
      <c r="G134" s="111"/>
      <c r="H134" s="111"/>
      <c r="I134" s="111"/>
      <c r="M134" s="29">
        <f>M$133</f>
        <v>0</v>
      </c>
      <c r="N134" s="30"/>
    </row>
    <row r="135" spans="1:14" ht="26.25" customHeight="1" x14ac:dyDescent="0.3">
      <c r="A135" s="52" t="s">
        <v>179</v>
      </c>
      <c r="B135" s="53"/>
      <c r="C135" s="54" t="s">
        <v>180</v>
      </c>
      <c r="D135" s="15"/>
      <c r="E135" s="16"/>
      <c r="F135" s="17"/>
      <c r="G135" s="16"/>
      <c r="H135" s="17"/>
      <c r="I135" s="16"/>
      <c r="J135" s="16"/>
      <c r="K135" s="16"/>
      <c r="L135" s="16"/>
      <c r="M135" s="18"/>
    </row>
    <row r="136" spans="1:14" ht="22.5" customHeight="1" x14ac:dyDescent="0.3">
      <c r="A136" s="19" t="s">
        <v>181</v>
      </c>
      <c r="B136" s="20"/>
      <c r="C136" s="22" t="s">
        <v>182</v>
      </c>
      <c r="D136" s="23" t="s">
        <v>40</v>
      </c>
      <c r="E136" s="33"/>
      <c r="F136" s="26">
        <v>1</v>
      </c>
      <c r="G136" s="33"/>
      <c r="H136" s="26">
        <v>2</v>
      </c>
      <c r="I136" s="27"/>
      <c r="J136" s="24"/>
      <c r="K136" s="27"/>
      <c r="L136" s="27"/>
      <c r="M136" s="28">
        <f>IF(ISNUMBER($K136),IF(ISNUMBER($G136),ROUND($K136*$G136,2),ROUND($K136*$F136,2)),IF(ISNUMBER($G136),ROUND($I136*$G136,2),ROUND($I136*$F136,2)))</f>
        <v>0</v>
      </c>
    </row>
    <row r="137" spans="1:14" ht="31.5" customHeight="1" thickBot="1" x14ac:dyDescent="0.35">
      <c r="A137" s="110" t="s">
        <v>183</v>
      </c>
      <c r="B137" s="111"/>
      <c r="C137" s="111"/>
      <c r="D137" s="111"/>
      <c r="E137" s="111"/>
      <c r="F137" s="111"/>
      <c r="G137" s="111"/>
      <c r="H137" s="111"/>
      <c r="I137" s="111"/>
      <c r="M137" s="29">
        <f>M$136</f>
        <v>0</v>
      </c>
      <c r="N137" s="30"/>
    </row>
    <row r="138" spans="1:14" ht="15" customHeight="1" x14ac:dyDescent="0.3">
      <c r="A138" s="112" t="s">
        <v>184</v>
      </c>
      <c r="B138" s="113"/>
      <c r="C138" s="113"/>
      <c r="D138" s="113"/>
      <c r="E138" s="113"/>
      <c r="F138" s="113"/>
      <c r="G138" s="113"/>
      <c r="H138" s="113"/>
      <c r="I138" s="113"/>
      <c r="M138" s="35">
        <f>M$113+M$114+M$116+M$117+M$118+M$121+M$124+M$127+SUM(M$129:M$130)+M$133+M$136</f>
        <v>0</v>
      </c>
      <c r="N138" s="36"/>
    </row>
    <row r="139" spans="1:14" ht="15" customHeight="1" x14ac:dyDescent="0.3">
      <c r="A139" s="114" t="s">
        <v>111</v>
      </c>
      <c r="B139" s="115"/>
      <c r="C139" s="115"/>
      <c r="D139" s="115"/>
      <c r="E139" s="115"/>
      <c r="F139" s="115"/>
      <c r="G139" s="115"/>
      <c r="H139" s="115"/>
      <c r="I139" s="115"/>
      <c r="M139" s="37">
        <f>(SUMIF($H$110:$H$137,2,$M$110:$M$137))*0.2</f>
        <v>0</v>
      </c>
      <c r="N139" s="36"/>
    </row>
    <row r="140" spans="1:14" ht="15" customHeight="1" x14ac:dyDescent="0.3">
      <c r="A140" s="116" t="s">
        <v>185</v>
      </c>
      <c r="B140" s="117"/>
      <c r="C140" s="117"/>
      <c r="D140" s="117"/>
      <c r="E140" s="117"/>
      <c r="F140" s="117"/>
      <c r="G140" s="117"/>
      <c r="H140" s="117"/>
      <c r="I140" s="117"/>
      <c r="M140" s="38">
        <f>SUM(M$138:M$139)</f>
        <v>0</v>
      </c>
      <c r="N140" s="36"/>
    </row>
    <row r="141" spans="1:14" ht="15" customHeight="1" thickBot="1" x14ac:dyDescent="0.35"/>
    <row r="142" spans="1:14" ht="18.75" customHeight="1" x14ac:dyDescent="0.3">
      <c r="A142" s="95" t="s">
        <v>669</v>
      </c>
      <c r="B142" s="96"/>
      <c r="C142" s="96"/>
      <c r="D142" s="96"/>
      <c r="E142" s="96"/>
      <c r="F142" s="96"/>
      <c r="G142" s="96"/>
      <c r="H142" s="96"/>
      <c r="I142" s="96"/>
      <c r="J142" s="96"/>
      <c r="K142" s="96"/>
      <c r="L142" s="96"/>
      <c r="M142" s="97"/>
      <c r="N142" s="2"/>
    </row>
    <row r="143" spans="1:14" ht="15" customHeight="1" x14ac:dyDescent="0.3">
      <c r="A143" s="98"/>
      <c r="B143" s="99"/>
      <c r="C143" s="99"/>
      <c r="D143" s="99"/>
      <c r="E143" s="99"/>
      <c r="F143" s="99"/>
      <c r="G143" s="99"/>
      <c r="H143" s="99"/>
      <c r="I143" s="99"/>
      <c r="J143" s="99"/>
      <c r="K143" s="99"/>
      <c r="L143" s="99"/>
      <c r="M143" s="100"/>
      <c r="N143" s="3"/>
    </row>
    <row r="144" spans="1:14" ht="7.5" customHeight="1" x14ac:dyDescent="0.3">
      <c r="A144" s="101" t="s">
        <v>0</v>
      </c>
      <c r="B144" s="102"/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  <c r="M144" s="103"/>
      <c r="N144" s="4"/>
    </row>
    <row r="145" spans="1:14" ht="30" customHeight="1" x14ac:dyDescent="0.3">
      <c r="A145" s="101" t="s">
        <v>0</v>
      </c>
      <c r="B145" s="102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  <c r="M145" s="103"/>
      <c r="N145" s="5"/>
    </row>
    <row r="146" spans="1:14" ht="30" customHeight="1" x14ac:dyDescent="0.3">
      <c r="A146" s="104" t="s">
        <v>617</v>
      </c>
      <c r="B146" s="105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6" t="s">
        <v>1</v>
      </c>
      <c r="N146" s="6"/>
    </row>
    <row r="147" spans="1:14" ht="7.5" customHeight="1" x14ac:dyDescent="0.3">
      <c r="A147" s="3"/>
      <c r="B147" s="7"/>
      <c r="C147" s="3"/>
      <c r="D147"/>
      <c r="F147"/>
      <c r="H147"/>
      <c r="M147"/>
      <c r="N147" s="3"/>
    </row>
    <row r="148" spans="1:14" ht="11.25" customHeight="1" x14ac:dyDescent="0.3">
      <c r="A148" s="8"/>
      <c r="B148" s="9"/>
      <c r="C148" s="8"/>
      <c r="D148" s="128"/>
      <c r="E148" s="129"/>
      <c r="F148" s="130"/>
      <c r="G148" s="131"/>
      <c r="H148" s="130"/>
      <c r="I148" s="130"/>
      <c r="J148" s="129"/>
      <c r="K148" s="129"/>
      <c r="L148" s="129"/>
      <c r="M148" s="130"/>
      <c r="N148" s="8"/>
    </row>
    <row r="149" spans="1:14" ht="37.5" customHeight="1" x14ac:dyDescent="0.3">
      <c r="A149" s="10" t="s">
        <v>2</v>
      </c>
      <c r="B149" s="11" t="s">
        <v>3</v>
      </c>
      <c r="C149" s="12" t="s">
        <v>4</v>
      </c>
      <c r="D149" s="12" t="s">
        <v>5</v>
      </c>
      <c r="F149" s="12" t="s">
        <v>6</v>
      </c>
      <c r="G149" s="12" t="s">
        <v>7</v>
      </c>
      <c r="H149" s="12" t="s">
        <v>8</v>
      </c>
      <c r="I149" s="12" t="s">
        <v>9</v>
      </c>
      <c r="M149" s="13" t="s">
        <v>10</v>
      </c>
      <c r="N149" s="14" t="s">
        <v>11</v>
      </c>
    </row>
    <row r="150" spans="1:14" ht="45" customHeight="1" x14ac:dyDescent="0.3">
      <c r="A150" s="49" t="s">
        <v>186</v>
      </c>
      <c r="B150" s="50"/>
      <c r="C150" s="51" t="s">
        <v>187</v>
      </c>
      <c r="D150" s="15"/>
      <c r="E150" s="16"/>
      <c r="F150" s="17"/>
      <c r="G150" s="16"/>
      <c r="H150" s="17"/>
      <c r="I150" s="16"/>
      <c r="J150" s="16"/>
      <c r="K150" s="16"/>
      <c r="L150" s="16"/>
      <c r="M150" s="18"/>
    </row>
    <row r="151" spans="1:14" ht="37.5" customHeight="1" x14ac:dyDescent="0.3">
      <c r="A151" s="52" t="s">
        <v>188</v>
      </c>
      <c r="B151" s="53"/>
      <c r="C151" s="54" t="s">
        <v>15</v>
      </c>
      <c r="D151" s="15"/>
      <c r="E151" s="16"/>
      <c r="F151" s="17"/>
      <c r="G151" s="16"/>
      <c r="H151" s="17"/>
      <c r="I151" s="16"/>
      <c r="J151" s="16"/>
      <c r="K151" s="16"/>
      <c r="L151" s="16"/>
      <c r="M151" s="18"/>
    </row>
    <row r="152" spans="1:14" ht="26.25" customHeight="1" x14ac:dyDescent="0.3">
      <c r="A152" s="52" t="s">
        <v>189</v>
      </c>
      <c r="B152" s="53"/>
      <c r="C152" s="54" t="s">
        <v>190</v>
      </c>
      <c r="D152" s="15"/>
      <c r="E152" s="16"/>
      <c r="F152" s="17"/>
      <c r="G152" s="16"/>
      <c r="H152" s="17"/>
      <c r="I152" s="16"/>
      <c r="J152" s="16"/>
      <c r="K152" s="16"/>
      <c r="L152" s="16"/>
      <c r="M152" s="18"/>
    </row>
    <row r="153" spans="1:14" ht="22.5" customHeight="1" x14ac:dyDescent="0.3">
      <c r="A153" s="19" t="s">
        <v>191</v>
      </c>
      <c r="B153" s="20"/>
      <c r="C153" s="22" t="s">
        <v>192</v>
      </c>
      <c r="D153" s="23" t="s">
        <v>167</v>
      </c>
      <c r="E153" s="24"/>
      <c r="F153" s="25">
        <v>1</v>
      </c>
      <c r="G153" s="24"/>
      <c r="H153" s="26">
        <v>2</v>
      </c>
      <c r="I153" s="27"/>
      <c r="J153" s="24"/>
      <c r="K153" s="27"/>
      <c r="L153" s="27"/>
      <c r="M153" s="28">
        <f t="shared" ref="M153:M154" si="2">IF(ISNUMBER($K153),IF(ISNUMBER($G153),ROUND($K153*$G153,2),ROUND($K153*$F153,2)),IF(ISNUMBER($G153),ROUND($I153*$G153,2),ROUND($I153*$F153,2)))</f>
        <v>0</v>
      </c>
    </row>
    <row r="154" spans="1:14" ht="22.5" customHeight="1" x14ac:dyDescent="0.3">
      <c r="A154" s="19" t="s">
        <v>193</v>
      </c>
      <c r="B154" s="20"/>
      <c r="C154" s="22" t="s">
        <v>194</v>
      </c>
      <c r="D154" s="23" t="s">
        <v>20</v>
      </c>
      <c r="E154" s="24"/>
      <c r="F154" s="25">
        <v>1</v>
      </c>
      <c r="G154" s="24"/>
      <c r="H154" s="26">
        <v>2</v>
      </c>
      <c r="I154" s="27"/>
      <c r="J154" s="24"/>
      <c r="K154" s="27"/>
      <c r="L154" s="27"/>
      <c r="M154" s="28">
        <f t="shared" si="2"/>
        <v>0</v>
      </c>
    </row>
    <row r="155" spans="1:14" ht="31.5" customHeight="1" x14ac:dyDescent="0.3">
      <c r="A155" s="110" t="s">
        <v>195</v>
      </c>
      <c r="B155" s="111"/>
      <c r="C155" s="111"/>
      <c r="D155" s="111"/>
      <c r="E155" s="111"/>
      <c r="F155" s="111"/>
      <c r="G155" s="111"/>
      <c r="H155" s="111"/>
      <c r="I155" s="111"/>
      <c r="M155" s="29">
        <f>SUM(M$153:M$154)</f>
        <v>0</v>
      </c>
      <c r="N155" s="30"/>
    </row>
    <row r="156" spans="1:14" s="59" customFormat="1" ht="26.25" customHeight="1" x14ac:dyDescent="0.3">
      <c r="A156" s="52" t="s">
        <v>196</v>
      </c>
      <c r="B156" s="53"/>
      <c r="C156" s="54" t="s">
        <v>197</v>
      </c>
      <c r="D156" s="55"/>
      <c r="E156" s="56"/>
      <c r="F156" s="57"/>
      <c r="G156" s="56"/>
      <c r="H156" s="57"/>
      <c r="I156" s="56"/>
      <c r="J156" s="56"/>
      <c r="K156" s="56"/>
      <c r="L156" s="56"/>
      <c r="M156" s="58"/>
    </row>
    <row r="157" spans="1:14" ht="22.5" customHeight="1" x14ac:dyDescent="0.3">
      <c r="A157" s="19" t="s">
        <v>198</v>
      </c>
      <c r="B157" s="20"/>
      <c r="C157" s="22" t="s">
        <v>199</v>
      </c>
      <c r="D157" s="23" t="s">
        <v>30</v>
      </c>
      <c r="E157" s="31"/>
      <c r="F157" s="32">
        <v>40</v>
      </c>
      <c r="G157" s="31"/>
      <c r="H157" s="26">
        <v>2</v>
      </c>
      <c r="I157" s="27"/>
      <c r="J157" s="24"/>
      <c r="K157" s="27"/>
      <c r="L157" s="27"/>
      <c r="M157" s="28">
        <f>IF(ISNUMBER($K157),IF(ISNUMBER($G157),ROUND($K157*$G157,2),ROUND($K157*$F157,2)),IF(ISNUMBER($G157),ROUND($I157*$G157,2),ROUND($I157*$F157,2)))</f>
        <v>0</v>
      </c>
    </row>
    <row r="158" spans="1:14" ht="22.5" customHeight="1" x14ac:dyDescent="0.3">
      <c r="A158" s="19" t="s">
        <v>200</v>
      </c>
      <c r="B158" s="20"/>
      <c r="C158" s="22" t="s">
        <v>201</v>
      </c>
      <c r="D158" s="23" t="s">
        <v>167</v>
      </c>
      <c r="E158" s="24"/>
      <c r="F158" s="25">
        <v>1</v>
      </c>
      <c r="G158" s="24"/>
      <c r="H158" s="26">
        <v>2</v>
      </c>
      <c r="I158" s="27"/>
      <c r="J158" s="24"/>
      <c r="K158" s="27"/>
      <c r="L158" s="27"/>
      <c r="M158" s="28">
        <f>IF(ISNUMBER($K158),IF(ISNUMBER($G158),ROUND($K158*$G158,2),ROUND($K158*$F158,2)),IF(ISNUMBER($G158),ROUND($I158*$G158,2),ROUND($I158*$F158,2)))</f>
        <v>0</v>
      </c>
    </row>
    <row r="159" spans="1:14" ht="31.5" customHeight="1" x14ac:dyDescent="0.3">
      <c r="A159" s="110" t="s">
        <v>202</v>
      </c>
      <c r="B159" s="111"/>
      <c r="C159" s="111"/>
      <c r="D159" s="111"/>
      <c r="E159" s="111"/>
      <c r="F159" s="111"/>
      <c r="G159" s="111"/>
      <c r="H159" s="111"/>
      <c r="I159" s="111"/>
      <c r="M159" s="29">
        <f>M$157+M$158</f>
        <v>0</v>
      </c>
      <c r="N159" s="30"/>
    </row>
    <row r="160" spans="1:14" s="59" customFormat="1" ht="26.25" customHeight="1" x14ac:dyDescent="0.3">
      <c r="A160" s="52" t="s">
        <v>203</v>
      </c>
      <c r="B160" s="53"/>
      <c r="C160" s="54" t="s">
        <v>204</v>
      </c>
      <c r="D160" s="55"/>
      <c r="E160" s="56"/>
      <c r="F160" s="57"/>
      <c r="G160" s="56"/>
      <c r="H160" s="57"/>
      <c r="I160" s="56"/>
      <c r="J160" s="56"/>
      <c r="K160" s="56"/>
      <c r="L160" s="56"/>
      <c r="M160" s="58"/>
    </row>
    <row r="161" spans="1:14" ht="22.5" customHeight="1" x14ac:dyDescent="0.3">
      <c r="A161" s="19" t="s">
        <v>205</v>
      </c>
      <c r="B161" s="20"/>
      <c r="C161" s="22" t="s">
        <v>206</v>
      </c>
      <c r="D161" s="23"/>
      <c r="E161" s="31"/>
      <c r="F161" s="32">
        <v>0</v>
      </c>
      <c r="G161" s="31"/>
      <c r="H161" s="26">
        <v>2</v>
      </c>
      <c r="I161" s="27"/>
      <c r="J161" s="24"/>
      <c r="K161" s="27"/>
      <c r="L161" s="27"/>
      <c r="M161" s="28">
        <f>IF(ISNUMBER($K161),IF(ISNUMBER($G161),ROUND($K161*$G161,2),ROUND($K161*$F161,2)),IF(ISNUMBER($G161),ROUND($I161*$G161,2),ROUND($I161*$F161,2)))</f>
        <v>0</v>
      </c>
    </row>
    <row r="162" spans="1:14" ht="22.5" customHeight="1" x14ac:dyDescent="0.3">
      <c r="A162" s="19" t="s">
        <v>207</v>
      </c>
      <c r="B162" s="20"/>
      <c r="C162" s="22" t="s">
        <v>208</v>
      </c>
      <c r="D162" s="23"/>
      <c r="E162" s="31"/>
      <c r="F162" s="32">
        <v>0</v>
      </c>
      <c r="G162" s="31"/>
      <c r="H162" s="26">
        <v>2</v>
      </c>
      <c r="I162" s="27"/>
      <c r="J162" s="24"/>
      <c r="K162" s="27"/>
      <c r="L162" s="27"/>
      <c r="M162" s="28">
        <f>IF(ISNUMBER($K162),IF(ISNUMBER($G162),ROUND($K162*$G162,2),ROUND($K162*$F162,2)),IF(ISNUMBER($G162),ROUND($I162*$G162,2),ROUND($I162*$F162,2)))</f>
        <v>0</v>
      </c>
    </row>
    <row r="163" spans="1:14" ht="22.5" customHeight="1" x14ac:dyDescent="0.3">
      <c r="A163" s="19" t="s">
        <v>209</v>
      </c>
      <c r="B163" s="20"/>
      <c r="C163" s="22" t="s">
        <v>210</v>
      </c>
      <c r="D163" s="23"/>
      <c r="E163" s="24"/>
      <c r="F163" s="25">
        <v>0</v>
      </c>
      <c r="G163" s="24"/>
      <c r="H163" s="26">
        <v>2</v>
      </c>
      <c r="I163" s="27"/>
      <c r="J163" s="24"/>
      <c r="K163" s="27"/>
      <c r="L163" s="27"/>
      <c r="M163" s="28">
        <f>IF(ISNUMBER($K163),IF(ISNUMBER($G163),ROUND($K163*$G163,2),ROUND($K163*$F163,2)),IF(ISNUMBER($G163),ROUND($I163*$G163,2),ROUND($I163*$F163,2)))</f>
        <v>0</v>
      </c>
    </row>
    <row r="164" spans="1:14" ht="22.5" customHeight="1" x14ac:dyDescent="0.3">
      <c r="A164" s="19" t="s">
        <v>211</v>
      </c>
      <c r="B164" s="20"/>
      <c r="C164" s="22" t="s">
        <v>212</v>
      </c>
      <c r="D164" s="23"/>
      <c r="E164" s="24"/>
      <c r="F164" s="25">
        <v>0</v>
      </c>
      <c r="G164" s="24"/>
      <c r="H164" s="26">
        <v>2</v>
      </c>
      <c r="I164" s="27"/>
      <c r="J164" s="24"/>
      <c r="K164" s="27"/>
      <c r="L164" s="27"/>
      <c r="M164" s="28">
        <f>IF(ISNUMBER($K164),IF(ISNUMBER($G164),ROUND($K164*$G164,2),ROUND($K164*$F164,2)),IF(ISNUMBER($G164),ROUND($I164*$G164,2),ROUND($I164*$F164,2)))</f>
        <v>0</v>
      </c>
    </row>
    <row r="165" spans="1:14" ht="31.5" customHeight="1" x14ac:dyDescent="0.3">
      <c r="A165" s="110" t="s">
        <v>213</v>
      </c>
      <c r="B165" s="111"/>
      <c r="C165" s="111"/>
      <c r="D165" s="111"/>
      <c r="E165" s="111"/>
      <c r="F165" s="111"/>
      <c r="G165" s="111"/>
      <c r="H165" s="111"/>
      <c r="I165" s="111"/>
      <c r="M165" s="29">
        <f>M$161+M$162+M$163+M$164</f>
        <v>0</v>
      </c>
      <c r="N165" s="30"/>
    </row>
    <row r="166" spans="1:14" s="59" customFormat="1" ht="26.25" customHeight="1" x14ac:dyDescent="0.3">
      <c r="A166" s="52" t="s">
        <v>214</v>
      </c>
      <c r="B166" s="53"/>
      <c r="C166" s="54" t="s">
        <v>215</v>
      </c>
      <c r="D166" s="55"/>
      <c r="E166" s="56"/>
      <c r="F166" s="57"/>
      <c r="G166" s="56"/>
      <c r="H166" s="57"/>
      <c r="I166" s="56"/>
      <c r="J166" s="56"/>
      <c r="K166" s="56"/>
      <c r="L166" s="56"/>
      <c r="M166" s="58"/>
    </row>
    <row r="167" spans="1:14" ht="22.5" customHeight="1" x14ac:dyDescent="0.3">
      <c r="A167" s="19" t="s">
        <v>216</v>
      </c>
      <c r="B167" s="20"/>
      <c r="C167" s="22" t="s">
        <v>621</v>
      </c>
      <c r="D167" s="23" t="s">
        <v>30</v>
      </c>
      <c r="E167" s="31"/>
      <c r="F167" s="32">
        <v>27</v>
      </c>
      <c r="G167" s="31"/>
      <c r="H167" s="26">
        <v>2</v>
      </c>
      <c r="I167" s="27"/>
      <c r="J167" s="24"/>
      <c r="K167" s="27"/>
      <c r="L167" s="27"/>
      <c r="M167" s="28">
        <f>IF(ISNUMBER($K167),IF(ISNUMBER($G167),ROUND($K167*$G167,2),ROUND($K167*$F167,2)),IF(ISNUMBER($G167),ROUND($I167*$G167,2),ROUND($I167*$F167,2)))</f>
        <v>0</v>
      </c>
    </row>
    <row r="168" spans="1:14" ht="22.5" customHeight="1" x14ac:dyDescent="0.3">
      <c r="A168" s="19" t="s">
        <v>217</v>
      </c>
      <c r="B168" s="20"/>
      <c r="C168" s="22" t="s">
        <v>622</v>
      </c>
      <c r="D168" s="23" t="s">
        <v>30</v>
      </c>
      <c r="E168" s="31"/>
      <c r="F168" s="32">
        <v>35.1</v>
      </c>
      <c r="G168" s="31"/>
      <c r="H168" s="26">
        <v>2</v>
      </c>
      <c r="I168" s="27"/>
      <c r="J168" s="24"/>
      <c r="K168" s="27"/>
      <c r="L168" s="27"/>
      <c r="M168" s="28">
        <f>IF(ISNUMBER($K168),IF(ISNUMBER($G168),ROUND($K168*$G168,2),ROUND($K168*$F168,2)),IF(ISNUMBER($G168),ROUND($I168*$G168,2),ROUND($I168*$F168,2)))</f>
        <v>0</v>
      </c>
    </row>
    <row r="169" spans="1:14" ht="22.5" customHeight="1" x14ac:dyDescent="0.3">
      <c r="A169" s="19" t="s">
        <v>218</v>
      </c>
      <c r="B169" s="20"/>
      <c r="C169" s="22" t="s">
        <v>640</v>
      </c>
      <c r="D169" s="23" t="s">
        <v>641</v>
      </c>
      <c r="E169" s="31"/>
      <c r="F169" s="32">
        <v>1</v>
      </c>
      <c r="G169" s="31"/>
      <c r="H169" s="26">
        <v>2</v>
      </c>
      <c r="I169" s="27"/>
      <c r="J169" s="24"/>
      <c r="K169" s="27"/>
      <c r="L169" s="27"/>
      <c r="M169" s="28">
        <f>IF(ISNUMBER($K169),IF(ISNUMBER($G169),ROUND($K169*$G169,2),ROUND($K169*$F169,2)),IF(ISNUMBER($G169),ROUND($I169*$G169,2),ROUND($I169*$F169,2)))</f>
        <v>0</v>
      </c>
    </row>
    <row r="170" spans="1:14" ht="31.5" customHeight="1" x14ac:dyDescent="0.3">
      <c r="A170" s="110" t="s">
        <v>219</v>
      </c>
      <c r="B170" s="111"/>
      <c r="C170" s="111"/>
      <c r="D170" s="111"/>
      <c r="E170" s="111"/>
      <c r="F170" s="111"/>
      <c r="G170" s="111"/>
      <c r="H170" s="111"/>
      <c r="I170" s="111"/>
      <c r="M170" s="29">
        <f>M$167+M$168+M$169</f>
        <v>0</v>
      </c>
      <c r="N170" s="30"/>
    </row>
    <row r="171" spans="1:14" ht="26.25" customHeight="1" x14ac:dyDescent="0.3">
      <c r="A171" s="52" t="s">
        <v>220</v>
      </c>
      <c r="B171" s="53"/>
      <c r="C171" s="54" t="s">
        <v>221</v>
      </c>
      <c r="D171" s="15"/>
      <c r="E171" s="16"/>
      <c r="F171" s="17"/>
      <c r="G171" s="16"/>
      <c r="H171" s="17"/>
      <c r="I171" s="16"/>
      <c r="J171" s="16"/>
      <c r="K171" s="16"/>
      <c r="L171" s="16"/>
      <c r="M171" s="18"/>
    </row>
    <row r="172" spans="1:14" ht="22.5" customHeight="1" x14ac:dyDescent="0.3">
      <c r="A172" s="19" t="s">
        <v>222</v>
      </c>
      <c r="B172" s="20"/>
      <c r="C172" s="22" t="s">
        <v>618</v>
      </c>
      <c r="D172" s="23" t="s">
        <v>88</v>
      </c>
      <c r="E172" s="33"/>
      <c r="F172" s="26">
        <v>1</v>
      </c>
      <c r="G172" s="33"/>
      <c r="H172" s="26">
        <v>2</v>
      </c>
      <c r="I172" s="27"/>
      <c r="J172" s="24"/>
      <c r="K172" s="27"/>
      <c r="L172" s="27"/>
      <c r="M172" s="28">
        <f>IF(ISNUMBER($K172),IF(ISNUMBER($G172),ROUND($K172*$G172,2),ROUND($K172*$F172,2)),IF(ISNUMBER($G172),ROUND($I172*$G172,2),ROUND($I172*$F172,2)))</f>
        <v>0</v>
      </c>
    </row>
    <row r="173" spans="1:14" ht="22.5" customHeight="1" x14ac:dyDescent="0.3">
      <c r="A173" s="19" t="s">
        <v>223</v>
      </c>
      <c r="B173" s="20"/>
      <c r="C173" s="22" t="s">
        <v>619</v>
      </c>
      <c r="D173" s="23" t="s">
        <v>88</v>
      </c>
      <c r="E173" s="33"/>
      <c r="F173" s="26">
        <v>1</v>
      </c>
      <c r="G173" s="33"/>
      <c r="H173" s="26">
        <v>2</v>
      </c>
      <c r="I173" s="27"/>
      <c r="J173" s="24"/>
      <c r="K173" s="27"/>
      <c r="L173" s="27"/>
      <c r="M173" s="28">
        <f>IF(ISNUMBER($K173),IF(ISNUMBER($G173),ROUND($K173*$G173,2),ROUND($K173*$F173,2)),IF(ISNUMBER($G173),ROUND($I173*$G173,2),ROUND($I173*$F173,2)))</f>
        <v>0</v>
      </c>
    </row>
    <row r="174" spans="1:14" ht="30" customHeight="1" x14ac:dyDescent="0.3">
      <c r="A174" s="19" t="s">
        <v>224</v>
      </c>
      <c r="B174" s="20"/>
      <c r="C174" s="22" t="s">
        <v>620</v>
      </c>
      <c r="D174" s="23" t="s">
        <v>88</v>
      </c>
      <c r="E174" s="33"/>
      <c r="F174" s="26">
        <v>4</v>
      </c>
      <c r="G174" s="33"/>
      <c r="H174" s="26">
        <v>2</v>
      </c>
      <c r="I174" s="27"/>
      <c r="J174" s="24"/>
      <c r="K174" s="27"/>
      <c r="L174" s="27"/>
      <c r="M174" s="28">
        <f>IF(ISNUMBER($K174),IF(ISNUMBER($G174),ROUND($K174*$G174,2),ROUND($K174*$F174,2)),IF(ISNUMBER($G174),ROUND($I174*$G174,2),ROUND($I174*$F174,2)))</f>
        <v>0</v>
      </c>
    </row>
    <row r="175" spans="1:14" ht="31.5" customHeight="1" x14ac:dyDescent="0.3">
      <c r="A175" s="110" t="s">
        <v>225</v>
      </c>
      <c r="B175" s="111"/>
      <c r="C175" s="111"/>
      <c r="D175" s="111"/>
      <c r="E175" s="111"/>
      <c r="F175" s="111"/>
      <c r="G175" s="111"/>
      <c r="H175" s="111"/>
      <c r="I175" s="111"/>
      <c r="M175" s="29">
        <f>M$172+M$173+M$174</f>
        <v>0</v>
      </c>
      <c r="N175" s="30"/>
    </row>
    <row r="176" spans="1:14" s="59" customFormat="1" ht="26.25" customHeight="1" x14ac:dyDescent="0.3">
      <c r="A176" s="52" t="s">
        <v>226</v>
      </c>
      <c r="B176" s="53"/>
      <c r="C176" s="54" t="s">
        <v>227</v>
      </c>
      <c r="D176" s="55"/>
      <c r="E176" s="56"/>
      <c r="F176" s="57"/>
      <c r="G176" s="56"/>
      <c r="H176" s="57"/>
      <c r="I176" s="56"/>
      <c r="J176" s="56"/>
      <c r="K176" s="56"/>
      <c r="L176" s="56"/>
      <c r="M176" s="58"/>
    </row>
    <row r="177" spans="1:14" ht="22.5" customHeight="1" x14ac:dyDescent="0.3">
      <c r="A177" s="19" t="s">
        <v>228</v>
      </c>
      <c r="B177" s="20"/>
      <c r="C177" s="22" t="s">
        <v>229</v>
      </c>
      <c r="D177" s="23" t="s">
        <v>20</v>
      </c>
      <c r="E177" s="24"/>
      <c r="F177" s="25">
        <v>1</v>
      </c>
      <c r="G177" s="24"/>
      <c r="H177" s="26">
        <v>2</v>
      </c>
      <c r="I177" s="27"/>
      <c r="J177" s="24"/>
      <c r="K177" s="27"/>
      <c r="L177" s="27"/>
      <c r="M177" s="28">
        <f t="shared" ref="M177:M178" si="3">IF(ISNUMBER($K177),IF(ISNUMBER($G177),ROUND($K177*$G177,2),ROUND($K177*$F177,2)),IF(ISNUMBER($G177),ROUND($I177*$G177,2),ROUND($I177*$F177,2)))</f>
        <v>0</v>
      </c>
    </row>
    <row r="178" spans="1:14" ht="22.5" customHeight="1" x14ac:dyDescent="0.3">
      <c r="A178" s="19" t="s">
        <v>230</v>
      </c>
      <c r="B178" s="20"/>
      <c r="C178" s="22" t="s">
        <v>642</v>
      </c>
      <c r="D178" s="23" t="s">
        <v>254</v>
      </c>
      <c r="E178" s="33"/>
      <c r="F178" s="26"/>
      <c r="G178" s="33"/>
      <c r="H178" s="26">
        <v>2</v>
      </c>
      <c r="I178" s="27"/>
      <c r="J178" s="24"/>
      <c r="K178" s="27"/>
      <c r="L178" s="27"/>
      <c r="M178" s="28">
        <f t="shared" si="3"/>
        <v>0</v>
      </c>
    </row>
    <row r="179" spans="1:14" ht="31.5" customHeight="1" x14ac:dyDescent="0.3">
      <c r="A179" s="110" t="s">
        <v>231</v>
      </c>
      <c r="B179" s="111"/>
      <c r="C179" s="111"/>
      <c r="D179" s="111"/>
      <c r="E179" s="111"/>
      <c r="F179" s="111"/>
      <c r="G179" s="111"/>
      <c r="H179" s="111"/>
      <c r="I179" s="111"/>
      <c r="M179" s="29">
        <f>SUM(M$177:M$178)</f>
        <v>0</v>
      </c>
      <c r="N179" s="30"/>
    </row>
    <row r="180" spans="1:14" s="59" customFormat="1" ht="26.25" customHeight="1" x14ac:dyDescent="0.3">
      <c r="A180" s="52" t="s">
        <v>232</v>
      </c>
      <c r="B180" s="53"/>
      <c r="C180" s="54" t="s">
        <v>129</v>
      </c>
      <c r="D180" s="55"/>
      <c r="E180" s="56"/>
      <c r="F180" s="57"/>
      <c r="G180" s="56"/>
      <c r="H180" s="57"/>
      <c r="I180" s="56"/>
      <c r="J180" s="56"/>
      <c r="K180" s="56"/>
      <c r="L180" s="56"/>
      <c r="M180" s="58"/>
    </row>
    <row r="181" spans="1:14" ht="22.5" customHeight="1" x14ac:dyDescent="0.3">
      <c r="A181" s="19" t="s">
        <v>233</v>
      </c>
      <c r="B181" s="20"/>
      <c r="C181" s="22" t="s">
        <v>234</v>
      </c>
      <c r="D181" s="23" t="s">
        <v>52</v>
      </c>
      <c r="E181" s="31"/>
      <c r="F181" s="32">
        <v>39</v>
      </c>
      <c r="G181" s="31"/>
      <c r="H181" s="26">
        <v>2</v>
      </c>
      <c r="I181" s="27"/>
      <c r="J181" s="24"/>
      <c r="K181" s="27"/>
      <c r="L181" s="27"/>
      <c r="M181" s="28">
        <f>IF(ISNUMBER($K181),IF(ISNUMBER($G181),ROUND($K181*$G181,2),ROUND($K181*$F181,2)),IF(ISNUMBER($G181),ROUND($I181*$G181,2),ROUND($I181*$F181,2)))</f>
        <v>0</v>
      </c>
    </row>
    <row r="182" spans="1:14" ht="22.5" customHeight="1" x14ac:dyDescent="0.3">
      <c r="A182" s="19" t="s">
        <v>235</v>
      </c>
      <c r="B182" s="20"/>
      <c r="C182" s="22" t="s">
        <v>236</v>
      </c>
      <c r="D182" s="23" t="s">
        <v>20</v>
      </c>
      <c r="E182" s="24"/>
      <c r="F182" s="25">
        <v>1</v>
      </c>
      <c r="G182" s="24"/>
      <c r="H182" s="26">
        <v>2</v>
      </c>
      <c r="I182" s="27"/>
      <c r="J182" s="24"/>
      <c r="K182" s="27"/>
      <c r="L182" s="27"/>
      <c r="M182" s="28">
        <f>IF(ISNUMBER($K182),IF(ISNUMBER($G182),ROUND($K182*$G182,2),ROUND($K182*$F182,2)),IF(ISNUMBER($G182),ROUND($I182*$G182,2),ROUND($I182*$F182,2)))</f>
        <v>0</v>
      </c>
    </row>
    <row r="183" spans="1:14" ht="22.5" customHeight="1" x14ac:dyDescent="0.3">
      <c r="A183" s="19" t="s">
        <v>237</v>
      </c>
      <c r="B183" s="20"/>
      <c r="C183" s="22" t="s">
        <v>238</v>
      </c>
      <c r="D183" s="23" t="s">
        <v>52</v>
      </c>
      <c r="E183" s="31"/>
      <c r="F183" s="32">
        <v>15</v>
      </c>
      <c r="G183" s="31"/>
      <c r="H183" s="26">
        <v>2</v>
      </c>
      <c r="I183" s="27"/>
      <c r="J183" s="24"/>
      <c r="K183" s="27"/>
      <c r="L183" s="27"/>
      <c r="M183" s="28">
        <f>IF(ISNUMBER($K183),IF(ISNUMBER($G183),ROUND($K183*$G183,2),ROUND($K183*$F183,2)),IF(ISNUMBER($G183),ROUND($I183*$G183,2),ROUND($I183*$F183,2)))</f>
        <v>0</v>
      </c>
    </row>
    <row r="184" spans="1:14" ht="22.5" customHeight="1" x14ac:dyDescent="0.3">
      <c r="A184" s="19" t="s">
        <v>239</v>
      </c>
      <c r="B184" s="20"/>
      <c r="C184" s="22" t="s">
        <v>240</v>
      </c>
      <c r="D184" s="23" t="s">
        <v>88</v>
      </c>
      <c r="E184" s="33"/>
      <c r="F184" s="26">
        <v>1</v>
      </c>
      <c r="G184" s="33"/>
      <c r="H184" s="26">
        <v>2</v>
      </c>
      <c r="I184" s="27"/>
      <c r="J184" s="24"/>
      <c r="K184" s="27"/>
      <c r="L184" s="27"/>
      <c r="M184" s="28">
        <f>IF(ISNUMBER($K184),IF(ISNUMBER($G184),ROUND($K184*$G184,2),ROUND($K184*$F184,2)),IF(ISNUMBER($G184),ROUND($I184*$G184,2),ROUND($I184*$F184,2)))</f>
        <v>0</v>
      </c>
    </row>
    <row r="185" spans="1:14" ht="31.5" customHeight="1" thickBot="1" x14ac:dyDescent="0.35">
      <c r="A185" s="110" t="s">
        <v>132</v>
      </c>
      <c r="B185" s="111"/>
      <c r="C185" s="111"/>
      <c r="D185" s="111"/>
      <c r="E185" s="111"/>
      <c r="F185" s="111"/>
      <c r="G185" s="111"/>
      <c r="H185" s="111"/>
      <c r="I185" s="111"/>
      <c r="M185" s="29">
        <f>M$181+M$182+M$183+M$184</f>
        <v>0</v>
      </c>
      <c r="N185" s="30"/>
    </row>
    <row r="186" spans="1:14" ht="15" customHeight="1" x14ac:dyDescent="0.3">
      <c r="A186" s="112" t="s">
        <v>241</v>
      </c>
      <c r="B186" s="113"/>
      <c r="C186" s="113"/>
      <c r="D186" s="113"/>
      <c r="E186" s="113"/>
      <c r="F186" s="113"/>
      <c r="G186" s="113"/>
      <c r="H186" s="113"/>
      <c r="I186" s="113"/>
      <c r="M186" s="35">
        <f>SUM(M$153:M$154)+M$157+M$158+M$161+M$162+M$163+M$164+M$167+M$168+M$169+M$172+M$173+M$174+SUM(M$177:M$178)+M$181+M$182+M$183+M$184</f>
        <v>0</v>
      </c>
      <c r="N186" s="36"/>
    </row>
    <row r="187" spans="1:14" ht="15" customHeight="1" x14ac:dyDescent="0.3">
      <c r="A187" s="114" t="s">
        <v>111</v>
      </c>
      <c r="B187" s="115"/>
      <c r="C187" s="115"/>
      <c r="D187" s="115"/>
      <c r="E187" s="115"/>
      <c r="F187" s="115"/>
      <c r="G187" s="115"/>
      <c r="H187" s="115"/>
      <c r="I187" s="115"/>
      <c r="M187" s="37">
        <f>(SUMIF($H$150:$H$185,2,$M$150:$M$185))*0.2</f>
        <v>0</v>
      </c>
      <c r="N187" s="36"/>
    </row>
    <row r="188" spans="1:14" ht="15" customHeight="1" x14ac:dyDescent="0.3">
      <c r="A188" s="116" t="s">
        <v>242</v>
      </c>
      <c r="B188" s="117"/>
      <c r="C188" s="117"/>
      <c r="D188" s="117"/>
      <c r="E188" s="117"/>
      <c r="F188" s="117"/>
      <c r="G188" s="117"/>
      <c r="H188" s="117"/>
      <c r="I188" s="117"/>
      <c r="M188" s="38">
        <f>SUM(M$186:M$187)</f>
        <v>0</v>
      </c>
      <c r="N188" s="36"/>
    </row>
    <row r="191" spans="1:14" ht="16.5" customHeight="1" x14ac:dyDescent="0.3">
      <c r="A191" s="118" t="s">
        <v>243</v>
      </c>
      <c r="B191" s="119"/>
      <c r="C191" s="119"/>
      <c r="D191" s="119"/>
      <c r="E191" s="119"/>
      <c r="F191" s="119"/>
      <c r="G191" s="119"/>
      <c r="H191" s="119"/>
      <c r="I191" s="119"/>
      <c r="J191" s="119"/>
      <c r="K191" s="119"/>
      <c r="L191" s="119"/>
      <c r="M191" s="120"/>
      <c r="N191" s="39"/>
    </row>
    <row r="192" spans="1:14" ht="18.75" customHeight="1" x14ac:dyDescent="0.3">
      <c r="A192" s="40" t="s">
        <v>244</v>
      </c>
      <c r="B192" s="41"/>
      <c r="C192" s="42" t="s">
        <v>623</v>
      </c>
      <c r="D192" s="23" t="s">
        <v>88</v>
      </c>
      <c r="E192" s="33"/>
      <c r="F192" s="26">
        <v>1</v>
      </c>
      <c r="G192" s="33"/>
      <c r="H192" s="26">
        <v>2</v>
      </c>
      <c r="I192" s="27"/>
      <c r="J192" s="24"/>
      <c r="K192" s="27"/>
      <c r="L192" s="27"/>
      <c r="M192" s="28">
        <f t="shared" ref="M192:M193" si="4">IF(ISNUMBER($K192),IF(ISNUMBER($G192),ROUND($K192*$G192,2),ROUND($K192*$F192,2)),IF(ISNUMBER($G192),ROUND($I192*$G192,2),ROUND($I192*$F192,2)))</f>
        <v>0</v>
      </c>
      <c r="N192" s="43"/>
    </row>
    <row r="193" spans="1:14" ht="18.75" customHeight="1" thickBot="1" x14ac:dyDescent="0.35">
      <c r="A193" s="40" t="s">
        <v>245</v>
      </c>
      <c r="B193" s="41"/>
      <c r="C193" s="42" t="s">
        <v>620</v>
      </c>
      <c r="D193" s="23" t="s">
        <v>88</v>
      </c>
      <c r="E193" s="33"/>
      <c r="F193" s="26">
        <v>2</v>
      </c>
      <c r="G193" s="33"/>
      <c r="H193" s="26">
        <v>2</v>
      </c>
      <c r="I193" s="27"/>
      <c r="J193" s="24"/>
      <c r="K193" s="27"/>
      <c r="L193" s="27"/>
      <c r="M193" s="28">
        <f t="shared" si="4"/>
        <v>0</v>
      </c>
      <c r="N193" s="43"/>
    </row>
    <row r="194" spans="1:14" ht="26.25" customHeight="1" x14ac:dyDescent="0.3">
      <c r="A194" s="122" t="s">
        <v>260</v>
      </c>
      <c r="B194" s="123"/>
      <c r="C194" s="123"/>
      <c r="D194" s="123"/>
      <c r="E194" s="123"/>
      <c r="F194" s="123"/>
      <c r="G194" s="123"/>
      <c r="H194" s="123"/>
      <c r="I194" s="123"/>
      <c r="M194" s="45">
        <f>SUM(M$192:M$193)</f>
        <v>0</v>
      </c>
      <c r="N194" s="46"/>
    </row>
    <row r="195" spans="1:14" ht="26.25" customHeight="1" x14ac:dyDescent="0.3">
      <c r="A195" s="124" t="s">
        <v>261</v>
      </c>
      <c r="B195" s="125"/>
      <c r="C195" s="125"/>
      <c r="D195" s="125"/>
      <c r="E195" s="125"/>
      <c r="F195" s="125"/>
      <c r="G195" s="125"/>
      <c r="H195" s="125"/>
      <c r="I195" s="125"/>
      <c r="M195" s="47">
        <f>(SUMIF($H$192:$H$193,2,$M$192:$M$193))*0.2</f>
        <v>0</v>
      </c>
      <c r="N195" s="46"/>
    </row>
    <row r="196" spans="1:14" ht="24.75" customHeight="1" thickBot="1" x14ac:dyDescent="0.35">
      <c r="A196" s="126" t="s">
        <v>262</v>
      </c>
      <c r="B196" s="127"/>
      <c r="C196" s="127"/>
      <c r="D196" s="127"/>
      <c r="E196" s="127"/>
      <c r="F196" s="127"/>
      <c r="G196" s="127"/>
      <c r="H196" s="127"/>
      <c r="I196" s="127"/>
      <c r="M196" s="48">
        <f>SUM(M$194:M$195)</f>
        <v>0</v>
      </c>
      <c r="N196" s="46"/>
    </row>
    <row r="197" spans="1:14" ht="15" customHeight="1" thickBot="1" x14ac:dyDescent="0.35"/>
    <row r="198" spans="1:14" ht="18.75" customHeight="1" x14ac:dyDescent="0.3">
      <c r="A198" s="95" t="s">
        <v>669</v>
      </c>
      <c r="B198" s="96"/>
      <c r="C198" s="96"/>
      <c r="D198" s="96"/>
      <c r="E198" s="96"/>
      <c r="F198" s="96"/>
      <c r="G198" s="96"/>
      <c r="H198" s="96"/>
      <c r="I198" s="96"/>
      <c r="J198" s="96"/>
      <c r="K198" s="96"/>
      <c r="L198" s="96"/>
      <c r="M198" s="97"/>
      <c r="N198" s="2"/>
    </row>
    <row r="199" spans="1:14" ht="15" customHeight="1" x14ac:dyDescent="0.3">
      <c r="A199" s="98"/>
      <c r="B199" s="99"/>
      <c r="C199" s="99"/>
      <c r="D199" s="99"/>
      <c r="E199" s="99"/>
      <c r="F199" s="99"/>
      <c r="G199" s="99"/>
      <c r="H199" s="99"/>
      <c r="I199" s="99"/>
      <c r="J199" s="99"/>
      <c r="K199" s="99"/>
      <c r="L199" s="99"/>
      <c r="M199" s="100"/>
      <c r="N199" s="3"/>
    </row>
    <row r="200" spans="1:14" ht="7.5" customHeight="1" x14ac:dyDescent="0.3">
      <c r="A200" s="101" t="s">
        <v>0</v>
      </c>
      <c r="B200" s="102"/>
      <c r="C200" s="102"/>
      <c r="D200" s="102"/>
      <c r="E200" s="102"/>
      <c r="F200" s="102"/>
      <c r="G200" s="102"/>
      <c r="H200" s="102"/>
      <c r="I200" s="102"/>
      <c r="J200" s="102"/>
      <c r="K200" s="102"/>
      <c r="L200" s="102"/>
      <c r="M200" s="103"/>
      <c r="N200" s="4"/>
    </row>
    <row r="201" spans="1:14" ht="30" customHeight="1" x14ac:dyDescent="0.3">
      <c r="A201" s="101" t="s">
        <v>0</v>
      </c>
      <c r="B201" s="102"/>
      <c r="C201" s="102"/>
      <c r="D201" s="102"/>
      <c r="E201" s="102"/>
      <c r="F201" s="102"/>
      <c r="G201" s="102"/>
      <c r="H201" s="102"/>
      <c r="I201" s="102"/>
      <c r="J201" s="102"/>
      <c r="K201" s="102"/>
      <c r="L201" s="102"/>
      <c r="M201" s="103"/>
      <c r="N201" s="5"/>
    </row>
    <row r="202" spans="1:14" ht="30" customHeight="1" x14ac:dyDescent="0.3">
      <c r="A202" s="104" t="s">
        <v>624</v>
      </c>
      <c r="B202" s="105"/>
      <c r="C202" s="105"/>
      <c r="D202" s="105"/>
      <c r="E202" s="105"/>
      <c r="F202" s="105"/>
      <c r="G202" s="105"/>
      <c r="H202" s="105"/>
      <c r="I202" s="105"/>
      <c r="J202" s="105"/>
      <c r="K202" s="105"/>
      <c r="L202" s="105"/>
      <c r="M202" s="106" t="s">
        <v>1</v>
      </c>
      <c r="N202" s="6"/>
    </row>
    <row r="203" spans="1:14" ht="7.5" customHeight="1" x14ac:dyDescent="0.3">
      <c r="A203" s="3"/>
      <c r="B203" s="7"/>
      <c r="C203" s="3"/>
      <c r="D203"/>
      <c r="F203"/>
      <c r="H203"/>
      <c r="M203"/>
      <c r="N203" s="3"/>
    </row>
    <row r="204" spans="1:14" ht="11.25" customHeight="1" x14ac:dyDescent="0.3">
      <c r="A204" s="8"/>
      <c r="B204" s="9"/>
      <c r="C204" s="8"/>
      <c r="D204" s="128"/>
      <c r="E204" s="129"/>
      <c r="F204" s="130"/>
      <c r="G204" s="131"/>
      <c r="H204" s="130"/>
      <c r="I204" s="130"/>
      <c r="J204" s="129"/>
      <c r="K204" s="129"/>
      <c r="L204" s="129"/>
      <c r="M204" s="130"/>
      <c r="N204" s="8"/>
    </row>
    <row r="205" spans="1:14" ht="37.5" customHeight="1" x14ac:dyDescent="0.3">
      <c r="A205" s="10" t="s">
        <v>2</v>
      </c>
      <c r="B205" s="11" t="s">
        <v>3</v>
      </c>
      <c r="C205" s="12" t="s">
        <v>4</v>
      </c>
      <c r="D205" s="12" t="s">
        <v>5</v>
      </c>
      <c r="F205" s="12" t="s">
        <v>6</v>
      </c>
      <c r="G205" s="12" t="s">
        <v>7</v>
      </c>
      <c r="H205" s="12" t="s">
        <v>8</v>
      </c>
      <c r="I205" s="12" t="s">
        <v>9</v>
      </c>
      <c r="M205" s="13" t="s">
        <v>10</v>
      </c>
      <c r="N205" s="14" t="s">
        <v>11</v>
      </c>
    </row>
    <row r="206" spans="1:14" s="59" customFormat="1" ht="45" customHeight="1" x14ac:dyDescent="0.3">
      <c r="A206" s="49" t="s">
        <v>263</v>
      </c>
      <c r="B206" s="50"/>
      <c r="C206" s="51" t="s">
        <v>264</v>
      </c>
      <c r="D206" s="55"/>
      <c r="E206" s="56"/>
      <c r="F206" s="57"/>
      <c r="G206" s="56"/>
      <c r="H206" s="57"/>
      <c r="I206" s="56"/>
      <c r="J206" s="56"/>
      <c r="K206" s="56"/>
      <c r="L206" s="56"/>
      <c r="M206" s="58"/>
    </row>
    <row r="207" spans="1:14" s="59" customFormat="1" ht="37.5" customHeight="1" x14ac:dyDescent="0.3">
      <c r="A207" s="52" t="s">
        <v>265</v>
      </c>
      <c r="B207" s="53"/>
      <c r="C207" s="54" t="s">
        <v>266</v>
      </c>
      <c r="D207" s="55"/>
      <c r="E207" s="56"/>
      <c r="F207" s="57"/>
      <c r="G207" s="56"/>
      <c r="H207" s="57"/>
      <c r="I207" s="56"/>
      <c r="J207" s="56"/>
      <c r="K207" s="56"/>
      <c r="L207" s="56"/>
      <c r="M207" s="58"/>
    </row>
    <row r="208" spans="1:14" ht="26.25" customHeight="1" x14ac:dyDescent="0.3">
      <c r="A208" s="19" t="s">
        <v>267</v>
      </c>
      <c r="B208" s="20"/>
      <c r="C208" s="21" t="s">
        <v>268</v>
      </c>
      <c r="D208" s="23" t="s">
        <v>20</v>
      </c>
      <c r="E208" s="24"/>
      <c r="F208" s="25">
        <v>1</v>
      </c>
      <c r="G208" s="24"/>
      <c r="H208" s="26">
        <v>2</v>
      </c>
      <c r="I208" s="27"/>
      <c r="J208" s="24"/>
      <c r="K208" s="27"/>
      <c r="L208" s="27"/>
      <c r="M208" s="28">
        <f>IF(ISNUMBER($K208),IF(ISNUMBER($G208),ROUND($K208*$G208,2),ROUND($K208*$F208,2)),IF(ISNUMBER($G208),ROUND($I208*$G208,2),ROUND($I208*$F208,2)))</f>
        <v>0</v>
      </c>
    </row>
    <row r="209" spans="1:14" s="59" customFormat="1" ht="37.5" customHeight="1" x14ac:dyDescent="0.3">
      <c r="A209" s="52" t="s">
        <v>269</v>
      </c>
      <c r="B209" s="53"/>
      <c r="C209" s="54" t="s">
        <v>270</v>
      </c>
      <c r="D209" s="55"/>
      <c r="E209" s="56"/>
      <c r="F209" s="57"/>
      <c r="G209" s="56"/>
      <c r="H209" s="57"/>
      <c r="I209" s="56"/>
      <c r="J209" s="56"/>
      <c r="K209" s="56"/>
      <c r="L209" s="56"/>
      <c r="M209" s="58"/>
    </row>
    <row r="210" spans="1:14" ht="26.25" customHeight="1" x14ac:dyDescent="0.3">
      <c r="A210" s="19" t="s">
        <v>271</v>
      </c>
      <c r="B210" s="20"/>
      <c r="C210" s="21" t="s">
        <v>272</v>
      </c>
      <c r="D210" s="23" t="s">
        <v>20</v>
      </c>
      <c r="E210" s="24"/>
      <c r="F210" s="25">
        <v>4</v>
      </c>
      <c r="G210" s="24"/>
      <c r="H210" s="26">
        <v>2</v>
      </c>
      <c r="I210" s="27"/>
      <c r="J210" s="24"/>
      <c r="K210" s="27"/>
      <c r="L210" s="27"/>
      <c r="M210" s="28">
        <f>IF(ISNUMBER($K210),IF(ISNUMBER($G210),ROUND($K210*$G210,2),ROUND($K210*$F210,2)),IF(ISNUMBER($G210),ROUND($I210*$G210,2),ROUND($I210*$F210,2)))</f>
        <v>0</v>
      </c>
    </row>
    <row r="211" spans="1:14" ht="26.25" customHeight="1" x14ac:dyDescent="0.3">
      <c r="A211" s="19" t="s">
        <v>273</v>
      </c>
      <c r="B211" s="20"/>
      <c r="C211" s="21" t="s">
        <v>274</v>
      </c>
      <c r="D211" s="23" t="s">
        <v>30</v>
      </c>
      <c r="E211" s="31"/>
      <c r="F211" s="32">
        <v>60</v>
      </c>
      <c r="G211" s="31"/>
      <c r="H211" s="26">
        <v>2</v>
      </c>
      <c r="I211" s="27"/>
      <c r="J211" s="24"/>
      <c r="K211" s="27"/>
      <c r="L211" s="27"/>
      <c r="M211" s="28">
        <f>IF(ISNUMBER($K211),IF(ISNUMBER($G211),ROUND($K211*$G211,2),ROUND($K211*$F211,2)),IF(ISNUMBER($G211),ROUND($I211*$G211,2),ROUND($I211*$F211,2)))</f>
        <v>0</v>
      </c>
    </row>
    <row r="212" spans="1:14" s="59" customFormat="1" ht="37.5" customHeight="1" x14ac:dyDescent="0.3">
      <c r="A212" s="52" t="s">
        <v>275</v>
      </c>
      <c r="B212" s="53"/>
      <c r="C212" s="54" t="s">
        <v>276</v>
      </c>
      <c r="D212" s="55"/>
      <c r="E212" s="56"/>
      <c r="F212" s="57"/>
      <c r="G212" s="56"/>
      <c r="H212" s="57"/>
      <c r="I212" s="56"/>
      <c r="J212" s="56"/>
      <c r="K212" s="56"/>
      <c r="L212" s="56"/>
      <c r="M212" s="58"/>
    </row>
    <row r="213" spans="1:14" ht="26.25" customHeight="1" x14ac:dyDescent="0.3">
      <c r="A213" s="19" t="s">
        <v>277</v>
      </c>
      <c r="B213" s="20"/>
      <c r="C213" s="21" t="s">
        <v>278</v>
      </c>
      <c r="D213" s="23" t="s">
        <v>30</v>
      </c>
      <c r="E213" s="31"/>
      <c r="F213" s="32">
        <v>131</v>
      </c>
      <c r="G213" s="31"/>
      <c r="H213" s="26">
        <v>2</v>
      </c>
      <c r="I213" s="27"/>
      <c r="J213" s="24"/>
      <c r="K213" s="27"/>
      <c r="L213" s="27"/>
      <c r="M213" s="28">
        <f>IF(ISNUMBER($K213),IF(ISNUMBER($G213),ROUND($K213*$G213,2),ROUND($K213*$F213,2)),IF(ISNUMBER($G213),ROUND($I213*$G213,2),ROUND($I213*$F213,2)))</f>
        <v>0</v>
      </c>
    </row>
    <row r="214" spans="1:14" ht="26.25" customHeight="1" thickBot="1" x14ac:dyDescent="0.35">
      <c r="A214" s="19" t="s">
        <v>279</v>
      </c>
      <c r="B214" s="20"/>
      <c r="C214" s="21" t="s">
        <v>280</v>
      </c>
      <c r="D214" s="23"/>
      <c r="E214" s="31"/>
      <c r="F214" s="32">
        <v>0</v>
      </c>
      <c r="G214" s="31"/>
      <c r="H214" s="26">
        <v>2</v>
      </c>
      <c r="I214" s="27"/>
      <c r="J214" s="24"/>
      <c r="K214" s="27"/>
      <c r="L214" s="27"/>
      <c r="M214" s="28">
        <f>IF(ISNUMBER($K214),IF(ISNUMBER($G214),ROUND($K214*$G214,2),ROUND($K214*$F214,2)),IF(ISNUMBER($G214),ROUND($I214*$G214,2),ROUND($I214*$F214,2)))</f>
        <v>0</v>
      </c>
    </row>
    <row r="215" spans="1:14" ht="15" customHeight="1" x14ac:dyDescent="0.3">
      <c r="A215" s="112" t="s">
        <v>281</v>
      </c>
      <c r="B215" s="113"/>
      <c r="C215" s="113"/>
      <c r="D215" s="113"/>
      <c r="E215" s="113"/>
      <c r="F215" s="113"/>
      <c r="G215" s="113"/>
      <c r="H215" s="113"/>
      <c r="I215" s="113"/>
      <c r="M215" s="35">
        <f>M$208+M$210+M$211+M$213+M$214</f>
        <v>0</v>
      </c>
      <c r="N215" s="36"/>
    </row>
    <row r="216" spans="1:14" ht="15" customHeight="1" x14ac:dyDescent="0.3">
      <c r="A216" s="114" t="s">
        <v>111</v>
      </c>
      <c r="B216" s="115"/>
      <c r="C216" s="115"/>
      <c r="D216" s="115"/>
      <c r="E216" s="115"/>
      <c r="F216" s="115"/>
      <c r="G216" s="115"/>
      <c r="H216" s="115"/>
      <c r="I216" s="115"/>
      <c r="M216" s="37">
        <f>(SUMIF($H$206:$H$214,2,$M$206:$M$214))*0.2</f>
        <v>0</v>
      </c>
      <c r="N216" s="36"/>
    </row>
    <row r="217" spans="1:14" ht="15" customHeight="1" x14ac:dyDescent="0.3">
      <c r="A217" s="116" t="s">
        <v>282</v>
      </c>
      <c r="B217" s="117"/>
      <c r="C217" s="117"/>
      <c r="D217" s="117"/>
      <c r="E217" s="117"/>
      <c r="F217" s="117"/>
      <c r="G217" s="117"/>
      <c r="H217" s="117"/>
      <c r="I217" s="117"/>
      <c r="M217" s="38">
        <f>SUM(M$215:M$216)</f>
        <v>0</v>
      </c>
      <c r="N217" s="36"/>
    </row>
    <row r="219" spans="1:14" ht="15" customHeight="1" thickBot="1" x14ac:dyDescent="0.35"/>
    <row r="220" spans="1:14" ht="16.5" customHeight="1" x14ac:dyDescent="0.3">
      <c r="A220" s="184" t="s">
        <v>243</v>
      </c>
      <c r="B220" s="185"/>
      <c r="C220" s="185"/>
      <c r="D220" s="185"/>
      <c r="E220" s="185"/>
      <c r="F220" s="185"/>
      <c r="G220" s="185"/>
      <c r="H220" s="185"/>
      <c r="I220" s="185"/>
      <c r="J220" s="185"/>
      <c r="K220" s="185"/>
      <c r="L220" s="185"/>
      <c r="M220" s="186"/>
      <c r="N220" s="39"/>
    </row>
    <row r="221" spans="1:14" ht="18.75" customHeight="1" thickBot="1" x14ac:dyDescent="0.35">
      <c r="A221" s="187" t="s">
        <v>246</v>
      </c>
      <c r="B221" s="188"/>
      <c r="C221" s="42" t="s">
        <v>247</v>
      </c>
      <c r="D221" s="23" t="s">
        <v>30</v>
      </c>
      <c r="E221" s="31"/>
      <c r="F221" s="32">
        <v>131</v>
      </c>
      <c r="G221" s="31"/>
      <c r="H221" s="26">
        <v>2</v>
      </c>
      <c r="I221" s="27"/>
      <c r="J221" s="24"/>
      <c r="K221" s="27"/>
      <c r="L221" s="27"/>
      <c r="M221" s="189">
        <f>IF(ISNUMBER($K221),IF(ISNUMBER($G221),ROUND($K221*$G221,2),ROUND($K221*$F221,2)),IF(ISNUMBER($G221),ROUND($I221*$G221,2),ROUND($I221*$F221,2)))</f>
        <v>0</v>
      </c>
      <c r="N221" s="43"/>
    </row>
    <row r="222" spans="1:14" ht="26.25" customHeight="1" thickTop="1" thickBot="1" x14ac:dyDescent="0.35">
      <c r="A222" s="190" t="s">
        <v>259</v>
      </c>
      <c r="B222" s="121"/>
      <c r="C222" s="121"/>
      <c r="D222" s="121"/>
      <c r="E222" s="121"/>
      <c r="F222" s="121"/>
      <c r="G222" s="121"/>
      <c r="H222" s="121"/>
      <c r="I222" s="121"/>
      <c r="J222" s="191"/>
      <c r="K222" s="191"/>
      <c r="L222" s="191"/>
      <c r="M222" s="192">
        <f>SUM(M$221:M$221)</f>
        <v>0</v>
      </c>
      <c r="N222" s="44"/>
    </row>
    <row r="223" spans="1:14" ht="26.25" customHeight="1" x14ac:dyDescent="0.3">
      <c r="A223" s="193" t="s">
        <v>260</v>
      </c>
      <c r="B223" s="123"/>
      <c r="C223" s="123"/>
      <c r="D223" s="123"/>
      <c r="E223" s="123"/>
      <c r="F223" s="123"/>
      <c r="G223" s="123"/>
      <c r="H223" s="123"/>
      <c r="I223" s="123"/>
      <c r="J223" s="191"/>
      <c r="K223" s="191"/>
      <c r="L223" s="191"/>
      <c r="M223" s="194">
        <f>M221</f>
        <v>0</v>
      </c>
      <c r="N223" s="46"/>
    </row>
    <row r="224" spans="1:14" ht="26.25" customHeight="1" x14ac:dyDescent="0.3">
      <c r="A224" s="195" t="s">
        <v>261</v>
      </c>
      <c r="B224" s="196"/>
      <c r="C224" s="196"/>
      <c r="D224" s="196"/>
      <c r="E224" s="196"/>
      <c r="F224" s="196"/>
      <c r="G224" s="196"/>
      <c r="H224" s="196"/>
      <c r="I224" s="196"/>
      <c r="J224" s="191"/>
      <c r="K224" s="191"/>
      <c r="L224" s="191"/>
      <c r="M224" s="197">
        <f>(SUMIF($H$221:$H$222,2,$M$221:$M$222))*0.2</f>
        <v>0</v>
      </c>
      <c r="N224" s="46"/>
    </row>
    <row r="225" spans="1:14" ht="24.75" customHeight="1" thickBot="1" x14ac:dyDescent="0.35">
      <c r="A225" s="198" t="s">
        <v>262</v>
      </c>
      <c r="B225" s="199"/>
      <c r="C225" s="199"/>
      <c r="D225" s="199"/>
      <c r="E225" s="199"/>
      <c r="F225" s="199"/>
      <c r="G225" s="199"/>
      <c r="H225" s="199"/>
      <c r="I225" s="199"/>
      <c r="J225" s="200"/>
      <c r="K225" s="200"/>
      <c r="L225" s="200"/>
      <c r="M225" s="201">
        <f>SUM(M$223:M$224)</f>
        <v>0</v>
      </c>
      <c r="N225" s="46"/>
    </row>
    <row r="226" spans="1:14" ht="15" customHeight="1" thickBot="1" x14ac:dyDescent="0.35"/>
    <row r="227" spans="1:14" ht="18.75" customHeight="1" x14ac:dyDescent="0.3">
      <c r="A227" s="95" t="s">
        <v>669</v>
      </c>
      <c r="B227" s="96"/>
      <c r="C227" s="96"/>
      <c r="D227" s="96"/>
      <c r="E227" s="96"/>
      <c r="F227" s="96"/>
      <c r="G227" s="96"/>
      <c r="H227" s="96"/>
      <c r="I227" s="96"/>
      <c r="J227" s="96"/>
      <c r="K227" s="96"/>
      <c r="L227" s="96"/>
      <c r="M227" s="97"/>
      <c r="N227" s="2"/>
    </row>
    <row r="228" spans="1:14" ht="15" customHeight="1" x14ac:dyDescent="0.3">
      <c r="A228" s="98"/>
      <c r="B228" s="99"/>
      <c r="C228" s="99"/>
      <c r="D228" s="99"/>
      <c r="E228" s="99"/>
      <c r="F228" s="99"/>
      <c r="G228" s="99"/>
      <c r="H228" s="99"/>
      <c r="I228" s="99"/>
      <c r="J228" s="99"/>
      <c r="K228" s="99"/>
      <c r="L228" s="99"/>
      <c r="M228" s="100"/>
      <c r="N228" s="3"/>
    </row>
    <row r="229" spans="1:14" ht="7.5" customHeight="1" x14ac:dyDescent="0.3">
      <c r="A229" s="101" t="s">
        <v>0</v>
      </c>
      <c r="B229" s="102"/>
      <c r="C229" s="102"/>
      <c r="D229" s="102"/>
      <c r="E229" s="102"/>
      <c r="F229" s="102"/>
      <c r="G229" s="102"/>
      <c r="H229" s="102"/>
      <c r="I229" s="102"/>
      <c r="J229" s="102"/>
      <c r="K229" s="102"/>
      <c r="L229" s="102"/>
      <c r="M229" s="103"/>
      <c r="N229" s="4"/>
    </row>
    <row r="230" spans="1:14" ht="30" customHeight="1" x14ac:dyDescent="0.3">
      <c r="A230" s="101" t="s">
        <v>0</v>
      </c>
      <c r="B230" s="102"/>
      <c r="C230" s="102"/>
      <c r="D230" s="102"/>
      <c r="E230" s="102"/>
      <c r="F230" s="102"/>
      <c r="G230" s="102"/>
      <c r="H230" s="102"/>
      <c r="I230" s="102"/>
      <c r="J230" s="102"/>
      <c r="K230" s="102"/>
      <c r="L230" s="102"/>
      <c r="M230" s="103"/>
      <c r="N230" s="5"/>
    </row>
    <row r="231" spans="1:14" ht="30" customHeight="1" x14ac:dyDescent="0.3">
      <c r="A231" s="104" t="s">
        <v>625</v>
      </c>
      <c r="B231" s="105"/>
      <c r="C231" s="105"/>
      <c r="D231" s="105"/>
      <c r="E231" s="105"/>
      <c r="F231" s="105"/>
      <c r="G231" s="105"/>
      <c r="H231" s="105"/>
      <c r="I231" s="105"/>
      <c r="J231" s="105"/>
      <c r="K231" s="105"/>
      <c r="L231" s="105"/>
      <c r="M231" s="106" t="s">
        <v>1</v>
      </c>
      <c r="N231" s="6"/>
    </row>
    <row r="232" spans="1:14" ht="7.5" customHeight="1" x14ac:dyDescent="0.3">
      <c r="A232" s="3"/>
      <c r="B232" s="7"/>
      <c r="C232" s="3"/>
      <c r="D232"/>
      <c r="F232"/>
      <c r="H232"/>
      <c r="M232"/>
      <c r="N232" s="3"/>
    </row>
    <row r="233" spans="1:14" ht="11.25" customHeight="1" x14ac:dyDescent="0.3">
      <c r="A233" s="8"/>
      <c r="B233" s="9"/>
      <c r="C233" s="8"/>
      <c r="D233" s="128"/>
      <c r="E233" s="129"/>
      <c r="F233" s="130"/>
      <c r="G233" s="131"/>
      <c r="H233" s="130"/>
      <c r="I233" s="130"/>
      <c r="J233" s="129"/>
      <c r="K233" s="129"/>
      <c r="L233" s="129"/>
      <c r="M233" s="130"/>
      <c r="N233" s="8"/>
    </row>
    <row r="234" spans="1:14" ht="37.5" customHeight="1" x14ac:dyDescent="0.3">
      <c r="A234" s="10" t="s">
        <v>2</v>
      </c>
      <c r="B234" s="11" t="s">
        <v>3</v>
      </c>
      <c r="C234" s="12" t="s">
        <v>4</v>
      </c>
      <c r="D234" s="12" t="s">
        <v>5</v>
      </c>
      <c r="F234" s="12" t="s">
        <v>6</v>
      </c>
      <c r="G234" s="12" t="s">
        <v>7</v>
      </c>
      <c r="H234" s="12" t="s">
        <v>8</v>
      </c>
      <c r="I234" s="12" t="s">
        <v>9</v>
      </c>
      <c r="M234" s="13" t="s">
        <v>10</v>
      </c>
      <c r="N234" s="14" t="s">
        <v>11</v>
      </c>
    </row>
    <row r="235" spans="1:14" ht="45" customHeight="1" x14ac:dyDescent="0.3">
      <c r="A235" s="49" t="s">
        <v>283</v>
      </c>
      <c r="B235" s="50"/>
      <c r="C235" s="51" t="s">
        <v>284</v>
      </c>
      <c r="D235" s="15"/>
      <c r="E235" s="16"/>
      <c r="F235" s="17"/>
      <c r="G235" s="16"/>
      <c r="H235" s="17"/>
      <c r="I235" s="16"/>
      <c r="J235" s="16"/>
      <c r="K235" s="16"/>
      <c r="L235" s="16"/>
      <c r="M235" s="18"/>
    </row>
    <row r="236" spans="1:14" ht="37.5" customHeight="1" x14ac:dyDescent="0.3">
      <c r="A236" s="52" t="s">
        <v>285</v>
      </c>
      <c r="B236" s="53"/>
      <c r="C236" s="54" t="s">
        <v>15</v>
      </c>
      <c r="D236" s="15"/>
      <c r="E236" s="16"/>
      <c r="F236" s="17"/>
      <c r="G236" s="16"/>
      <c r="H236" s="17"/>
      <c r="I236" s="16"/>
      <c r="J236" s="16"/>
      <c r="K236" s="16"/>
      <c r="L236" s="16"/>
      <c r="M236" s="18"/>
    </row>
    <row r="237" spans="1:14" ht="26.25" customHeight="1" x14ac:dyDescent="0.3">
      <c r="A237" s="19" t="s">
        <v>286</v>
      </c>
      <c r="B237" s="20"/>
      <c r="C237" s="21" t="s">
        <v>288</v>
      </c>
      <c r="D237" s="23" t="s">
        <v>30</v>
      </c>
      <c r="E237" s="31"/>
      <c r="F237" s="32">
        <v>4</v>
      </c>
      <c r="G237" s="31"/>
      <c r="H237" s="26">
        <v>2</v>
      </c>
      <c r="I237" s="27"/>
      <c r="J237" s="24"/>
      <c r="K237" s="27"/>
      <c r="L237" s="27"/>
      <c r="M237" s="28">
        <f t="shared" ref="M237:M238" si="5">IF(ISNUMBER($K237),IF(ISNUMBER($G237),ROUND($K237*$G237,2),ROUND($K237*$F237,2)),IF(ISNUMBER($G237),ROUND($I237*$G237,2),ROUND($I237*$F237,2)))</f>
        <v>0</v>
      </c>
    </row>
    <row r="238" spans="1:14" ht="26.25" customHeight="1" x14ac:dyDescent="0.3">
      <c r="A238" s="19" t="s">
        <v>287</v>
      </c>
      <c r="B238" s="20"/>
      <c r="C238" s="21" t="s">
        <v>290</v>
      </c>
      <c r="D238" s="23" t="s">
        <v>30</v>
      </c>
      <c r="E238" s="31"/>
      <c r="F238" s="32">
        <v>25.3</v>
      </c>
      <c r="G238" s="31"/>
      <c r="H238" s="26">
        <v>2</v>
      </c>
      <c r="I238" s="27"/>
      <c r="J238" s="24"/>
      <c r="K238" s="27"/>
      <c r="L238" s="27"/>
      <c r="M238" s="28">
        <f t="shared" si="5"/>
        <v>0</v>
      </c>
    </row>
    <row r="239" spans="1:14" ht="26.25" customHeight="1" x14ac:dyDescent="0.3">
      <c r="A239" s="19" t="s">
        <v>289</v>
      </c>
      <c r="B239" s="20"/>
      <c r="C239" s="21" t="s">
        <v>292</v>
      </c>
      <c r="D239" s="23" t="s">
        <v>20</v>
      </c>
      <c r="E239" s="24"/>
      <c r="F239" s="25">
        <v>1</v>
      </c>
      <c r="G239" s="24"/>
      <c r="H239" s="26">
        <v>2</v>
      </c>
      <c r="I239" s="27"/>
      <c r="J239" s="24"/>
      <c r="K239" s="27"/>
      <c r="L239" s="27"/>
      <c r="M239" s="28">
        <f>IF(ISNUMBER($K239),IF(ISNUMBER($G239),ROUND($K239*$G239,2),ROUND($K239*$F239,2)),IF(ISNUMBER($G239),ROUND($I239*$G239,2),ROUND($I239*$F239,2)))</f>
        <v>0</v>
      </c>
    </row>
    <row r="240" spans="1:14" ht="26.25" customHeight="1" thickBot="1" x14ac:dyDescent="0.35">
      <c r="A240" s="19" t="s">
        <v>291</v>
      </c>
      <c r="B240" s="20"/>
      <c r="C240" s="21" t="s">
        <v>129</v>
      </c>
      <c r="D240" s="15"/>
      <c r="E240" s="16"/>
      <c r="F240" s="17"/>
      <c r="G240" s="16"/>
      <c r="H240" s="17"/>
      <c r="I240" s="16"/>
      <c r="J240" s="16"/>
      <c r="K240" s="16"/>
      <c r="L240" s="16"/>
      <c r="M240" s="18"/>
    </row>
    <row r="241" spans="1:14" ht="15" customHeight="1" x14ac:dyDescent="0.3">
      <c r="A241" s="112" t="s">
        <v>293</v>
      </c>
      <c r="B241" s="113"/>
      <c r="C241" s="113"/>
      <c r="D241" s="113"/>
      <c r="E241" s="113"/>
      <c r="F241" s="113"/>
      <c r="G241" s="113"/>
      <c r="H241" s="113"/>
      <c r="I241" s="113"/>
      <c r="M241" s="35">
        <f>SUM(M$237:M$238)+M$239</f>
        <v>0</v>
      </c>
      <c r="N241" s="36"/>
    </row>
    <row r="242" spans="1:14" ht="15" customHeight="1" x14ac:dyDescent="0.3">
      <c r="A242" s="114" t="s">
        <v>111</v>
      </c>
      <c r="B242" s="115"/>
      <c r="C242" s="115"/>
      <c r="D242" s="115"/>
      <c r="E242" s="115"/>
      <c r="F242" s="115"/>
      <c r="G242" s="115"/>
      <c r="H242" s="115"/>
      <c r="I242" s="115"/>
      <c r="M242" s="37">
        <f>(SUMIF($H$235:$H$240,2,$M$235:$M$240))*0.2</f>
        <v>0</v>
      </c>
      <c r="N242" s="36"/>
    </row>
    <row r="243" spans="1:14" ht="15" customHeight="1" x14ac:dyDescent="0.3">
      <c r="A243" s="116" t="s">
        <v>294</v>
      </c>
      <c r="B243" s="117"/>
      <c r="C243" s="117"/>
      <c r="D243" s="117"/>
      <c r="E243" s="117"/>
      <c r="F243" s="117"/>
      <c r="G243" s="117"/>
      <c r="H243" s="117"/>
      <c r="I243" s="117"/>
      <c r="M243" s="38">
        <f>SUM(M$241:M$242)</f>
        <v>0</v>
      </c>
      <c r="N243" s="36"/>
    </row>
    <row r="246" spans="1:14" ht="15" customHeight="1" thickBot="1" x14ac:dyDescent="0.35"/>
    <row r="247" spans="1:14" ht="18.75" customHeight="1" x14ac:dyDescent="0.3">
      <c r="A247" s="95" t="s">
        <v>669</v>
      </c>
      <c r="B247" s="96"/>
      <c r="C247" s="96"/>
      <c r="D247" s="96"/>
      <c r="E247" s="96"/>
      <c r="F247" s="96"/>
      <c r="G247" s="96"/>
      <c r="H247" s="96"/>
      <c r="I247" s="96"/>
      <c r="J247" s="96"/>
      <c r="K247" s="96"/>
      <c r="L247" s="96"/>
      <c r="M247" s="97"/>
      <c r="N247" s="2"/>
    </row>
    <row r="248" spans="1:14" ht="15" customHeight="1" x14ac:dyDescent="0.3">
      <c r="A248" s="98"/>
      <c r="B248" s="99"/>
      <c r="C248" s="99"/>
      <c r="D248" s="99"/>
      <c r="E248" s="99"/>
      <c r="F248" s="99"/>
      <c r="G248" s="99"/>
      <c r="H248" s="99"/>
      <c r="I248" s="99"/>
      <c r="J248" s="99"/>
      <c r="K248" s="99"/>
      <c r="L248" s="99"/>
      <c r="M248" s="100"/>
      <c r="N248" s="3"/>
    </row>
    <row r="249" spans="1:14" ht="7.5" customHeight="1" x14ac:dyDescent="0.3">
      <c r="A249" s="101" t="s">
        <v>0</v>
      </c>
      <c r="B249" s="102"/>
      <c r="C249" s="102"/>
      <c r="D249" s="102"/>
      <c r="E249" s="102"/>
      <c r="F249" s="102"/>
      <c r="G249" s="102"/>
      <c r="H249" s="102"/>
      <c r="I249" s="102"/>
      <c r="J249" s="102"/>
      <c r="K249" s="102"/>
      <c r="L249" s="102"/>
      <c r="M249" s="103"/>
      <c r="N249" s="4"/>
    </row>
    <row r="250" spans="1:14" ht="30" customHeight="1" x14ac:dyDescent="0.3">
      <c r="A250" s="101" t="s">
        <v>0</v>
      </c>
      <c r="B250" s="102"/>
      <c r="C250" s="102"/>
      <c r="D250" s="102"/>
      <c r="E250" s="102"/>
      <c r="F250" s="102"/>
      <c r="G250" s="102"/>
      <c r="H250" s="102"/>
      <c r="I250" s="102"/>
      <c r="J250" s="102"/>
      <c r="K250" s="102"/>
      <c r="L250" s="102"/>
      <c r="M250" s="103"/>
      <c r="N250" s="5"/>
    </row>
    <row r="251" spans="1:14" ht="30" customHeight="1" x14ac:dyDescent="0.3">
      <c r="A251" s="104" t="s">
        <v>626</v>
      </c>
      <c r="B251" s="105"/>
      <c r="C251" s="105"/>
      <c r="D251" s="105"/>
      <c r="E251" s="105"/>
      <c r="F251" s="105"/>
      <c r="G251" s="105"/>
      <c r="H251" s="105"/>
      <c r="I251" s="105"/>
      <c r="J251" s="105"/>
      <c r="K251" s="105"/>
      <c r="L251" s="105"/>
      <c r="M251" s="106" t="s">
        <v>1</v>
      </c>
      <c r="N251" s="6"/>
    </row>
    <row r="252" spans="1:14" ht="7.5" customHeight="1" x14ac:dyDescent="0.3">
      <c r="A252" s="3"/>
      <c r="B252" s="7"/>
      <c r="C252" s="3"/>
      <c r="D252"/>
      <c r="F252"/>
      <c r="H252"/>
      <c r="M252"/>
      <c r="N252" s="3"/>
    </row>
    <row r="253" spans="1:14" ht="11.25" customHeight="1" x14ac:dyDescent="0.3">
      <c r="A253" s="8"/>
      <c r="B253" s="9"/>
      <c r="C253" s="8"/>
      <c r="D253" s="128"/>
      <c r="E253" s="129"/>
      <c r="F253" s="130"/>
      <c r="G253" s="131"/>
      <c r="H253" s="130"/>
      <c r="I253" s="130"/>
      <c r="J253" s="129"/>
      <c r="K253" s="129"/>
      <c r="L253" s="129"/>
      <c r="M253" s="130"/>
      <c r="N253" s="8"/>
    </row>
    <row r="254" spans="1:14" ht="37.5" customHeight="1" x14ac:dyDescent="0.3">
      <c r="A254" s="10" t="s">
        <v>2</v>
      </c>
      <c r="B254" s="11" t="s">
        <v>3</v>
      </c>
      <c r="C254" s="12" t="s">
        <v>4</v>
      </c>
      <c r="D254" s="12" t="s">
        <v>5</v>
      </c>
      <c r="F254" s="12" t="s">
        <v>6</v>
      </c>
      <c r="G254" s="12" t="s">
        <v>7</v>
      </c>
      <c r="H254" s="12" t="s">
        <v>8</v>
      </c>
      <c r="I254" s="12" t="s">
        <v>9</v>
      </c>
      <c r="M254" s="13" t="s">
        <v>10</v>
      </c>
      <c r="N254" s="14" t="s">
        <v>11</v>
      </c>
    </row>
    <row r="255" spans="1:14" s="59" customFormat="1" ht="30.75" customHeight="1" x14ac:dyDescent="0.3">
      <c r="A255" s="49" t="s">
        <v>295</v>
      </c>
      <c r="B255" s="50"/>
      <c r="C255" s="51" t="s">
        <v>296</v>
      </c>
      <c r="D255" s="55"/>
      <c r="E255" s="56"/>
      <c r="F255" s="57"/>
      <c r="G255" s="56"/>
      <c r="H255" s="57"/>
      <c r="I255" s="56"/>
      <c r="J255" s="56"/>
      <c r="K255" s="56"/>
      <c r="L255" s="56"/>
      <c r="M255" s="58"/>
    </row>
    <row r="256" spans="1:14" s="59" customFormat="1" ht="32.65" customHeight="1" x14ac:dyDescent="0.3">
      <c r="A256" s="52" t="s">
        <v>297</v>
      </c>
      <c r="B256" s="53"/>
      <c r="C256" s="54" t="s">
        <v>15</v>
      </c>
      <c r="D256" s="55"/>
      <c r="E256" s="56"/>
      <c r="F256" s="57"/>
      <c r="G256" s="56"/>
      <c r="H256" s="57"/>
      <c r="I256" s="56"/>
      <c r="J256" s="56"/>
      <c r="K256" s="56"/>
      <c r="L256" s="56"/>
      <c r="M256" s="58"/>
    </row>
    <row r="257" spans="1:14" ht="26.25" customHeight="1" x14ac:dyDescent="0.3">
      <c r="A257" s="19" t="s">
        <v>298</v>
      </c>
      <c r="B257" s="20"/>
      <c r="C257" s="21" t="s">
        <v>299</v>
      </c>
      <c r="D257" s="23" t="s">
        <v>20</v>
      </c>
      <c r="E257" s="24"/>
      <c r="F257" s="25">
        <v>1</v>
      </c>
      <c r="G257" s="24"/>
      <c r="H257" s="26">
        <v>2</v>
      </c>
      <c r="I257" s="27"/>
      <c r="J257" s="24"/>
      <c r="K257" s="27"/>
      <c r="L257" s="27"/>
      <c r="M257" s="28">
        <f>IF(ISNUMBER($K257),IF(ISNUMBER($G257),ROUND($K257*$G257,2),ROUND($K257*$F257,2)),IF(ISNUMBER($G257),ROUND($I257*$G257,2),ROUND($I257*$F257,2)))</f>
        <v>0</v>
      </c>
    </row>
    <row r="258" spans="1:14" s="59" customFormat="1" ht="26.25" customHeight="1" x14ac:dyDescent="0.3">
      <c r="A258" s="52" t="s">
        <v>300</v>
      </c>
      <c r="B258" s="53"/>
      <c r="C258" s="54" t="s">
        <v>270</v>
      </c>
      <c r="D258" s="55"/>
      <c r="E258" s="56"/>
      <c r="F258" s="57"/>
      <c r="G258" s="56"/>
      <c r="H258" s="57"/>
      <c r="I258" s="56"/>
      <c r="J258" s="56"/>
      <c r="K258" s="56"/>
      <c r="L258" s="56"/>
      <c r="M258" s="58"/>
    </row>
    <row r="259" spans="1:14" ht="22.5" customHeight="1" x14ac:dyDescent="0.3">
      <c r="A259" s="19" t="s">
        <v>301</v>
      </c>
      <c r="B259" s="20"/>
      <c r="C259" s="22" t="s">
        <v>302</v>
      </c>
      <c r="D259" s="23" t="s">
        <v>40</v>
      </c>
      <c r="E259" s="33"/>
      <c r="F259" s="26">
        <v>1</v>
      </c>
      <c r="G259" s="33"/>
      <c r="H259" s="26">
        <v>2</v>
      </c>
      <c r="I259" s="27"/>
      <c r="J259" s="24"/>
      <c r="K259" s="27"/>
      <c r="L259" s="27"/>
      <c r="M259" s="28">
        <f>IF(ISNUMBER($K259),IF(ISNUMBER($G259),ROUND($K259*$G259,2),ROUND($K259*$F259,2)),IF(ISNUMBER($G259),ROUND($I259*$G259,2),ROUND($I259*$F259,2)))</f>
        <v>0</v>
      </c>
    </row>
    <row r="260" spans="1:14" ht="31.5" customHeight="1" x14ac:dyDescent="0.3">
      <c r="A260" s="110" t="s">
        <v>303</v>
      </c>
      <c r="B260" s="111"/>
      <c r="C260" s="111"/>
      <c r="D260" s="111"/>
      <c r="E260" s="111"/>
      <c r="F260" s="111"/>
      <c r="G260" s="111"/>
      <c r="H260" s="111"/>
      <c r="I260" s="111"/>
      <c r="M260" s="29">
        <f>M$259</f>
        <v>0</v>
      </c>
      <c r="N260" s="30"/>
    </row>
    <row r="261" spans="1:14" s="59" customFormat="1" ht="26.25" customHeight="1" x14ac:dyDescent="0.3">
      <c r="A261" s="52" t="s">
        <v>304</v>
      </c>
      <c r="B261" s="53"/>
      <c r="C261" s="54" t="s">
        <v>305</v>
      </c>
      <c r="D261" s="55"/>
      <c r="E261" s="56"/>
      <c r="F261" s="57"/>
      <c r="G261" s="56"/>
      <c r="H261" s="57"/>
      <c r="I261" s="56"/>
      <c r="J261" s="56"/>
      <c r="K261" s="56"/>
      <c r="L261" s="56"/>
      <c r="M261" s="58"/>
    </row>
    <row r="262" spans="1:14" ht="22.5" customHeight="1" x14ac:dyDescent="0.3">
      <c r="A262" s="19" t="s">
        <v>306</v>
      </c>
      <c r="B262" s="20"/>
      <c r="C262" s="22" t="s">
        <v>307</v>
      </c>
      <c r="D262" s="23" t="s">
        <v>30</v>
      </c>
      <c r="E262" s="31"/>
      <c r="F262" s="32">
        <v>114</v>
      </c>
      <c r="G262" s="31"/>
      <c r="H262" s="26">
        <v>2</v>
      </c>
      <c r="I262" s="27"/>
      <c r="J262" s="24"/>
      <c r="K262" s="27"/>
      <c r="L262" s="27"/>
      <c r="M262" s="28">
        <f>IF(ISNUMBER($K262),IF(ISNUMBER($G262),ROUND($K262*$G262,2),ROUND($K262*$F262,2)),IF(ISNUMBER($G262),ROUND($I262*$G262,2),ROUND($I262*$F262,2)))</f>
        <v>0</v>
      </c>
    </row>
    <row r="263" spans="1:14" ht="31.5" customHeight="1" x14ac:dyDescent="0.3">
      <c r="A263" s="110" t="s">
        <v>308</v>
      </c>
      <c r="B263" s="111"/>
      <c r="C263" s="111"/>
      <c r="D263" s="111"/>
      <c r="E263" s="111"/>
      <c r="F263" s="111"/>
      <c r="G263" s="111"/>
      <c r="H263" s="111"/>
      <c r="I263" s="111"/>
      <c r="M263" s="29">
        <f>M$262</f>
        <v>0</v>
      </c>
      <c r="N263" s="30"/>
    </row>
    <row r="264" spans="1:14" s="59" customFormat="1" ht="26.25" customHeight="1" x14ac:dyDescent="0.3">
      <c r="A264" s="52" t="s">
        <v>309</v>
      </c>
      <c r="B264" s="53"/>
      <c r="C264" s="54" t="s">
        <v>310</v>
      </c>
      <c r="D264" s="55"/>
      <c r="E264" s="56"/>
      <c r="F264" s="57"/>
      <c r="G264" s="56"/>
      <c r="H264" s="57"/>
      <c r="I264" s="56"/>
      <c r="J264" s="56"/>
      <c r="K264" s="56"/>
      <c r="L264" s="56"/>
      <c r="M264" s="58"/>
    </row>
    <row r="265" spans="1:14" ht="22.5" customHeight="1" x14ac:dyDescent="0.3">
      <c r="A265" s="19" t="s">
        <v>311</v>
      </c>
      <c r="B265" s="20"/>
      <c r="C265" s="22" t="s">
        <v>312</v>
      </c>
      <c r="D265" s="23" t="s">
        <v>30</v>
      </c>
      <c r="E265" s="31"/>
      <c r="F265" s="32">
        <v>114</v>
      </c>
      <c r="G265" s="31"/>
      <c r="H265" s="26">
        <v>2</v>
      </c>
      <c r="I265" s="27"/>
      <c r="J265" s="24"/>
      <c r="K265" s="27"/>
      <c r="L265" s="27"/>
      <c r="M265" s="28">
        <f>IF(ISNUMBER($K265),IF(ISNUMBER($G265),ROUND($K265*$G265,2),ROUND($K265*$F265,2)),IF(ISNUMBER($G265),ROUND($I265*$G265,2),ROUND($I265*$F265,2)))</f>
        <v>0</v>
      </c>
    </row>
    <row r="266" spans="1:14" ht="31.5" customHeight="1" x14ac:dyDescent="0.3">
      <c r="A266" s="110" t="s">
        <v>313</v>
      </c>
      <c r="B266" s="111"/>
      <c r="C266" s="111"/>
      <c r="D266" s="111"/>
      <c r="E266" s="111"/>
      <c r="F266" s="111"/>
      <c r="G266" s="111"/>
      <c r="H266" s="111"/>
      <c r="I266" s="111"/>
      <c r="M266" s="29">
        <f>M$265</f>
        <v>0</v>
      </c>
      <c r="N266" s="30"/>
    </row>
    <row r="267" spans="1:14" s="59" customFormat="1" ht="26.25" customHeight="1" x14ac:dyDescent="0.3">
      <c r="A267" s="52" t="s">
        <v>314</v>
      </c>
      <c r="B267" s="53"/>
      <c r="C267" s="54" t="s">
        <v>129</v>
      </c>
      <c r="D267" s="55"/>
      <c r="E267" s="56"/>
      <c r="F267" s="57"/>
      <c r="G267" s="56"/>
      <c r="H267" s="57"/>
      <c r="I267" s="56"/>
      <c r="J267" s="56"/>
      <c r="K267" s="56"/>
      <c r="L267" s="56"/>
      <c r="M267" s="58"/>
    </row>
    <row r="268" spans="1:14" ht="22.5" customHeight="1" x14ac:dyDescent="0.3">
      <c r="A268" s="19" t="s">
        <v>315</v>
      </c>
      <c r="B268" s="20"/>
      <c r="C268" s="22" t="s">
        <v>316</v>
      </c>
      <c r="D268" s="23" t="s">
        <v>52</v>
      </c>
      <c r="E268" s="31"/>
      <c r="F268" s="32">
        <v>6</v>
      </c>
      <c r="G268" s="31"/>
      <c r="H268" s="26">
        <v>5</v>
      </c>
      <c r="I268" s="27"/>
      <c r="J268" s="24"/>
      <c r="K268" s="27"/>
      <c r="L268" s="27"/>
      <c r="M268" s="28">
        <f>IF(ISNUMBER($K268),IF(ISNUMBER($G268),ROUND($K268*$G268,2),ROUND($K268*$F268,2)),IF(ISNUMBER($G268),ROUND($I268*$G268,2),ROUND($I268*$F268,2)))</f>
        <v>0</v>
      </c>
    </row>
    <row r="269" spans="1:14" ht="22.5" customHeight="1" x14ac:dyDescent="0.3">
      <c r="A269" s="19" t="s">
        <v>317</v>
      </c>
      <c r="B269" s="20"/>
      <c r="C269" s="22" t="s">
        <v>318</v>
      </c>
      <c r="D269" s="23" t="s">
        <v>30</v>
      </c>
      <c r="E269" s="31"/>
      <c r="F269" s="32">
        <v>114</v>
      </c>
      <c r="G269" s="31"/>
      <c r="H269" s="26">
        <v>2</v>
      </c>
      <c r="I269" s="27"/>
      <c r="J269" s="24"/>
      <c r="K269" s="27"/>
      <c r="L269" s="27"/>
      <c r="M269" s="28">
        <f>IF(ISNUMBER($K269),IF(ISNUMBER($G269),ROUND($K269*$G269,2),ROUND($K269*$F269,2)),IF(ISNUMBER($G269),ROUND($I269*$G269,2),ROUND($I269*$F269,2)))</f>
        <v>0</v>
      </c>
    </row>
    <row r="270" spans="1:14" ht="31.5" customHeight="1" thickBot="1" x14ac:dyDescent="0.35">
      <c r="A270" s="110" t="s">
        <v>132</v>
      </c>
      <c r="B270" s="111"/>
      <c r="C270" s="111"/>
      <c r="D270" s="111"/>
      <c r="E270" s="111"/>
      <c r="F270" s="111"/>
      <c r="G270" s="111"/>
      <c r="H270" s="111"/>
      <c r="I270" s="111"/>
      <c r="M270" s="29">
        <f>M$268+M$269</f>
        <v>0</v>
      </c>
      <c r="N270" s="30"/>
    </row>
    <row r="271" spans="1:14" ht="15" customHeight="1" x14ac:dyDescent="0.3">
      <c r="A271" s="112" t="s">
        <v>319</v>
      </c>
      <c r="B271" s="113"/>
      <c r="C271" s="113"/>
      <c r="D271" s="113"/>
      <c r="E271" s="113"/>
      <c r="F271" s="113"/>
      <c r="G271" s="113"/>
      <c r="H271" s="113"/>
      <c r="I271" s="113"/>
      <c r="M271" s="35">
        <f>M$257+M$259+M$262+M$265+M$268+M$269</f>
        <v>0</v>
      </c>
      <c r="N271" s="36"/>
    </row>
    <row r="272" spans="1:14" ht="15" customHeight="1" x14ac:dyDescent="0.3">
      <c r="A272" s="114" t="s">
        <v>111</v>
      </c>
      <c r="B272" s="115"/>
      <c r="C272" s="115"/>
      <c r="D272" s="115"/>
      <c r="E272" s="115"/>
      <c r="F272" s="115"/>
      <c r="G272" s="115"/>
      <c r="H272" s="115"/>
      <c r="I272" s="115"/>
      <c r="M272" s="37">
        <f>(SUMIF($H$255:$H$270,2,$M$255:$M$270))*0.2</f>
        <v>0</v>
      </c>
      <c r="N272" s="36"/>
    </row>
    <row r="273" spans="1:14" ht="15" customHeight="1" x14ac:dyDescent="0.3">
      <c r="A273" s="114" t="s">
        <v>320</v>
      </c>
      <c r="B273" s="115"/>
      <c r="C273" s="115"/>
      <c r="D273" s="115"/>
      <c r="E273" s="115"/>
      <c r="F273" s="115"/>
      <c r="G273" s="115"/>
      <c r="H273" s="115"/>
      <c r="I273" s="115"/>
      <c r="M273" s="37">
        <f>(SUMIF($H$255:$H$270,5,$M$255:$M$270))*0.206</f>
        <v>0</v>
      </c>
      <c r="N273" s="36"/>
    </row>
    <row r="274" spans="1:14" ht="15" customHeight="1" x14ac:dyDescent="0.3">
      <c r="A274" s="116" t="s">
        <v>321</v>
      </c>
      <c r="B274" s="117"/>
      <c r="C274" s="117"/>
      <c r="D274" s="117"/>
      <c r="E274" s="117"/>
      <c r="F274" s="117"/>
      <c r="G274" s="117"/>
      <c r="H274" s="117"/>
      <c r="I274" s="117"/>
      <c r="M274" s="38">
        <f>SUM(M$271:M$273)</f>
        <v>0</v>
      </c>
      <c r="N274" s="36"/>
    </row>
    <row r="277" spans="1:14" ht="16.5" customHeight="1" x14ac:dyDescent="0.3">
      <c r="A277" s="118" t="s">
        <v>243</v>
      </c>
      <c r="B277" s="119"/>
      <c r="C277" s="119"/>
      <c r="D277" s="119"/>
      <c r="E277" s="119"/>
      <c r="F277" s="119"/>
      <c r="G277" s="119"/>
      <c r="H277" s="119"/>
      <c r="I277" s="119"/>
      <c r="J277" s="119"/>
      <c r="K277" s="119"/>
      <c r="L277" s="119"/>
      <c r="M277" s="120"/>
      <c r="N277" s="39"/>
    </row>
    <row r="278" spans="1:14" ht="18.75" customHeight="1" thickBot="1" x14ac:dyDescent="0.35">
      <c r="A278" s="40" t="s">
        <v>248</v>
      </c>
      <c r="B278" s="41"/>
      <c r="C278" s="42" t="s">
        <v>249</v>
      </c>
      <c r="D278" s="23" t="s">
        <v>52</v>
      </c>
      <c r="E278" s="31"/>
      <c r="F278" s="32">
        <v>30</v>
      </c>
      <c r="G278" s="31"/>
      <c r="H278" s="26">
        <v>2</v>
      </c>
      <c r="I278" s="27"/>
      <c r="J278" s="24"/>
      <c r="K278" s="27"/>
      <c r="L278" s="27"/>
      <c r="M278" s="28">
        <f>IF(ISNUMBER($K278),IF(ISNUMBER($G278),ROUND($K278*$G278,2),ROUND($K278*$F278,2)),IF(ISNUMBER($G278),ROUND($I278*$G278,2),ROUND($I278*$F278,2)))</f>
        <v>0</v>
      </c>
      <c r="N278" s="43"/>
    </row>
    <row r="279" spans="1:14" ht="26.25" customHeight="1" x14ac:dyDescent="0.3">
      <c r="A279" s="122" t="s">
        <v>260</v>
      </c>
      <c r="B279" s="123"/>
      <c r="C279" s="123"/>
      <c r="D279" s="123"/>
      <c r="E279" s="123"/>
      <c r="F279" s="123"/>
      <c r="G279" s="123"/>
      <c r="H279" s="123"/>
      <c r="I279" s="123"/>
      <c r="M279" s="45">
        <f>M278</f>
        <v>0</v>
      </c>
      <c r="N279" s="46"/>
    </row>
    <row r="280" spans="1:14" ht="26.25" customHeight="1" x14ac:dyDescent="0.3">
      <c r="A280" s="124" t="s">
        <v>261</v>
      </c>
      <c r="B280" s="125"/>
      <c r="C280" s="125"/>
      <c r="D280" s="125"/>
      <c r="E280" s="125"/>
      <c r="F280" s="125"/>
      <c r="G280" s="125"/>
      <c r="H280" s="125"/>
      <c r="I280" s="125"/>
      <c r="M280" s="47">
        <f>(SUMIF($H$278:$H$278,2,$M$278:$M$278))*0.2</f>
        <v>0</v>
      </c>
      <c r="N280" s="46"/>
    </row>
    <row r="281" spans="1:14" ht="24.75" customHeight="1" x14ac:dyDescent="0.3">
      <c r="A281" s="126" t="s">
        <v>262</v>
      </c>
      <c r="B281" s="127"/>
      <c r="C281" s="127"/>
      <c r="D281" s="127"/>
      <c r="E281" s="127"/>
      <c r="F281" s="127"/>
      <c r="G281" s="127"/>
      <c r="H281" s="127"/>
      <c r="I281" s="127"/>
      <c r="M281" s="48">
        <f>SUM(M$279:M$280)</f>
        <v>0</v>
      </c>
      <c r="N281" s="46"/>
    </row>
    <row r="282" spans="1:14" ht="15" customHeight="1" thickBot="1" x14ac:dyDescent="0.35"/>
    <row r="283" spans="1:14" ht="18.75" customHeight="1" x14ac:dyDescent="0.3">
      <c r="A283" s="95" t="s">
        <v>669</v>
      </c>
      <c r="B283" s="96"/>
      <c r="C283" s="96"/>
      <c r="D283" s="96"/>
      <c r="E283" s="96"/>
      <c r="F283" s="96"/>
      <c r="G283" s="96"/>
      <c r="H283" s="96"/>
      <c r="I283" s="96"/>
      <c r="J283" s="96"/>
      <c r="K283" s="96"/>
      <c r="L283" s="96"/>
      <c r="M283" s="97"/>
      <c r="N283" s="2"/>
    </row>
    <row r="284" spans="1:14" ht="15" customHeight="1" x14ac:dyDescent="0.3">
      <c r="A284" s="98"/>
      <c r="B284" s="99"/>
      <c r="C284" s="99"/>
      <c r="D284" s="99"/>
      <c r="E284" s="99"/>
      <c r="F284" s="99"/>
      <c r="G284" s="99"/>
      <c r="H284" s="99"/>
      <c r="I284" s="99"/>
      <c r="J284" s="99"/>
      <c r="K284" s="99"/>
      <c r="L284" s="99"/>
      <c r="M284" s="100"/>
      <c r="N284" s="3"/>
    </row>
    <row r="285" spans="1:14" ht="7.5" customHeight="1" x14ac:dyDescent="0.3">
      <c r="A285" s="101" t="s">
        <v>0</v>
      </c>
      <c r="B285" s="102"/>
      <c r="C285" s="102"/>
      <c r="D285" s="102"/>
      <c r="E285" s="102"/>
      <c r="F285" s="102"/>
      <c r="G285" s="102"/>
      <c r="H285" s="102"/>
      <c r="I285" s="102"/>
      <c r="J285" s="102"/>
      <c r="K285" s="102"/>
      <c r="L285" s="102"/>
      <c r="M285" s="103"/>
      <c r="N285" s="4"/>
    </row>
    <row r="286" spans="1:14" ht="30" customHeight="1" x14ac:dyDescent="0.3">
      <c r="A286" s="101" t="s">
        <v>0</v>
      </c>
      <c r="B286" s="102"/>
      <c r="C286" s="102"/>
      <c r="D286" s="102"/>
      <c r="E286" s="102"/>
      <c r="F286" s="102"/>
      <c r="G286" s="102"/>
      <c r="H286" s="102"/>
      <c r="I286" s="102"/>
      <c r="J286" s="102"/>
      <c r="K286" s="102"/>
      <c r="L286" s="102"/>
      <c r="M286" s="103"/>
      <c r="N286" s="5"/>
    </row>
    <row r="287" spans="1:14" ht="30" customHeight="1" x14ac:dyDescent="0.3">
      <c r="A287" s="104" t="s">
        <v>627</v>
      </c>
      <c r="B287" s="105"/>
      <c r="C287" s="105"/>
      <c r="D287" s="105"/>
      <c r="E287" s="105"/>
      <c r="F287" s="105"/>
      <c r="G287" s="105"/>
      <c r="H287" s="105"/>
      <c r="I287" s="105"/>
      <c r="J287" s="105"/>
      <c r="K287" s="105"/>
      <c r="L287" s="105"/>
      <c r="M287" s="106" t="s">
        <v>1</v>
      </c>
      <c r="N287" s="6"/>
    </row>
    <row r="288" spans="1:14" ht="7.5" customHeight="1" x14ac:dyDescent="0.3">
      <c r="A288" s="3"/>
      <c r="B288" s="7"/>
      <c r="C288" s="3"/>
      <c r="D288"/>
      <c r="F288"/>
      <c r="H288"/>
      <c r="M288"/>
      <c r="N288" s="3"/>
    </row>
    <row r="289" spans="1:14" ht="11.25" customHeight="1" x14ac:dyDescent="0.3">
      <c r="A289" s="8"/>
      <c r="B289" s="9"/>
      <c r="C289" s="8"/>
      <c r="D289" s="128"/>
      <c r="E289" s="129"/>
      <c r="F289" s="130"/>
      <c r="G289" s="131"/>
      <c r="H289" s="130"/>
      <c r="I289" s="130"/>
      <c r="J289" s="129"/>
      <c r="K289" s="129"/>
      <c r="L289" s="129"/>
      <c r="M289" s="130"/>
      <c r="N289" s="8"/>
    </row>
    <row r="290" spans="1:14" ht="37.5" customHeight="1" x14ac:dyDescent="0.3">
      <c r="A290" s="10" t="s">
        <v>2</v>
      </c>
      <c r="B290" s="11" t="s">
        <v>3</v>
      </c>
      <c r="C290" s="12" t="s">
        <v>4</v>
      </c>
      <c r="D290" s="12" t="s">
        <v>5</v>
      </c>
      <c r="F290" s="12" t="s">
        <v>6</v>
      </c>
      <c r="G290" s="12" t="s">
        <v>7</v>
      </c>
      <c r="H290" s="12" t="s">
        <v>8</v>
      </c>
      <c r="I290" s="12" t="s">
        <v>9</v>
      </c>
      <c r="M290" s="13" t="s">
        <v>10</v>
      </c>
      <c r="N290" s="14" t="s">
        <v>11</v>
      </c>
    </row>
    <row r="291" spans="1:14" s="59" customFormat="1" ht="45" customHeight="1" x14ac:dyDescent="0.3">
      <c r="A291" s="49" t="s">
        <v>322</v>
      </c>
      <c r="B291" s="50"/>
      <c r="C291" s="51" t="s">
        <v>323</v>
      </c>
      <c r="D291" s="55"/>
      <c r="E291" s="56"/>
      <c r="F291" s="57"/>
      <c r="G291" s="56"/>
      <c r="H291" s="57"/>
      <c r="I291" s="56"/>
      <c r="J291" s="56"/>
      <c r="K291" s="56"/>
      <c r="L291" s="56"/>
      <c r="M291" s="58"/>
    </row>
    <row r="292" spans="1:14" s="59" customFormat="1" ht="37.5" customHeight="1" x14ac:dyDescent="0.3">
      <c r="A292" s="52" t="s">
        <v>324</v>
      </c>
      <c r="B292" s="53"/>
      <c r="C292" s="54" t="s">
        <v>325</v>
      </c>
      <c r="D292" s="55"/>
      <c r="E292" s="56"/>
      <c r="F292" s="57"/>
      <c r="G292" s="56"/>
      <c r="H292" s="57"/>
      <c r="I292" s="56"/>
      <c r="J292" s="56"/>
      <c r="K292" s="56"/>
      <c r="L292" s="56"/>
      <c r="M292" s="58"/>
    </row>
    <row r="293" spans="1:14" ht="26.25" customHeight="1" x14ac:dyDescent="0.3">
      <c r="A293" s="19" t="s">
        <v>326</v>
      </c>
      <c r="B293" s="20"/>
      <c r="C293" s="21" t="s">
        <v>327</v>
      </c>
      <c r="D293" s="23" t="s">
        <v>52</v>
      </c>
      <c r="E293" s="31"/>
      <c r="F293" s="32">
        <v>105</v>
      </c>
      <c r="G293" s="31"/>
      <c r="H293" s="26">
        <v>2</v>
      </c>
      <c r="I293" s="27"/>
      <c r="J293" s="24"/>
      <c r="K293" s="27"/>
      <c r="L293" s="27"/>
      <c r="M293" s="28">
        <f>IF(ISNUMBER($K293),IF(ISNUMBER($G293),ROUND($K293*$G293,2),ROUND($K293*$F293,2)),IF(ISNUMBER($G293),ROUND($I293*$G293,2),ROUND($I293*$F293,2)))</f>
        <v>0</v>
      </c>
    </row>
    <row r="294" spans="1:14" s="59" customFormat="1" ht="37.5" customHeight="1" x14ac:dyDescent="0.3">
      <c r="A294" s="52" t="s">
        <v>328</v>
      </c>
      <c r="B294" s="53"/>
      <c r="C294" s="54" t="s">
        <v>329</v>
      </c>
      <c r="D294" s="55"/>
      <c r="E294" s="56"/>
      <c r="F294" s="57"/>
      <c r="G294" s="56"/>
      <c r="H294" s="57"/>
      <c r="I294" s="56"/>
      <c r="J294" s="56"/>
      <c r="K294" s="56"/>
      <c r="L294" s="56"/>
      <c r="M294" s="58"/>
    </row>
    <row r="295" spans="1:14" ht="26.25" customHeight="1" x14ac:dyDescent="0.3">
      <c r="A295" s="19" t="s">
        <v>330</v>
      </c>
      <c r="B295" s="20"/>
      <c r="C295" s="21" t="s">
        <v>331</v>
      </c>
      <c r="D295" s="23" t="s">
        <v>30</v>
      </c>
      <c r="E295" s="31"/>
      <c r="F295" s="32">
        <v>260</v>
      </c>
      <c r="G295" s="31"/>
      <c r="H295" s="26">
        <v>2</v>
      </c>
      <c r="I295" s="27"/>
      <c r="J295" s="24"/>
      <c r="K295" s="27"/>
      <c r="L295" s="27"/>
      <c r="M295" s="28">
        <f>IF(ISNUMBER($K295),IF(ISNUMBER($G295),ROUND($K295*$G295,2),ROUND($K295*$F295,2)),IF(ISNUMBER($G295),ROUND($I295*$G295,2),ROUND($I295*$F295,2)))</f>
        <v>0</v>
      </c>
    </row>
    <row r="296" spans="1:14" ht="26.25" customHeight="1" x14ac:dyDescent="0.3">
      <c r="A296" s="19" t="s">
        <v>332</v>
      </c>
      <c r="B296" s="20"/>
      <c r="C296" s="21" t="s">
        <v>333</v>
      </c>
      <c r="D296" s="15"/>
      <c r="E296" s="16"/>
      <c r="F296" s="17"/>
      <c r="G296" s="16"/>
      <c r="H296" s="17"/>
      <c r="I296" s="16"/>
      <c r="J296" s="16"/>
      <c r="K296" s="16"/>
      <c r="L296" s="16"/>
      <c r="M296" s="18"/>
    </row>
    <row r="297" spans="1:14" ht="37.5" customHeight="1" thickBot="1" x14ac:dyDescent="0.35">
      <c r="A297" s="52" t="s">
        <v>334</v>
      </c>
      <c r="B297" s="53"/>
      <c r="C297" s="54" t="s">
        <v>335</v>
      </c>
      <c r="D297" s="23" t="s">
        <v>20</v>
      </c>
      <c r="E297" s="24"/>
      <c r="F297" s="25">
        <v>1</v>
      </c>
      <c r="G297" s="24"/>
      <c r="H297" s="26">
        <v>2</v>
      </c>
      <c r="I297" s="27"/>
      <c r="J297" s="24"/>
      <c r="K297" s="27"/>
      <c r="L297" s="27"/>
      <c r="M297" s="28">
        <f>IF(ISNUMBER($K297),IF(ISNUMBER($G297),ROUND($K297*$G297,2),ROUND($K297*$F297,2)),IF(ISNUMBER($G297),ROUND($I297*$G297,2),ROUND($I297*$F297,2)))</f>
        <v>0</v>
      </c>
    </row>
    <row r="298" spans="1:14" ht="15" customHeight="1" x14ac:dyDescent="0.3">
      <c r="A298" s="112" t="s">
        <v>336</v>
      </c>
      <c r="B298" s="113"/>
      <c r="C298" s="113"/>
      <c r="D298" s="113"/>
      <c r="E298" s="113"/>
      <c r="F298" s="113"/>
      <c r="G298" s="113"/>
      <c r="H298" s="113"/>
      <c r="I298" s="113"/>
      <c r="M298" s="35">
        <f>M$293+M$295+M$297</f>
        <v>0</v>
      </c>
      <c r="N298" s="36"/>
    </row>
    <row r="299" spans="1:14" ht="15" customHeight="1" x14ac:dyDescent="0.3">
      <c r="A299" s="114" t="s">
        <v>111</v>
      </c>
      <c r="B299" s="115"/>
      <c r="C299" s="115"/>
      <c r="D299" s="115"/>
      <c r="E299" s="115"/>
      <c r="F299" s="115"/>
      <c r="G299" s="115"/>
      <c r="H299" s="115"/>
      <c r="I299" s="115"/>
      <c r="M299" s="37">
        <f>(SUMIF($H$291:$H$297,2,$M$291:$M$297))*0.2</f>
        <v>0</v>
      </c>
      <c r="N299" s="36"/>
    </row>
    <row r="300" spans="1:14" ht="15" customHeight="1" x14ac:dyDescent="0.3">
      <c r="A300" s="116" t="s">
        <v>337</v>
      </c>
      <c r="B300" s="117"/>
      <c r="C300" s="117"/>
      <c r="D300" s="117"/>
      <c r="E300" s="117"/>
      <c r="F300" s="117"/>
      <c r="G300" s="117"/>
      <c r="H300" s="117"/>
      <c r="I300" s="117"/>
      <c r="M300" s="38">
        <f>SUM(M$298:M$299)</f>
        <v>0</v>
      </c>
      <c r="N300" s="36"/>
    </row>
    <row r="302" spans="1:14" ht="15" customHeight="1" thickBot="1" x14ac:dyDescent="0.35"/>
    <row r="303" spans="1:14" ht="16.5" customHeight="1" x14ac:dyDescent="0.3">
      <c r="A303" s="184" t="s">
        <v>243</v>
      </c>
      <c r="B303" s="185"/>
      <c r="C303" s="185"/>
      <c r="D303" s="185"/>
      <c r="E303" s="185"/>
      <c r="F303" s="185"/>
      <c r="G303" s="185"/>
      <c r="H303" s="185"/>
      <c r="I303" s="185"/>
      <c r="J303" s="185"/>
      <c r="K303" s="185"/>
      <c r="L303" s="185"/>
      <c r="M303" s="186"/>
      <c r="N303" s="39"/>
    </row>
    <row r="304" spans="1:14" ht="18.75" customHeight="1" thickBot="1" x14ac:dyDescent="0.35">
      <c r="A304" s="187" t="s">
        <v>250</v>
      </c>
      <c r="B304" s="188"/>
      <c r="C304" s="42" t="s">
        <v>251</v>
      </c>
      <c r="D304" s="23" t="s">
        <v>30</v>
      </c>
      <c r="E304" s="31"/>
      <c r="F304" s="32">
        <v>34</v>
      </c>
      <c r="G304" s="31"/>
      <c r="H304" s="26">
        <v>2</v>
      </c>
      <c r="I304" s="27"/>
      <c r="J304" s="24"/>
      <c r="K304" s="27"/>
      <c r="L304" s="27"/>
      <c r="M304" s="189">
        <f>IF(ISNUMBER($K304),IF(ISNUMBER($G304),ROUND($K304*$G304,2),ROUND($K304*$F304,2)),IF(ISNUMBER($G304),ROUND($I304*$G304,2),ROUND($I304*$F304,2)))</f>
        <v>0</v>
      </c>
      <c r="N304" s="43"/>
    </row>
    <row r="305" spans="1:14" ht="26.25" customHeight="1" thickTop="1" thickBot="1" x14ac:dyDescent="0.35">
      <c r="A305" s="190" t="s">
        <v>259</v>
      </c>
      <c r="B305" s="121"/>
      <c r="C305" s="121"/>
      <c r="D305" s="121"/>
      <c r="E305" s="121"/>
      <c r="F305" s="121"/>
      <c r="G305" s="121"/>
      <c r="H305" s="121"/>
      <c r="I305" s="121"/>
      <c r="J305" s="191"/>
      <c r="K305" s="191"/>
      <c r="L305" s="191"/>
      <c r="M305" s="192">
        <f>SUM(M$304:M$304)</f>
        <v>0</v>
      </c>
      <c r="N305" s="44"/>
    </row>
    <row r="306" spans="1:14" ht="26.25" customHeight="1" x14ac:dyDescent="0.3">
      <c r="A306" s="193" t="s">
        <v>260</v>
      </c>
      <c r="B306" s="123"/>
      <c r="C306" s="123"/>
      <c r="D306" s="123"/>
      <c r="E306" s="123"/>
      <c r="F306" s="123"/>
      <c r="G306" s="123"/>
      <c r="H306" s="123"/>
      <c r="I306" s="123"/>
      <c r="J306" s="191"/>
      <c r="K306" s="191"/>
      <c r="L306" s="191"/>
      <c r="M306" s="194">
        <f>M304</f>
        <v>0</v>
      </c>
      <c r="N306" s="46"/>
    </row>
    <row r="307" spans="1:14" ht="26.25" customHeight="1" x14ac:dyDescent="0.3">
      <c r="A307" s="195" t="s">
        <v>261</v>
      </c>
      <c r="B307" s="196"/>
      <c r="C307" s="196"/>
      <c r="D307" s="196"/>
      <c r="E307" s="196"/>
      <c r="F307" s="196"/>
      <c r="G307" s="196"/>
      <c r="H307" s="196"/>
      <c r="I307" s="196"/>
      <c r="J307" s="191"/>
      <c r="K307" s="191"/>
      <c r="L307" s="191"/>
      <c r="M307" s="197">
        <f>(SUMIF($H$304:$H$305,2,$M$304:$M$305))*0.2</f>
        <v>0</v>
      </c>
      <c r="N307" s="46"/>
    </row>
    <row r="308" spans="1:14" ht="24.75" customHeight="1" thickBot="1" x14ac:dyDescent="0.35">
      <c r="A308" s="198" t="s">
        <v>262</v>
      </c>
      <c r="B308" s="199"/>
      <c r="C308" s="199"/>
      <c r="D308" s="199"/>
      <c r="E308" s="199"/>
      <c r="F308" s="199"/>
      <c r="G308" s="199"/>
      <c r="H308" s="199"/>
      <c r="I308" s="199"/>
      <c r="J308" s="200"/>
      <c r="K308" s="200"/>
      <c r="L308" s="200"/>
      <c r="M308" s="201">
        <f>SUM(M$306:M$307)</f>
        <v>0</v>
      </c>
      <c r="N308" s="46"/>
    </row>
    <row r="309" spans="1:14" ht="15" customHeight="1" thickBot="1" x14ac:dyDescent="0.35"/>
    <row r="310" spans="1:14" ht="18.75" customHeight="1" x14ac:dyDescent="0.3">
      <c r="A310" s="95" t="s">
        <v>669</v>
      </c>
      <c r="B310" s="96"/>
      <c r="C310" s="96"/>
      <c r="D310" s="96"/>
      <c r="E310" s="96"/>
      <c r="F310" s="96"/>
      <c r="G310" s="96"/>
      <c r="H310" s="96"/>
      <c r="I310" s="96"/>
      <c r="J310" s="96"/>
      <c r="K310" s="96"/>
      <c r="L310" s="96"/>
      <c r="M310" s="97"/>
      <c r="N310" s="2"/>
    </row>
    <row r="311" spans="1:14" ht="15" customHeight="1" x14ac:dyDescent="0.3">
      <c r="A311" s="98"/>
      <c r="B311" s="99"/>
      <c r="C311" s="99"/>
      <c r="D311" s="99"/>
      <c r="E311" s="99"/>
      <c r="F311" s="99"/>
      <c r="G311" s="99"/>
      <c r="H311" s="99"/>
      <c r="I311" s="99"/>
      <c r="J311" s="99"/>
      <c r="K311" s="99"/>
      <c r="L311" s="99"/>
      <c r="M311" s="100"/>
      <c r="N311" s="3"/>
    </row>
    <row r="312" spans="1:14" ht="7.5" customHeight="1" x14ac:dyDescent="0.3">
      <c r="A312" s="101" t="s">
        <v>0</v>
      </c>
      <c r="B312" s="102"/>
      <c r="C312" s="102"/>
      <c r="D312" s="102"/>
      <c r="E312" s="102"/>
      <c r="F312" s="102"/>
      <c r="G312" s="102"/>
      <c r="H312" s="102"/>
      <c r="I312" s="102"/>
      <c r="J312" s="102"/>
      <c r="K312" s="102"/>
      <c r="L312" s="102"/>
      <c r="M312" s="103"/>
      <c r="N312" s="4"/>
    </row>
    <row r="313" spans="1:14" ht="30" customHeight="1" x14ac:dyDescent="0.3">
      <c r="A313" s="101" t="s">
        <v>0</v>
      </c>
      <c r="B313" s="102"/>
      <c r="C313" s="102"/>
      <c r="D313" s="102"/>
      <c r="E313" s="102"/>
      <c r="F313" s="102"/>
      <c r="G313" s="102"/>
      <c r="H313" s="102"/>
      <c r="I313" s="102"/>
      <c r="J313" s="102"/>
      <c r="K313" s="102"/>
      <c r="L313" s="102"/>
      <c r="M313" s="103"/>
      <c r="N313" s="5"/>
    </row>
    <row r="314" spans="1:14" ht="30" customHeight="1" x14ac:dyDescent="0.3">
      <c r="A314" s="104" t="s">
        <v>629</v>
      </c>
      <c r="B314" s="105"/>
      <c r="C314" s="105"/>
      <c r="D314" s="105"/>
      <c r="E314" s="105"/>
      <c r="F314" s="105"/>
      <c r="G314" s="105"/>
      <c r="H314" s="105"/>
      <c r="I314" s="105"/>
      <c r="J314" s="105"/>
      <c r="K314" s="105"/>
      <c r="L314" s="105"/>
      <c r="M314" s="106" t="s">
        <v>1</v>
      </c>
      <c r="N314" s="6"/>
    </row>
    <row r="315" spans="1:14" ht="7.5" customHeight="1" x14ac:dyDescent="0.3">
      <c r="A315" s="3"/>
      <c r="B315" s="7"/>
      <c r="C315" s="3"/>
      <c r="D315"/>
      <c r="F315"/>
      <c r="H315"/>
      <c r="M315"/>
      <c r="N315" s="3"/>
    </row>
    <row r="316" spans="1:14" ht="11.25" customHeight="1" x14ac:dyDescent="0.3">
      <c r="A316" s="8"/>
      <c r="B316" s="9"/>
      <c r="C316" s="8"/>
      <c r="D316" s="128"/>
      <c r="E316" s="129"/>
      <c r="F316" s="130"/>
      <c r="G316" s="131"/>
      <c r="H316" s="130"/>
      <c r="I316" s="130"/>
      <c r="J316" s="129"/>
      <c r="K316" s="129"/>
      <c r="L316" s="129"/>
      <c r="M316" s="130"/>
      <c r="N316" s="8"/>
    </row>
    <row r="317" spans="1:14" ht="37.5" customHeight="1" x14ac:dyDescent="0.3">
      <c r="A317" s="10" t="s">
        <v>2</v>
      </c>
      <c r="B317" s="11" t="s">
        <v>3</v>
      </c>
      <c r="C317" s="12" t="s">
        <v>4</v>
      </c>
      <c r="D317" s="12" t="s">
        <v>5</v>
      </c>
      <c r="F317" s="12" t="s">
        <v>6</v>
      </c>
      <c r="G317" s="12" t="s">
        <v>7</v>
      </c>
      <c r="H317" s="12" t="s">
        <v>8</v>
      </c>
      <c r="I317" s="12" t="s">
        <v>9</v>
      </c>
      <c r="M317" s="13" t="s">
        <v>10</v>
      </c>
      <c r="N317" s="14" t="s">
        <v>11</v>
      </c>
    </row>
    <row r="318" spans="1:14" s="59" customFormat="1" ht="45" customHeight="1" x14ac:dyDescent="0.3">
      <c r="A318" s="49" t="s">
        <v>338</v>
      </c>
      <c r="B318" s="50"/>
      <c r="C318" s="51" t="s">
        <v>339</v>
      </c>
      <c r="D318" s="55"/>
      <c r="E318" s="56"/>
      <c r="F318" s="57"/>
      <c r="G318" s="56"/>
      <c r="H318" s="57"/>
      <c r="I318" s="56"/>
      <c r="J318" s="56"/>
      <c r="K318" s="56"/>
      <c r="L318" s="56"/>
      <c r="M318" s="58"/>
    </row>
    <row r="319" spans="1:14" s="59" customFormat="1" ht="37.5" customHeight="1" x14ac:dyDescent="0.3">
      <c r="A319" s="52" t="s">
        <v>340</v>
      </c>
      <c r="B319" s="53"/>
      <c r="C319" s="54" t="s">
        <v>341</v>
      </c>
      <c r="D319" s="55"/>
      <c r="E319" s="56"/>
      <c r="F319" s="57"/>
      <c r="G319" s="56"/>
      <c r="H319" s="57"/>
      <c r="I319" s="56"/>
      <c r="J319" s="56"/>
      <c r="K319" s="56"/>
      <c r="L319" s="56"/>
      <c r="M319" s="58"/>
    </row>
    <row r="320" spans="1:14" ht="26.25" customHeight="1" x14ac:dyDescent="0.3">
      <c r="A320" s="52" t="s">
        <v>342</v>
      </c>
      <c r="B320" s="53"/>
      <c r="C320" s="54" t="s">
        <v>343</v>
      </c>
      <c r="D320" s="23" t="s">
        <v>167</v>
      </c>
      <c r="E320" s="24"/>
      <c r="F320" s="25">
        <v>1</v>
      </c>
      <c r="G320" s="24"/>
      <c r="H320" s="26">
        <v>2</v>
      </c>
      <c r="I320" s="27"/>
      <c r="J320" s="24"/>
      <c r="K320" s="27"/>
      <c r="L320" s="27"/>
      <c r="M320" s="28">
        <f t="shared" ref="M320:M325" si="6">IF(ISNUMBER($K320),IF(ISNUMBER($G320),ROUND($K320*$G320,2),ROUND($K320*$F320,2)),IF(ISNUMBER($G320),ROUND($I320*$G320,2),ROUND($I320*$F320,2)))</f>
        <v>0</v>
      </c>
    </row>
    <row r="321" spans="1:14" ht="26.25" customHeight="1" x14ac:dyDescent="0.3">
      <c r="A321" s="52" t="s">
        <v>344</v>
      </c>
      <c r="B321" s="53"/>
      <c r="C321" s="54" t="s">
        <v>17</v>
      </c>
      <c r="D321" s="23" t="s">
        <v>40</v>
      </c>
      <c r="E321" s="33"/>
      <c r="F321" s="26">
        <v>2</v>
      </c>
      <c r="G321" s="33"/>
      <c r="H321" s="26">
        <v>2</v>
      </c>
      <c r="I321" s="27"/>
      <c r="J321" s="24"/>
      <c r="K321" s="27"/>
      <c r="L321" s="27"/>
      <c r="M321" s="28">
        <f t="shared" si="6"/>
        <v>0</v>
      </c>
    </row>
    <row r="322" spans="1:14" ht="26.25" customHeight="1" x14ac:dyDescent="0.3">
      <c r="A322" s="52" t="s">
        <v>345</v>
      </c>
      <c r="B322" s="53"/>
      <c r="C322" s="54" t="s">
        <v>346</v>
      </c>
      <c r="D322" s="23" t="s">
        <v>20</v>
      </c>
      <c r="E322" s="24"/>
      <c r="F322" s="25">
        <v>1</v>
      </c>
      <c r="G322" s="24"/>
      <c r="H322" s="26">
        <v>2</v>
      </c>
      <c r="I322" s="27"/>
      <c r="J322" s="24"/>
      <c r="K322" s="27"/>
      <c r="L322" s="27"/>
      <c r="M322" s="28">
        <f t="shared" si="6"/>
        <v>0</v>
      </c>
    </row>
    <row r="323" spans="1:14" ht="26.25" customHeight="1" x14ac:dyDescent="0.3">
      <c r="A323" s="52" t="s">
        <v>347</v>
      </c>
      <c r="B323" s="53"/>
      <c r="C323" s="54" t="s">
        <v>348</v>
      </c>
      <c r="D323" s="23"/>
      <c r="E323" s="33"/>
      <c r="F323" s="26"/>
      <c r="G323" s="33"/>
      <c r="H323" s="26">
        <v>2</v>
      </c>
      <c r="I323" s="27"/>
      <c r="J323" s="24"/>
      <c r="K323" s="27"/>
      <c r="L323" s="27"/>
      <c r="M323" s="28">
        <f t="shared" si="6"/>
        <v>0</v>
      </c>
    </row>
    <row r="324" spans="1:14" ht="22.5" customHeight="1" x14ac:dyDescent="0.3">
      <c r="A324" s="19" t="s">
        <v>349</v>
      </c>
      <c r="B324" s="20"/>
      <c r="C324" s="22" t="s">
        <v>350</v>
      </c>
      <c r="D324" s="23" t="s">
        <v>40</v>
      </c>
      <c r="E324" s="33"/>
      <c r="F324" s="26">
        <v>2</v>
      </c>
      <c r="G324" s="33"/>
      <c r="H324" s="26">
        <v>2</v>
      </c>
      <c r="I324" s="27"/>
      <c r="J324" s="24"/>
      <c r="K324" s="27"/>
      <c r="L324" s="27"/>
      <c r="M324" s="28">
        <f t="shared" si="6"/>
        <v>0</v>
      </c>
    </row>
    <row r="325" spans="1:14" ht="22.5" customHeight="1" x14ac:dyDescent="0.3">
      <c r="A325" s="19" t="s">
        <v>351</v>
      </c>
      <c r="B325" s="20"/>
      <c r="C325" s="22" t="s">
        <v>352</v>
      </c>
      <c r="D325" s="23" t="s">
        <v>88</v>
      </c>
      <c r="E325" s="33"/>
      <c r="F325" s="26">
        <v>39</v>
      </c>
      <c r="G325" s="33"/>
      <c r="H325" s="26">
        <v>2</v>
      </c>
      <c r="I325" s="27"/>
      <c r="J325" s="24"/>
      <c r="K325" s="27"/>
      <c r="L325" s="27"/>
      <c r="M325" s="28">
        <f t="shared" si="6"/>
        <v>0</v>
      </c>
    </row>
    <row r="326" spans="1:14" ht="31.5" customHeight="1" x14ac:dyDescent="0.3">
      <c r="A326" s="110" t="s">
        <v>353</v>
      </c>
      <c r="B326" s="111"/>
      <c r="C326" s="111"/>
      <c r="D326" s="111"/>
      <c r="E326" s="111"/>
      <c r="F326" s="111"/>
      <c r="G326" s="111"/>
      <c r="H326" s="111"/>
      <c r="I326" s="111"/>
      <c r="M326" s="29">
        <f>M$324+M$325</f>
        <v>0</v>
      </c>
      <c r="N326" s="30"/>
    </row>
    <row r="327" spans="1:14" s="59" customFormat="1" ht="26.25" customHeight="1" x14ac:dyDescent="0.3">
      <c r="A327" s="52" t="s">
        <v>354</v>
      </c>
      <c r="B327" s="53"/>
      <c r="C327" s="54" t="s">
        <v>355</v>
      </c>
      <c r="D327" s="55"/>
      <c r="E327" s="56"/>
      <c r="F327" s="57"/>
      <c r="G327" s="56"/>
      <c r="H327" s="57"/>
      <c r="I327" s="56"/>
      <c r="J327" s="56"/>
      <c r="K327" s="56"/>
      <c r="L327" s="56"/>
      <c r="M327" s="58"/>
    </row>
    <row r="328" spans="1:14" s="59" customFormat="1" ht="22.5" customHeight="1" x14ac:dyDescent="0.3">
      <c r="A328" s="52" t="s">
        <v>356</v>
      </c>
      <c r="B328" s="53"/>
      <c r="C328" s="60" t="s">
        <v>357</v>
      </c>
      <c r="D328" s="55"/>
      <c r="E328" s="56"/>
      <c r="F328" s="57"/>
      <c r="G328" s="56"/>
      <c r="H328" s="57"/>
      <c r="I328" s="56"/>
      <c r="J328" s="56"/>
      <c r="K328" s="56"/>
      <c r="L328" s="56"/>
      <c r="M328" s="58"/>
    </row>
    <row r="329" spans="1:14" ht="18.75" customHeight="1" x14ac:dyDescent="0.3">
      <c r="A329" s="19" t="s">
        <v>358</v>
      </c>
      <c r="B329" s="20"/>
      <c r="C329" s="22" t="s">
        <v>359</v>
      </c>
      <c r="D329" s="23"/>
      <c r="E329" s="24"/>
      <c r="F329" s="25">
        <v>0</v>
      </c>
      <c r="G329" s="24"/>
      <c r="H329" s="26">
        <v>2</v>
      </c>
      <c r="I329" s="27"/>
      <c r="J329" s="24"/>
      <c r="K329" s="27"/>
      <c r="L329" s="27"/>
      <c r="M329" s="28">
        <f t="shared" ref="M329:M335" si="7">IF(ISNUMBER($K329),IF(ISNUMBER($G329),ROUND($K329*$G329,2),ROUND($K329*$F329,2)),IF(ISNUMBER($G329),ROUND($I329*$G329,2),ROUND($I329*$F329,2)))</f>
        <v>0</v>
      </c>
    </row>
    <row r="330" spans="1:14" ht="18.75" customHeight="1" x14ac:dyDescent="0.3">
      <c r="A330" s="19" t="s">
        <v>360</v>
      </c>
      <c r="B330" s="20"/>
      <c r="C330" s="22" t="s">
        <v>361</v>
      </c>
      <c r="D330" s="23"/>
      <c r="E330" s="24"/>
      <c r="F330" s="25">
        <v>0</v>
      </c>
      <c r="G330" s="24"/>
      <c r="H330" s="26">
        <v>2</v>
      </c>
      <c r="I330" s="27"/>
      <c r="J330" s="24"/>
      <c r="K330" s="27"/>
      <c r="L330" s="27"/>
      <c r="M330" s="28">
        <f t="shared" si="7"/>
        <v>0</v>
      </c>
    </row>
    <row r="331" spans="1:14" ht="18.75" customHeight="1" x14ac:dyDescent="0.3">
      <c r="A331" s="19" t="s">
        <v>362</v>
      </c>
      <c r="B331" s="20"/>
      <c r="C331" s="22" t="s">
        <v>363</v>
      </c>
      <c r="D331" s="23"/>
      <c r="E331" s="24"/>
      <c r="F331" s="25">
        <v>0</v>
      </c>
      <c r="G331" s="24"/>
      <c r="H331" s="26">
        <v>2</v>
      </c>
      <c r="I331" s="27"/>
      <c r="J331" s="24"/>
      <c r="K331" s="27"/>
      <c r="L331" s="27"/>
      <c r="M331" s="28">
        <f t="shared" si="7"/>
        <v>0</v>
      </c>
    </row>
    <row r="332" spans="1:14" ht="18.75" customHeight="1" x14ac:dyDescent="0.3">
      <c r="A332" s="19" t="s">
        <v>364</v>
      </c>
      <c r="B332" s="20"/>
      <c r="C332" s="22" t="s">
        <v>365</v>
      </c>
      <c r="D332" s="23"/>
      <c r="E332" s="24"/>
      <c r="F332" s="25">
        <v>0</v>
      </c>
      <c r="G332" s="24"/>
      <c r="H332" s="26">
        <v>2</v>
      </c>
      <c r="I332" s="27"/>
      <c r="J332" s="24"/>
      <c r="K332" s="27"/>
      <c r="L332" s="27"/>
      <c r="M332" s="28">
        <f t="shared" si="7"/>
        <v>0</v>
      </c>
    </row>
    <row r="333" spans="1:14" ht="18.75" customHeight="1" x14ac:dyDescent="0.3">
      <c r="A333" s="19" t="s">
        <v>366</v>
      </c>
      <c r="B333" s="20"/>
      <c r="C333" s="22" t="s">
        <v>367</v>
      </c>
      <c r="D333" s="23"/>
      <c r="E333" s="24"/>
      <c r="F333" s="25">
        <v>0</v>
      </c>
      <c r="G333" s="24"/>
      <c r="H333" s="26">
        <v>2</v>
      </c>
      <c r="I333" s="27"/>
      <c r="J333" s="24"/>
      <c r="K333" s="27"/>
      <c r="L333" s="27"/>
      <c r="M333" s="28">
        <f t="shared" si="7"/>
        <v>0</v>
      </c>
    </row>
    <row r="334" spans="1:14" ht="18.75" customHeight="1" x14ac:dyDescent="0.3">
      <c r="A334" s="19" t="s">
        <v>368</v>
      </c>
      <c r="B334" s="20"/>
      <c r="C334" s="22" t="s">
        <v>369</v>
      </c>
      <c r="D334" s="23"/>
      <c r="E334" s="33"/>
      <c r="F334" s="26">
        <v>0</v>
      </c>
      <c r="G334" s="33"/>
      <c r="H334" s="26">
        <v>2</v>
      </c>
      <c r="I334" s="27"/>
      <c r="J334" s="24"/>
      <c r="K334" s="27"/>
      <c r="L334" s="27"/>
      <c r="M334" s="28">
        <f t="shared" si="7"/>
        <v>0</v>
      </c>
    </row>
    <row r="335" spans="1:14" ht="18.75" customHeight="1" x14ac:dyDescent="0.3">
      <c r="A335" s="19" t="s">
        <v>370</v>
      </c>
      <c r="B335" s="20"/>
      <c r="C335" s="22" t="s">
        <v>371</v>
      </c>
      <c r="D335" s="23"/>
      <c r="E335" s="33"/>
      <c r="F335" s="26">
        <v>0</v>
      </c>
      <c r="G335" s="33"/>
      <c r="H335" s="26">
        <v>2</v>
      </c>
      <c r="I335" s="27"/>
      <c r="J335" s="24"/>
      <c r="K335" s="27"/>
      <c r="L335" s="27"/>
      <c r="M335" s="28">
        <f t="shared" si="7"/>
        <v>0</v>
      </c>
    </row>
    <row r="336" spans="1:14" s="59" customFormat="1" ht="22.5" customHeight="1" x14ac:dyDescent="0.3">
      <c r="A336" s="52" t="s">
        <v>372</v>
      </c>
      <c r="B336" s="53"/>
      <c r="C336" s="60" t="s">
        <v>373</v>
      </c>
      <c r="D336" s="55"/>
      <c r="E336" s="56"/>
      <c r="F336" s="57"/>
      <c r="G336" s="56"/>
      <c r="H336" s="57"/>
      <c r="I336" s="56"/>
      <c r="J336" s="56"/>
      <c r="K336" s="56"/>
      <c r="L336" s="56"/>
      <c r="M336" s="58"/>
    </row>
    <row r="337" spans="1:13" ht="18.75" customHeight="1" x14ac:dyDescent="0.3">
      <c r="A337" s="19" t="s">
        <v>374</v>
      </c>
      <c r="B337" s="20"/>
      <c r="C337" s="22" t="s">
        <v>359</v>
      </c>
      <c r="D337" s="23"/>
      <c r="E337" s="24"/>
      <c r="F337" s="25">
        <v>0</v>
      </c>
      <c r="G337" s="24"/>
      <c r="H337" s="26">
        <v>2</v>
      </c>
      <c r="I337" s="27"/>
      <c r="J337" s="24"/>
      <c r="K337" s="27"/>
      <c r="L337" s="27"/>
      <c r="M337" s="28">
        <f t="shared" ref="M337:M344" si="8">IF(ISNUMBER($K337),IF(ISNUMBER($G337),ROUND($K337*$G337,2),ROUND($K337*$F337,2)),IF(ISNUMBER($G337),ROUND($I337*$G337,2),ROUND($I337*$F337,2)))</f>
        <v>0</v>
      </c>
    </row>
    <row r="338" spans="1:13" ht="18.75" customHeight="1" x14ac:dyDescent="0.3">
      <c r="A338" s="19" t="s">
        <v>375</v>
      </c>
      <c r="B338" s="20"/>
      <c r="C338" s="22" t="s">
        <v>376</v>
      </c>
      <c r="D338" s="23"/>
      <c r="E338" s="33"/>
      <c r="F338" s="26">
        <v>0</v>
      </c>
      <c r="G338" s="33"/>
      <c r="H338" s="26">
        <v>2</v>
      </c>
      <c r="I338" s="27"/>
      <c r="J338" s="24"/>
      <c r="K338" s="27"/>
      <c r="L338" s="27"/>
      <c r="M338" s="28">
        <f t="shared" si="8"/>
        <v>0</v>
      </c>
    </row>
    <row r="339" spans="1:13" ht="18.75" customHeight="1" x14ac:dyDescent="0.3">
      <c r="A339" s="19" t="s">
        <v>377</v>
      </c>
      <c r="B339" s="20"/>
      <c r="C339" s="22" t="s">
        <v>378</v>
      </c>
      <c r="D339" s="23"/>
      <c r="E339" s="24"/>
      <c r="F339" s="25">
        <v>0</v>
      </c>
      <c r="G339" s="24"/>
      <c r="H339" s="26">
        <v>2</v>
      </c>
      <c r="I339" s="27"/>
      <c r="J339" s="24"/>
      <c r="K339" s="27"/>
      <c r="L339" s="27"/>
      <c r="M339" s="28">
        <f t="shared" si="8"/>
        <v>0</v>
      </c>
    </row>
    <row r="340" spans="1:13" ht="18.75" customHeight="1" x14ac:dyDescent="0.3">
      <c r="A340" s="19" t="s">
        <v>379</v>
      </c>
      <c r="B340" s="20"/>
      <c r="C340" s="22" t="s">
        <v>380</v>
      </c>
      <c r="D340" s="23"/>
      <c r="E340" s="31"/>
      <c r="F340" s="32">
        <v>0</v>
      </c>
      <c r="G340" s="31"/>
      <c r="H340" s="26">
        <v>2</v>
      </c>
      <c r="I340" s="27"/>
      <c r="J340" s="24"/>
      <c r="K340" s="27"/>
      <c r="L340" s="27"/>
      <c r="M340" s="28">
        <f t="shared" si="8"/>
        <v>0</v>
      </c>
    </row>
    <row r="341" spans="1:13" ht="18.75" customHeight="1" x14ac:dyDescent="0.3">
      <c r="A341" s="19" t="s">
        <v>381</v>
      </c>
      <c r="B341" s="20"/>
      <c r="C341" s="22" t="s">
        <v>382</v>
      </c>
      <c r="D341" s="23"/>
      <c r="E341" s="24"/>
      <c r="F341" s="25">
        <v>0</v>
      </c>
      <c r="G341" s="24"/>
      <c r="H341" s="26">
        <v>2</v>
      </c>
      <c r="I341" s="27"/>
      <c r="J341" s="24"/>
      <c r="K341" s="27"/>
      <c r="L341" s="27"/>
      <c r="M341" s="28">
        <f t="shared" si="8"/>
        <v>0</v>
      </c>
    </row>
    <row r="342" spans="1:13" ht="18.75" customHeight="1" x14ac:dyDescent="0.3">
      <c r="A342" s="19" t="s">
        <v>383</v>
      </c>
      <c r="B342" s="20"/>
      <c r="C342" s="22" t="s">
        <v>384</v>
      </c>
      <c r="D342" s="23"/>
      <c r="E342" s="24"/>
      <c r="F342" s="25">
        <v>0</v>
      </c>
      <c r="G342" s="24"/>
      <c r="H342" s="26">
        <v>2</v>
      </c>
      <c r="I342" s="27"/>
      <c r="J342" s="24"/>
      <c r="K342" s="27"/>
      <c r="L342" s="27"/>
      <c r="M342" s="28">
        <f t="shared" si="8"/>
        <v>0</v>
      </c>
    </row>
    <row r="343" spans="1:13" ht="18.75" customHeight="1" x14ac:dyDescent="0.3">
      <c r="A343" s="19" t="s">
        <v>385</v>
      </c>
      <c r="B343" s="20"/>
      <c r="C343" s="22" t="s">
        <v>386</v>
      </c>
      <c r="D343" s="23"/>
      <c r="E343" s="24"/>
      <c r="F343" s="25">
        <v>0</v>
      </c>
      <c r="G343" s="24"/>
      <c r="H343" s="26">
        <v>2</v>
      </c>
      <c r="I343" s="27"/>
      <c r="J343" s="24"/>
      <c r="K343" s="27"/>
      <c r="L343" s="27"/>
      <c r="M343" s="28">
        <f t="shared" si="8"/>
        <v>0</v>
      </c>
    </row>
    <row r="344" spans="1:13" ht="18.75" customHeight="1" x14ac:dyDescent="0.3">
      <c r="A344" s="19" t="s">
        <v>387</v>
      </c>
      <c r="B344" s="20"/>
      <c r="C344" s="22" t="s">
        <v>388</v>
      </c>
      <c r="D344" s="23"/>
      <c r="E344" s="24"/>
      <c r="F344" s="25">
        <v>0</v>
      </c>
      <c r="G344" s="24"/>
      <c r="H344" s="26">
        <v>2</v>
      </c>
      <c r="I344" s="27"/>
      <c r="J344" s="24"/>
      <c r="K344" s="27"/>
      <c r="L344" s="27"/>
      <c r="M344" s="28">
        <f t="shared" si="8"/>
        <v>0</v>
      </c>
    </row>
    <row r="345" spans="1:13" s="59" customFormat="1" ht="22.5" customHeight="1" x14ac:dyDescent="0.3">
      <c r="A345" s="52" t="s">
        <v>389</v>
      </c>
      <c r="B345" s="53"/>
      <c r="C345" s="60" t="s">
        <v>390</v>
      </c>
      <c r="D345" s="55"/>
      <c r="E345" s="56"/>
      <c r="F345" s="57"/>
      <c r="G345" s="56"/>
      <c r="H345" s="57"/>
      <c r="I345" s="56"/>
      <c r="J345" s="56"/>
      <c r="K345" s="56"/>
      <c r="L345" s="56"/>
      <c r="M345" s="58"/>
    </row>
    <row r="346" spans="1:13" ht="18.75" customHeight="1" x14ac:dyDescent="0.3">
      <c r="A346" s="19" t="s">
        <v>391</v>
      </c>
      <c r="B346" s="20"/>
      <c r="C346" s="22" t="s">
        <v>392</v>
      </c>
      <c r="D346" s="23"/>
      <c r="E346" s="24"/>
      <c r="F346" s="25">
        <v>0</v>
      </c>
      <c r="G346" s="24"/>
      <c r="H346" s="26">
        <v>2</v>
      </c>
      <c r="I346" s="27"/>
      <c r="J346" s="24"/>
      <c r="K346" s="27"/>
      <c r="L346" s="27"/>
      <c r="M346" s="28">
        <f t="shared" ref="M346:M353" si="9">IF(ISNUMBER($K346),IF(ISNUMBER($G346),ROUND($K346*$G346,2),ROUND($K346*$F346,2)),IF(ISNUMBER($G346),ROUND($I346*$G346,2),ROUND($I346*$F346,2)))</f>
        <v>0</v>
      </c>
    </row>
    <row r="347" spans="1:13" ht="18.75" customHeight="1" x14ac:dyDescent="0.3">
      <c r="A347" s="19" t="s">
        <v>393</v>
      </c>
      <c r="B347" s="20"/>
      <c r="C347" s="22" t="s">
        <v>394</v>
      </c>
      <c r="D347" s="23"/>
      <c r="E347" s="33"/>
      <c r="F347" s="26">
        <v>0</v>
      </c>
      <c r="G347" s="33"/>
      <c r="H347" s="26">
        <v>2</v>
      </c>
      <c r="I347" s="27"/>
      <c r="J347" s="24"/>
      <c r="K347" s="27"/>
      <c r="L347" s="27"/>
      <c r="M347" s="28">
        <f t="shared" si="9"/>
        <v>0</v>
      </c>
    </row>
    <row r="348" spans="1:13" ht="18.75" customHeight="1" x14ac:dyDescent="0.3">
      <c r="A348" s="19" t="s">
        <v>395</v>
      </c>
      <c r="B348" s="20"/>
      <c r="C348" s="22" t="s">
        <v>396</v>
      </c>
      <c r="D348" s="23"/>
      <c r="E348" s="24"/>
      <c r="F348" s="25">
        <v>0</v>
      </c>
      <c r="G348" s="24"/>
      <c r="H348" s="26">
        <v>2</v>
      </c>
      <c r="I348" s="27"/>
      <c r="J348" s="24"/>
      <c r="K348" s="27"/>
      <c r="L348" s="27"/>
      <c r="M348" s="28">
        <f t="shared" si="9"/>
        <v>0</v>
      </c>
    </row>
    <row r="349" spans="1:13" ht="18.75" customHeight="1" x14ac:dyDescent="0.3">
      <c r="A349" s="19" t="s">
        <v>397</v>
      </c>
      <c r="B349" s="20"/>
      <c r="C349" s="22" t="s">
        <v>380</v>
      </c>
      <c r="D349" s="23"/>
      <c r="E349" s="31"/>
      <c r="F349" s="32">
        <v>0</v>
      </c>
      <c r="G349" s="31"/>
      <c r="H349" s="26">
        <v>2</v>
      </c>
      <c r="I349" s="27"/>
      <c r="J349" s="24"/>
      <c r="K349" s="27"/>
      <c r="L349" s="27"/>
      <c r="M349" s="28">
        <f t="shared" si="9"/>
        <v>0</v>
      </c>
    </row>
    <row r="350" spans="1:13" ht="18.75" customHeight="1" x14ac:dyDescent="0.3">
      <c r="A350" s="19" t="s">
        <v>398</v>
      </c>
      <c r="B350" s="20"/>
      <c r="C350" s="22" t="s">
        <v>399</v>
      </c>
      <c r="D350" s="23"/>
      <c r="E350" s="24"/>
      <c r="F350" s="25">
        <v>0</v>
      </c>
      <c r="G350" s="24"/>
      <c r="H350" s="26">
        <v>2</v>
      </c>
      <c r="I350" s="27"/>
      <c r="J350" s="24"/>
      <c r="K350" s="27"/>
      <c r="L350" s="27"/>
      <c r="M350" s="28">
        <f t="shared" si="9"/>
        <v>0</v>
      </c>
    </row>
    <row r="351" spans="1:13" ht="18.75" customHeight="1" x14ac:dyDescent="0.3">
      <c r="A351" s="19" t="s">
        <v>400</v>
      </c>
      <c r="B351" s="20"/>
      <c r="C351" s="22" t="s">
        <v>401</v>
      </c>
      <c r="D351" s="23"/>
      <c r="E351" s="24"/>
      <c r="F351" s="25">
        <v>0</v>
      </c>
      <c r="G351" s="24"/>
      <c r="H351" s="26">
        <v>2</v>
      </c>
      <c r="I351" s="27"/>
      <c r="J351" s="24"/>
      <c r="K351" s="27"/>
      <c r="L351" s="27"/>
      <c r="M351" s="28">
        <f t="shared" si="9"/>
        <v>0</v>
      </c>
    </row>
    <row r="352" spans="1:13" ht="24" customHeight="1" x14ac:dyDescent="0.3">
      <c r="A352" s="19" t="s">
        <v>402</v>
      </c>
      <c r="B352" s="20"/>
      <c r="C352" s="22" t="s">
        <v>403</v>
      </c>
      <c r="D352" s="23"/>
      <c r="E352" s="24"/>
      <c r="F352" s="25">
        <v>0</v>
      </c>
      <c r="G352" s="24"/>
      <c r="H352" s="26">
        <v>2</v>
      </c>
      <c r="I352" s="27"/>
      <c r="J352" s="24"/>
      <c r="K352" s="27"/>
      <c r="L352" s="27"/>
      <c r="M352" s="28">
        <f t="shared" si="9"/>
        <v>0</v>
      </c>
    </row>
    <row r="353" spans="1:13" ht="24" customHeight="1" x14ac:dyDescent="0.3">
      <c r="A353" s="19" t="s">
        <v>404</v>
      </c>
      <c r="B353" s="20"/>
      <c r="C353" s="22" t="s">
        <v>636</v>
      </c>
      <c r="D353" s="23"/>
      <c r="E353" s="33"/>
      <c r="F353" s="26">
        <v>0</v>
      </c>
      <c r="G353" s="33"/>
      <c r="H353" s="26">
        <v>2</v>
      </c>
      <c r="I353" s="27"/>
      <c r="J353" s="24"/>
      <c r="K353" s="27"/>
      <c r="L353" s="27"/>
      <c r="M353" s="28">
        <f t="shared" si="9"/>
        <v>0</v>
      </c>
    </row>
    <row r="354" spans="1:13" ht="24" customHeight="1" x14ac:dyDescent="0.3">
      <c r="A354" s="19" t="s">
        <v>405</v>
      </c>
      <c r="B354" s="20"/>
      <c r="C354" s="22" t="s">
        <v>635</v>
      </c>
      <c r="D354" s="23" t="s">
        <v>88</v>
      </c>
      <c r="E354" s="33"/>
      <c r="F354" s="26">
        <v>2</v>
      </c>
      <c r="G354" s="33"/>
      <c r="H354" s="26"/>
      <c r="I354" s="27"/>
      <c r="J354" s="24"/>
      <c r="K354" s="27"/>
      <c r="L354" s="27"/>
      <c r="M354" s="28"/>
    </row>
    <row r="355" spans="1:13" s="59" customFormat="1" ht="24" customHeight="1" x14ac:dyDescent="0.3">
      <c r="A355" s="52" t="s">
        <v>406</v>
      </c>
      <c r="B355" s="53"/>
      <c r="C355" s="60" t="s">
        <v>407</v>
      </c>
      <c r="D355" s="55"/>
      <c r="E355" s="56"/>
      <c r="F355" s="57"/>
      <c r="G355" s="56"/>
      <c r="H355" s="57"/>
      <c r="I355" s="56"/>
      <c r="J355" s="56"/>
      <c r="K355" s="56"/>
      <c r="L355" s="56"/>
      <c r="M355" s="58"/>
    </row>
    <row r="356" spans="1:13" ht="24" customHeight="1" x14ac:dyDescent="0.3">
      <c r="A356" s="19" t="s">
        <v>408</v>
      </c>
      <c r="B356" s="20"/>
      <c r="C356" s="22" t="s">
        <v>359</v>
      </c>
      <c r="D356" s="23"/>
      <c r="E356" s="24"/>
      <c r="F356" s="25">
        <v>0</v>
      </c>
      <c r="G356" s="24"/>
      <c r="H356" s="26">
        <v>2</v>
      </c>
      <c r="I356" s="27"/>
      <c r="J356" s="24"/>
      <c r="K356" s="27"/>
      <c r="L356" s="27"/>
      <c r="M356" s="28">
        <f>IF(ISNUMBER($K356),IF(ISNUMBER($G356),ROUND($K356*$G356,2),ROUND($K356*$F356,2)),IF(ISNUMBER($G356),ROUND($I356*$G356,2),ROUND($I356*$F356,2)))</f>
        <v>0</v>
      </c>
    </row>
    <row r="357" spans="1:13" ht="24" customHeight="1" x14ac:dyDescent="0.3">
      <c r="A357" s="19" t="s">
        <v>409</v>
      </c>
      <c r="B357" s="20"/>
      <c r="C357" s="22" t="s">
        <v>376</v>
      </c>
      <c r="D357" s="23"/>
      <c r="E357" s="33"/>
      <c r="F357" s="26">
        <v>0</v>
      </c>
      <c r="G357" s="33"/>
      <c r="H357" s="26">
        <v>2</v>
      </c>
      <c r="I357" s="27"/>
      <c r="J357" s="24"/>
      <c r="K357" s="27"/>
      <c r="L357" s="27"/>
      <c r="M357" s="28">
        <f>IF(ISNUMBER($K357),IF(ISNUMBER($G357),ROUND($K357*$G357,2),ROUND($K357*$F357,2)),IF(ISNUMBER($G357),ROUND($I357*$G357,2),ROUND($I357*$F357,2)))</f>
        <v>0</v>
      </c>
    </row>
    <row r="358" spans="1:13" ht="24" customHeight="1" x14ac:dyDescent="0.3">
      <c r="A358" s="19" t="s">
        <v>410</v>
      </c>
      <c r="B358" s="20"/>
      <c r="C358" s="22" t="s">
        <v>411</v>
      </c>
      <c r="D358" s="23"/>
      <c r="E358" s="24"/>
      <c r="F358" s="25">
        <v>0</v>
      </c>
      <c r="G358" s="24"/>
      <c r="H358" s="26">
        <v>2</v>
      </c>
      <c r="I358" s="27"/>
      <c r="J358" s="24"/>
      <c r="K358" s="27"/>
      <c r="L358" s="27"/>
      <c r="M358" s="28">
        <f>IF(ISNUMBER($K358),IF(ISNUMBER($G358),ROUND($K358*$G358,2),ROUND($K358*$F358,2)),IF(ISNUMBER($G358),ROUND($I358*$G358,2),ROUND($I358*$F358,2)))</f>
        <v>0</v>
      </c>
    </row>
    <row r="359" spans="1:13" ht="24" customHeight="1" x14ac:dyDescent="0.3">
      <c r="A359" s="19" t="s">
        <v>412</v>
      </c>
      <c r="B359" s="20"/>
      <c r="C359" s="22" t="s">
        <v>413</v>
      </c>
      <c r="D359" s="23"/>
      <c r="E359" s="24"/>
      <c r="F359" s="25">
        <v>0</v>
      </c>
      <c r="G359" s="24"/>
      <c r="H359" s="26">
        <v>2</v>
      </c>
      <c r="I359" s="27"/>
      <c r="J359" s="24"/>
      <c r="K359" s="27"/>
      <c r="L359" s="27"/>
      <c r="M359" s="28">
        <f>IF(ISNUMBER($K359),IF(ISNUMBER($G359),ROUND($K359*$G359,2),ROUND($K359*$F359,2)),IF(ISNUMBER($G359),ROUND($I359*$G359,2),ROUND($I359*$F359,2)))</f>
        <v>0</v>
      </c>
    </row>
    <row r="360" spans="1:13" ht="24" customHeight="1" x14ac:dyDescent="0.3">
      <c r="A360" s="19" t="s">
        <v>414</v>
      </c>
      <c r="B360" s="20"/>
      <c r="C360" s="22" t="s">
        <v>380</v>
      </c>
      <c r="D360" s="23"/>
      <c r="E360" s="31"/>
      <c r="F360" s="32">
        <v>0</v>
      </c>
      <c r="G360" s="31"/>
      <c r="H360" s="26">
        <v>2</v>
      </c>
      <c r="I360" s="27"/>
      <c r="J360" s="24"/>
      <c r="K360" s="27"/>
      <c r="L360" s="27"/>
      <c r="M360" s="28">
        <f>IF(ISNUMBER($K360),IF(ISNUMBER($G360),ROUND($K360*$G360,2),ROUND($K360*$F360,2)),IF(ISNUMBER($G360),ROUND($I360*$G360,2),ROUND($I360*$F360,2)))</f>
        <v>0</v>
      </c>
    </row>
    <row r="361" spans="1:13" s="59" customFormat="1" ht="24" customHeight="1" x14ac:dyDescent="0.3">
      <c r="A361" s="52" t="s">
        <v>415</v>
      </c>
      <c r="B361" s="53"/>
      <c r="C361" s="60" t="s">
        <v>637</v>
      </c>
      <c r="D361" s="55"/>
      <c r="E361" s="56"/>
      <c r="F361" s="57"/>
      <c r="G361" s="56"/>
      <c r="H361" s="57"/>
      <c r="I361" s="56"/>
      <c r="J361" s="56"/>
      <c r="K361" s="56"/>
      <c r="L361" s="56"/>
      <c r="M361" s="58"/>
    </row>
    <row r="362" spans="1:13" ht="24" customHeight="1" x14ac:dyDescent="0.3">
      <c r="A362" s="19" t="s">
        <v>416</v>
      </c>
      <c r="B362" s="20"/>
      <c r="C362" s="22" t="s">
        <v>359</v>
      </c>
      <c r="D362" s="23"/>
      <c r="E362" s="24"/>
      <c r="F362" s="25">
        <v>0</v>
      </c>
      <c r="G362" s="24"/>
      <c r="H362" s="26">
        <v>2</v>
      </c>
      <c r="I362" s="27"/>
      <c r="J362" s="24"/>
      <c r="K362" s="27"/>
      <c r="L362" s="27"/>
      <c r="M362" s="28">
        <f>IF(ISNUMBER($K362),IF(ISNUMBER($G362),ROUND($K362*$G362,2),ROUND($K362*$F362,2)),IF(ISNUMBER($G362),ROUND($I362*$G362,2),ROUND($I362*$F362,2)))</f>
        <v>0</v>
      </c>
    </row>
    <row r="363" spans="1:13" ht="24" customHeight="1" x14ac:dyDescent="0.3">
      <c r="A363" s="19" t="s">
        <v>417</v>
      </c>
      <c r="B363" s="20"/>
      <c r="C363" s="22" t="s">
        <v>413</v>
      </c>
      <c r="D363" s="23"/>
      <c r="E363" s="24"/>
      <c r="F363" s="25">
        <v>0</v>
      </c>
      <c r="G363" s="24"/>
      <c r="H363" s="26">
        <v>2</v>
      </c>
      <c r="I363" s="27"/>
      <c r="J363" s="24"/>
      <c r="K363" s="27"/>
      <c r="L363" s="27"/>
      <c r="M363" s="28">
        <f>IF(ISNUMBER($K363),IF(ISNUMBER($G363),ROUND($K363*$G363,2),ROUND($K363*$F363,2)),IF(ISNUMBER($G363),ROUND($I363*$G363,2),ROUND($I363*$F363,2)))</f>
        <v>0</v>
      </c>
    </row>
    <row r="364" spans="1:13" ht="24" customHeight="1" x14ac:dyDescent="0.3">
      <c r="A364" s="19" t="s">
        <v>418</v>
      </c>
      <c r="B364" s="20"/>
      <c r="C364" s="22" t="s">
        <v>376</v>
      </c>
      <c r="D364" s="23"/>
      <c r="E364" s="33"/>
      <c r="F364" s="26">
        <v>0</v>
      </c>
      <c r="G364" s="33"/>
      <c r="H364" s="26">
        <v>2</v>
      </c>
      <c r="I364" s="27"/>
      <c r="J364" s="24"/>
      <c r="K364" s="27"/>
      <c r="L364" s="27"/>
      <c r="M364" s="28">
        <f>IF(ISNUMBER($K364),IF(ISNUMBER($G364),ROUND($K364*$G364,2),ROUND($K364*$F364,2)),IF(ISNUMBER($G364),ROUND($I364*$G364,2),ROUND($I364*$F364,2)))</f>
        <v>0</v>
      </c>
    </row>
    <row r="365" spans="1:13" ht="24" customHeight="1" x14ac:dyDescent="0.3">
      <c r="A365" s="19" t="s">
        <v>419</v>
      </c>
      <c r="B365" s="20"/>
      <c r="C365" s="22" t="s">
        <v>399</v>
      </c>
      <c r="D365" s="23"/>
      <c r="E365" s="24"/>
      <c r="F365" s="25">
        <v>0</v>
      </c>
      <c r="G365" s="24"/>
      <c r="H365" s="26">
        <v>2</v>
      </c>
      <c r="I365" s="27"/>
      <c r="J365" s="24"/>
      <c r="K365" s="27"/>
      <c r="L365" s="27"/>
      <c r="M365" s="28">
        <f>IF(ISNUMBER($K365),IF(ISNUMBER($G365),ROUND($K365*$G365,2),ROUND($K365*$F365,2)),IF(ISNUMBER($G365),ROUND($I365*$G365,2),ROUND($I365*$F365,2)))</f>
        <v>0</v>
      </c>
    </row>
    <row r="366" spans="1:13" s="59" customFormat="1" ht="24" customHeight="1" x14ac:dyDescent="0.3">
      <c r="A366" s="52" t="s">
        <v>420</v>
      </c>
      <c r="B366" s="53"/>
      <c r="C366" s="60" t="s">
        <v>421</v>
      </c>
      <c r="D366" s="55"/>
      <c r="E366" s="56"/>
      <c r="F366" s="57"/>
      <c r="G366" s="56"/>
      <c r="H366" s="57"/>
      <c r="I366" s="56"/>
      <c r="J366" s="56"/>
      <c r="K366" s="56"/>
      <c r="L366" s="56"/>
      <c r="M366" s="58"/>
    </row>
    <row r="367" spans="1:13" ht="24" customHeight="1" x14ac:dyDescent="0.3">
      <c r="A367" s="19" t="s">
        <v>422</v>
      </c>
      <c r="B367" s="20"/>
      <c r="C367" s="22" t="s">
        <v>423</v>
      </c>
      <c r="D367" s="23" t="s">
        <v>20</v>
      </c>
      <c r="E367" s="24"/>
      <c r="F367" s="25">
        <v>2</v>
      </c>
      <c r="G367" s="24"/>
      <c r="H367" s="26">
        <v>2</v>
      </c>
      <c r="I367" s="27"/>
      <c r="J367" s="24"/>
      <c r="K367" s="27"/>
      <c r="L367" s="27"/>
      <c r="M367" s="28">
        <f>IF(ISNUMBER($K367),IF(ISNUMBER($G367),ROUND($K367*$G367,2),ROUND($K367*$F367,2)),IF(ISNUMBER($G367),ROUND($I367*$G367,2),ROUND($I367*$F367,2)))</f>
        <v>0</v>
      </c>
    </row>
    <row r="368" spans="1:13" ht="24" customHeight="1" x14ac:dyDescent="0.3">
      <c r="A368" s="19" t="s">
        <v>424</v>
      </c>
      <c r="B368" s="20"/>
      <c r="C368" s="22" t="s">
        <v>371</v>
      </c>
      <c r="D368" s="23" t="s">
        <v>88</v>
      </c>
      <c r="E368" s="33"/>
      <c r="F368" s="26">
        <v>17</v>
      </c>
      <c r="G368" s="33"/>
      <c r="H368" s="26">
        <v>2</v>
      </c>
      <c r="I368" s="27"/>
      <c r="J368" s="24"/>
      <c r="K368" s="27"/>
      <c r="L368" s="27"/>
      <c r="M368" s="28">
        <f>IF(ISNUMBER($K368),IF(ISNUMBER($G368),ROUND($K368*$G368,2),ROUND($K368*$F368,2)),IF(ISNUMBER($G368),ROUND($I368*$G368,2),ROUND($I368*$F368,2)))</f>
        <v>0</v>
      </c>
    </row>
    <row r="369" spans="1:13" s="59" customFormat="1" ht="24" customHeight="1" x14ac:dyDescent="0.3">
      <c r="A369" s="52" t="s">
        <v>425</v>
      </c>
      <c r="B369" s="53"/>
      <c r="C369" s="60" t="s">
        <v>426</v>
      </c>
      <c r="D369" s="55"/>
      <c r="E369" s="56"/>
      <c r="F369" s="57"/>
      <c r="G369" s="56"/>
      <c r="H369" s="57"/>
      <c r="I369" s="56"/>
      <c r="J369" s="56"/>
      <c r="K369" s="56"/>
      <c r="L369" s="56"/>
      <c r="M369" s="58"/>
    </row>
    <row r="370" spans="1:13" ht="24" customHeight="1" x14ac:dyDescent="0.3">
      <c r="A370" s="19" t="s">
        <v>427</v>
      </c>
      <c r="B370" s="20"/>
      <c r="C370" s="22" t="s">
        <v>413</v>
      </c>
      <c r="D370" s="23"/>
      <c r="E370" s="33"/>
      <c r="F370" s="26">
        <v>0</v>
      </c>
      <c r="G370" s="33"/>
      <c r="H370" s="26">
        <v>2</v>
      </c>
      <c r="I370" s="27"/>
      <c r="J370" s="24"/>
      <c r="K370" s="27"/>
      <c r="L370" s="27"/>
      <c r="M370" s="28">
        <f>IF(ISNUMBER($K370),IF(ISNUMBER($G370),ROUND($K370*$G370,2),ROUND($K370*$F370,2)),IF(ISNUMBER($G370),ROUND($I370*$G370,2),ROUND($I370*$F370,2)))</f>
        <v>0</v>
      </c>
    </row>
    <row r="371" spans="1:13" ht="24" customHeight="1" x14ac:dyDescent="0.3">
      <c r="A371" s="19" t="s">
        <v>428</v>
      </c>
      <c r="B371" s="20"/>
      <c r="C371" s="22" t="s">
        <v>376</v>
      </c>
      <c r="D371" s="23"/>
      <c r="E371" s="33"/>
      <c r="F371" s="26">
        <v>0</v>
      </c>
      <c r="G371" s="33"/>
      <c r="H371" s="26">
        <v>2</v>
      </c>
      <c r="I371" s="27"/>
      <c r="J371" s="24"/>
      <c r="K371" s="27"/>
      <c r="L371" s="27"/>
      <c r="M371" s="28">
        <f>IF(ISNUMBER($K371),IF(ISNUMBER($G371),ROUND($K371*$G371,2),ROUND($K371*$F371,2)),IF(ISNUMBER($G371),ROUND($I371*$G371,2),ROUND($I371*$F371,2)))</f>
        <v>0</v>
      </c>
    </row>
    <row r="372" spans="1:13" ht="24" customHeight="1" x14ac:dyDescent="0.3">
      <c r="A372" s="19" t="s">
        <v>429</v>
      </c>
      <c r="B372" s="20"/>
      <c r="C372" s="22" t="s">
        <v>411</v>
      </c>
      <c r="D372" s="23"/>
      <c r="E372" s="33"/>
      <c r="F372" s="26">
        <v>0</v>
      </c>
      <c r="G372" s="33"/>
      <c r="H372" s="26">
        <v>2</v>
      </c>
      <c r="I372" s="27"/>
      <c r="J372" s="24"/>
      <c r="K372" s="27"/>
      <c r="L372" s="27"/>
      <c r="M372" s="28">
        <f>IF(ISNUMBER($K372),IF(ISNUMBER($G372),ROUND($K372*$G372,2),ROUND($K372*$F372,2)),IF(ISNUMBER($G372),ROUND($I372*$G372,2),ROUND($I372*$F372,2)))</f>
        <v>0</v>
      </c>
    </row>
    <row r="373" spans="1:13" s="59" customFormat="1" ht="24" customHeight="1" x14ac:dyDescent="0.3">
      <c r="A373" s="52" t="s">
        <v>430</v>
      </c>
      <c r="B373" s="53"/>
      <c r="C373" s="60" t="s">
        <v>431</v>
      </c>
      <c r="D373" s="55"/>
      <c r="E373" s="56"/>
      <c r="F373" s="57"/>
      <c r="G373" s="56"/>
      <c r="H373" s="57"/>
      <c r="I373" s="56"/>
      <c r="J373" s="56"/>
      <c r="K373" s="56"/>
      <c r="L373" s="56"/>
      <c r="M373" s="58"/>
    </row>
    <row r="374" spans="1:13" ht="24" customHeight="1" x14ac:dyDescent="0.3">
      <c r="A374" s="19" t="s">
        <v>432</v>
      </c>
      <c r="B374" s="20"/>
      <c r="C374" s="22" t="s">
        <v>376</v>
      </c>
      <c r="D374" s="23"/>
      <c r="E374" s="33"/>
      <c r="F374" s="26">
        <v>0</v>
      </c>
      <c r="G374" s="33"/>
      <c r="H374" s="26">
        <v>2</v>
      </c>
      <c r="I374" s="27"/>
      <c r="J374" s="24"/>
      <c r="K374" s="27"/>
      <c r="L374" s="27"/>
      <c r="M374" s="28">
        <f>IF(ISNUMBER($K374),IF(ISNUMBER($G374),ROUND($K374*$G374,2),ROUND($K374*$F374,2)),IF(ISNUMBER($G374),ROUND($I374*$G374,2),ROUND($I374*$F374,2)))</f>
        <v>0</v>
      </c>
    </row>
    <row r="375" spans="1:13" s="59" customFormat="1" ht="24" customHeight="1" x14ac:dyDescent="0.3">
      <c r="A375" s="52" t="s">
        <v>433</v>
      </c>
      <c r="B375" s="53"/>
      <c r="C375" s="60" t="s">
        <v>434</v>
      </c>
      <c r="D375" s="55"/>
      <c r="E375" s="56"/>
      <c r="F375" s="57"/>
      <c r="G375" s="56"/>
      <c r="H375" s="57"/>
      <c r="I375" s="56"/>
      <c r="J375" s="56"/>
      <c r="K375" s="56"/>
      <c r="L375" s="56"/>
      <c r="M375" s="58"/>
    </row>
    <row r="376" spans="1:13" ht="24" customHeight="1" x14ac:dyDescent="0.3">
      <c r="A376" s="19" t="s">
        <v>435</v>
      </c>
      <c r="B376" s="20"/>
      <c r="C376" s="22" t="s">
        <v>413</v>
      </c>
      <c r="D376" s="23"/>
      <c r="E376" s="33"/>
      <c r="F376" s="26">
        <v>0</v>
      </c>
      <c r="G376" s="33"/>
      <c r="H376" s="26">
        <v>2</v>
      </c>
      <c r="I376" s="27"/>
      <c r="J376" s="24"/>
      <c r="K376" s="27"/>
      <c r="L376" s="27"/>
      <c r="M376" s="28">
        <f>IF(ISNUMBER($K376),IF(ISNUMBER($G376),ROUND($K376*$G376,2),ROUND($K376*$F376,2)),IF(ISNUMBER($G376),ROUND($I376*$G376,2),ROUND($I376*$F376,2)))</f>
        <v>0</v>
      </c>
    </row>
    <row r="377" spans="1:13" ht="24" customHeight="1" x14ac:dyDescent="0.3">
      <c r="A377" s="19" t="s">
        <v>436</v>
      </c>
      <c r="B377" s="20"/>
      <c r="C377" s="22" t="s">
        <v>376</v>
      </c>
      <c r="D377" s="23"/>
      <c r="E377" s="33"/>
      <c r="F377" s="26">
        <v>0</v>
      </c>
      <c r="G377" s="33"/>
      <c r="H377" s="26">
        <v>2</v>
      </c>
      <c r="I377" s="27"/>
      <c r="J377" s="24"/>
      <c r="K377" s="27"/>
      <c r="L377" s="27"/>
      <c r="M377" s="28">
        <f>IF(ISNUMBER($K377),IF(ISNUMBER($G377),ROUND($K377*$G377,2),ROUND($K377*$F377,2)),IF(ISNUMBER($G377),ROUND($I377*$G377,2),ROUND($I377*$F377,2)))</f>
        <v>0</v>
      </c>
    </row>
    <row r="378" spans="1:13" ht="24" customHeight="1" x14ac:dyDescent="0.3">
      <c r="A378" s="19" t="s">
        <v>437</v>
      </c>
      <c r="B378" s="20"/>
      <c r="C378" s="22" t="s">
        <v>411</v>
      </c>
      <c r="D378" s="23"/>
      <c r="E378" s="33"/>
      <c r="F378" s="26">
        <v>0</v>
      </c>
      <c r="G378" s="33"/>
      <c r="H378" s="26">
        <v>2</v>
      </c>
      <c r="I378" s="27"/>
      <c r="J378" s="24"/>
      <c r="K378" s="27"/>
      <c r="L378" s="27"/>
      <c r="M378" s="28">
        <f>IF(ISNUMBER($K378),IF(ISNUMBER($G378),ROUND($K378*$G378,2),ROUND($K378*$F378,2)),IF(ISNUMBER($G378),ROUND($I378*$G378,2),ROUND($I378*$F378,2)))</f>
        <v>0</v>
      </c>
    </row>
    <row r="379" spans="1:13" ht="24" customHeight="1" x14ac:dyDescent="0.3">
      <c r="A379" s="19" t="s">
        <v>438</v>
      </c>
      <c r="B379" s="20"/>
      <c r="C379" s="22" t="s">
        <v>380</v>
      </c>
      <c r="D379" s="23"/>
      <c r="E379" s="31"/>
      <c r="F379" s="32">
        <v>0</v>
      </c>
      <c r="G379" s="31"/>
      <c r="H379" s="26">
        <v>2</v>
      </c>
      <c r="I379" s="27"/>
      <c r="J379" s="24"/>
      <c r="K379" s="27"/>
      <c r="L379" s="27"/>
      <c r="M379" s="28">
        <f>IF(ISNUMBER($K379),IF(ISNUMBER($G379),ROUND($K379*$G379,2),ROUND($K379*$F379,2)),IF(ISNUMBER($G379),ROUND($I379*$G379,2),ROUND($I379*$F379,2)))</f>
        <v>0</v>
      </c>
    </row>
    <row r="380" spans="1:13" ht="24" customHeight="1" x14ac:dyDescent="0.3">
      <c r="A380" s="19" t="s">
        <v>439</v>
      </c>
      <c r="B380" s="20"/>
      <c r="C380" s="22" t="s">
        <v>359</v>
      </c>
      <c r="D380" s="23"/>
      <c r="E380" s="24"/>
      <c r="F380" s="25">
        <v>0</v>
      </c>
      <c r="G380" s="24"/>
      <c r="H380" s="26">
        <v>2</v>
      </c>
      <c r="I380" s="27"/>
      <c r="J380" s="24"/>
      <c r="K380" s="27"/>
      <c r="L380" s="27"/>
      <c r="M380" s="28">
        <f>IF(ISNUMBER($K380),IF(ISNUMBER($G380),ROUND($K380*$G380,2),ROUND($K380*$F380,2)),IF(ISNUMBER($G380),ROUND($I380*$G380,2),ROUND($I380*$F380,2)))</f>
        <v>0</v>
      </c>
    </row>
    <row r="381" spans="1:13" s="59" customFormat="1" ht="24" customHeight="1" x14ac:dyDescent="0.3">
      <c r="A381" s="52" t="s">
        <v>440</v>
      </c>
      <c r="B381" s="53"/>
      <c r="C381" s="60" t="s">
        <v>441</v>
      </c>
      <c r="D381" s="55"/>
      <c r="E381" s="56"/>
      <c r="F381" s="57"/>
      <c r="G381" s="56"/>
      <c r="H381" s="57"/>
      <c r="I381" s="56"/>
      <c r="J381" s="56"/>
      <c r="K381" s="56"/>
      <c r="L381" s="56"/>
      <c r="M381" s="58"/>
    </row>
    <row r="382" spans="1:13" ht="24" customHeight="1" x14ac:dyDescent="0.3">
      <c r="A382" s="19" t="s">
        <v>442</v>
      </c>
      <c r="B382" s="20"/>
      <c r="C382" s="22" t="s">
        <v>413</v>
      </c>
      <c r="D382" s="23" t="s">
        <v>20</v>
      </c>
      <c r="E382" s="24"/>
      <c r="F382" s="25">
        <v>3</v>
      </c>
      <c r="G382" s="24"/>
      <c r="H382" s="26">
        <v>2</v>
      </c>
      <c r="I382" s="27"/>
      <c r="J382" s="24"/>
      <c r="K382" s="27"/>
      <c r="L382" s="27"/>
      <c r="M382" s="28">
        <f>IF(ISNUMBER($K382),IF(ISNUMBER($G382),ROUND($K382*$G382,2),ROUND($K382*$F382,2)),IF(ISNUMBER($G382),ROUND($I382*$G382,2),ROUND($I382*$F382,2)))</f>
        <v>0</v>
      </c>
    </row>
    <row r="383" spans="1:13" ht="24" customHeight="1" x14ac:dyDescent="0.3">
      <c r="A383" s="19" t="s">
        <v>443</v>
      </c>
      <c r="B383" s="20"/>
      <c r="C383" s="22" t="s">
        <v>380</v>
      </c>
      <c r="D383" s="23" t="s">
        <v>52</v>
      </c>
      <c r="E383" s="31"/>
      <c r="F383" s="32">
        <v>10</v>
      </c>
      <c r="G383" s="31"/>
      <c r="H383" s="26">
        <v>2</v>
      </c>
      <c r="I383" s="27"/>
      <c r="J383" s="24"/>
      <c r="K383" s="27"/>
      <c r="L383" s="27"/>
      <c r="M383" s="28">
        <f>IF(ISNUMBER($K383),IF(ISNUMBER($G383),ROUND($K383*$G383,2),ROUND($K383*$F383,2)),IF(ISNUMBER($G383),ROUND($I383*$G383,2),ROUND($I383*$F383,2)))</f>
        <v>0</v>
      </c>
    </row>
    <row r="384" spans="1:13" ht="24" customHeight="1" x14ac:dyDescent="0.3">
      <c r="A384" s="19" t="s">
        <v>444</v>
      </c>
      <c r="B384" s="20"/>
      <c r="C384" s="22" t="s">
        <v>359</v>
      </c>
      <c r="D384" s="23" t="s">
        <v>20</v>
      </c>
      <c r="E384" s="24"/>
      <c r="F384" s="25">
        <v>1</v>
      </c>
      <c r="G384" s="24"/>
      <c r="H384" s="26">
        <v>2</v>
      </c>
      <c r="I384" s="27"/>
      <c r="J384" s="24"/>
      <c r="K384" s="27"/>
      <c r="L384" s="27"/>
      <c r="M384" s="28">
        <f>IF(ISNUMBER($K384),IF(ISNUMBER($G384),ROUND($K384*$G384,2),ROUND($K384*$F384,2)),IF(ISNUMBER($G384),ROUND($I384*$G384,2),ROUND($I384*$F384,2)))</f>
        <v>0</v>
      </c>
    </row>
    <row r="385" spans="1:13" ht="24" customHeight="1" x14ac:dyDescent="0.3">
      <c r="A385" s="19" t="s">
        <v>445</v>
      </c>
      <c r="B385" s="20"/>
      <c r="C385" s="22" t="s">
        <v>253</v>
      </c>
      <c r="D385" s="23" t="s">
        <v>88</v>
      </c>
      <c r="E385" s="33"/>
      <c r="F385" s="26">
        <v>1</v>
      </c>
      <c r="G385" s="33"/>
      <c r="H385" s="26">
        <v>2</v>
      </c>
      <c r="I385" s="27"/>
      <c r="J385" s="24"/>
      <c r="K385" s="27"/>
      <c r="L385" s="27"/>
      <c r="M385" s="28">
        <f>IF(ISNUMBER($K385),IF(ISNUMBER($G385),ROUND($K385*$G385,2),ROUND($K385*$F385,2)),IF(ISNUMBER($G385),ROUND($I385*$G385,2),ROUND($I385*$F385,2)))</f>
        <v>0</v>
      </c>
    </row>
    <row r="386" spans="1:13" s="59" customFormat="1" ht="24" customHeight="1" x14ac:dyDescent="0.3">
      <c r="A386" s="52" t="s">
        <v>446</v>
      </c>
      <c r="B386" s="53"/>
      <c r="C386" s="60" t="s">
        <v>447</v>
      </c>
      <c r="D386" s="55"/>
      <c r="E386" s="56"/>
      <c r="F386" s="57"/>
      <c r="G386" s="56"/>
      <c r="H386" s="57"/>
      <c r="I386" s="56"/>
      <c r="J386" s="56"/>
      <c r="K386" s="56"/>
      <c r="L386" s="56"/>
      <c r="M386" s="58"/>
    </row>
    <row r="387" spans="1:13" ht="24" customHeight="1" x14ac:dyDescent="0.3">
      <c r="A387" s="19" t="s">
        <v>448</v>
      </c>
      <c r="B387" s="20"/>
      <c r="C387" s="22" t="s">
        <v>376</v>
      </c>
      <c r="D387" s="23" t="s">
        <v>88</v>
      </c>
      <c r="E387" s="33"/>
      <c r="F387" s="26">
        <v>1</v>
      </c>
      <c r="G387" s="33"/>
      <c r="H387" s="26">
        <v>2</v>
      </c>
      <c r="I387" s="27"/>
      <c r="J387" s="24"/>
      <c r="K387" s="27"/>
      <c r="L387" s="27"/>
      <c r="M387" s="28">
        <f>IF(ISNUMBER($K387),IF(ISNUMBER($G387),ROUND($K387*$G387,2),ROUND($K387*$F387,2)),IF(ISNUMBER($G387),ROUND($I387*$G387,2),ROUND($I387*$F387,2)))</f>
        <v>0</v>
      </c>
    </row>
    <row r="388" spans="1:13" s="59" customFormat="1" ht="24" customHeight="1" x14ac:dyDescent="0.3">
      <c r="A388" s="52" t="s">
        <v>449</v>
      </c>
      <c r="B388" s="53"/>
      <c r="C388" s="60" t="s">
        <v>450</v>
      </c>
      <c r="D388" s="55"/>
      <c r="E388" s="56"/>
      <c r="F388" s="57"/>
      <c r="G388" s="56"/>
      <c r="H388" s="57"/>
      <c r="I388" s="56"/>
      <c r="J388" s="56"/>
      <c r="K388" s="56"/>
      <c r="L388" s="56"/>
      <c r="M388" s="58"/>
    </row>
    <row r="389" spans="1:13" ht="24" customHeight="1" x14ac:dyDescent="0.3">
      <c r="A389" s="19" t="s">
        <v>451</v>
      </c>
      <c r="B389" s="20"/>
      <c r="C389" s="22" t="s">
        <v>380</v>
      </c>
      <c r="D389" s="23" t="s">
        <v>52</v>
      </c>
      <c r="E389" s="31"/>
      <c r="F389" s="32">
        <v>9</v>
      </c>
      <c r="G389" s="31"/>
      <c r="H389" s="26">
        <v>2</v>
      </c>
      <c r="I389" s="27"/>
      <c r="J389" s="24"/>
      <c r="K389" s="27"/>
      <c r="L389" s="27"/>
      <c r="M389" s="28">
        <f>IF(ISNUMBER($K389),IF(ISNUMBER($G389),ROUND($K389*$G389,2),ROUND($K389*$F389,2)),IF(ISNUMBER($G389),ROUND($I389*$G389,2),ROUND($I389*$F389,2)))</f>
        <v>0</v>
      </c>
    </row>
    <row r="390" spans="1:13" ht="24" customHeight="1" x14ac:dyDescent="0.3">
      <c r="A390" s="19" t="s">
        <v>452</v>
      </c>
      <c r="B390" s="20"/>
      <c r="C390" s="22" t="s">
        <v>359</v>
      </c>
      <c r="D390" s="23" t="s">
        <v>20</v>
      </c>
      <c r="E390" s="24"/>
      <c r="F390" s="25">
        <v>1</v>
      </c>
      <c r="G390" s="24"/>
      <c r="H390" s="26">
        <v>2</v>
      </c>
      <c r="I390" s="27"/>
      <c r="J390" s="24"/>
      <c r="K390" s="27"/>
      <c r="L390" s="27"/>
      <c r="M390" s="28">
        <f>IF(ISNUMBER($K390),IF(ISNUMBER($G390),ROUND($K390*$G390,2),ROUND($K390*$F390,2)),IF(ISNUMBER($G390),ROUND($I390*$G390,2),ROUND($I390*$F390,2)))</f>
        <v>0</v>
      </c>
    </row>
    <row r="391" spans="1:13" ht="24" customHeight="1" x14ac:dyDescent="0.3">
      <c r="A391" s="19" t="s">
        <v>453</v>
      </c>
      <c r="B391" s="20"/>
      <c r="C391" s="22" t="s">
        <v>253</v>
      </c>
      <c r="D391" s="23" t="s">
        <v>88</v>
      </c>
      <c r="E391" s="33"/>
      <c r="F391" s="26">
        <v>0</v>
      </c>
      <c r="G391" s="33"/>
      <c r="H391" s="26">
        <v>2</v>
      </c>
      <c r="I391" s="27"/>
      <c r="J391" s="24"/>
      <c r="K391" s="27"/>
      <c r="L391" s="27"/>
      <c r="M391" s="28">
        <f>IF(ISNUMBER($K391),IF(ISNUMBER($G391),ROUND($K391*$G391,2),ROUND($K391*$F391,2)),IF(ISNUMBER($G391),ROUND($I391*$G391,2),ROUND($I391*$F391,2)))</f>
        <v>0</v>
      </c>
    </row>
    <row r="392" spans="1:13" ht="24" customHeight="1" x14ac:dyDescent="0.3">
      <c r="A392" s="19" t="s">
        <v>454</v>
      </c>
      <c r="B392" s="20"/>
      <c r="C392" s="22" t="s">
        <v>411</v>
      </c>
      <c r="D392" s="23" t="s">
        <v>20</v>
      </c>
      <c r="E392" s="24"/>
      <c r="F392" s="25">
        <v>2</v>
      </c>
      <c r="G392" s="24"/>
      <c r="H392" s="26">
        <v>2</v>
      </c>
      <c r="I392" s="27"/>
      <c r="J392" s="24"/>
      <c r="K392" s="27"/>
      <c r="L392" s="27"/>
      <c r="M392" s="28">
        <f>IF(ISNUMBER($K392),IF(ISNUMBER($G392),ROUND($K392*$G392,2),ROUND($K392*$F392,2)),IF(ISNUMBER($G392),ROUND($I392*$G392,2),ROUND($I392*$F392,2)))</f>
        <v>0</v>
      </c>
    </row>
    <row r="393" spans="1:13" s="59" customFormat="1" ht="24" customHeight="1" x14ac:dyDescent="0.3">
      <c r="A393" s="52" t="s">
        <v>455</v>
      </c>
      <c r="B393" s="53"/>
      <c r="C393" s="60" t="s">
        <v>456</v>
      </c>
      <c r="D393" s="55"/>
      <c r="E393" s="56"/>
      <c r="F393" s="57"/>
      <c r="G393" s="56"/>
      <c r="H393" s="57"/>
      <c r="I393" s="56"/>
      <c r="J393" s="56"/>
      <c r="K393" s="56"/>
      <c r="L393" s="56"/>
      <c r="M393" s="58"/>
    </row>
    <row r="394" spans="1:13" ht="24" customHeight="1" x14ac:dyDescent="0.3">
      <c r="A394" s="19" t="s">
        <v>457</v>
      </c>
      <c r="B394" s="20"/>
      <c r="C394" s="22" t="s">
        <v>253</v>
      </c>
      <c r="D394" s="23" t="s">
        <v>88</v>
      </c>
      <c r="E394" s="33"/>
      <c r="F394" s="26">
        <v>2</v>
      </c>
      <c r="G394" s="33"/>
      <c r="H394" s="26">
        <v>2</v>
      </c>
      <c r="I394" s="27"/>
      <c r="J394" s="24"/>
      <c r="K394" s="27"/>
      <c r="L394" s="27"/>
      <c r="M394" s="28">
        <f>IF(ISNUMBER($K394),IF(ISNUMBER($G394),ROUND($K394*$G394,2),ROUND($K394*$F394,2)),IF(ISNUMBER($G394),ROUND($I394*$G394,2),ROUND($I394*$F394,2)))</f>
        <v>0</v>
      </c>
    </row>
    <row r="395" spans="1:13" s="59" customFormat="1" ht="24" customHeight="1" x14ac:dyDescent="0.3">
      <c r="A395" s="52" t="s">
        <v>458</v>
      </c>
      <c r="B395" s="53"/>
      <c r="C395" s="60" t="s">
        <v>459</v>
      </c>
      <c r="D395" s="55"/>
      <c r="E395" s="56"/>
      <c r="F395" s="57"/>
      <c r="G395" s="56"/>
      <c r="H395" s="57"/>
      <c r="I395" s="56"/>
      <c r="J395" s="56"/>
      <c r="K395" s="56"/>
      <c r="L395" s="56"/>
      <c r="M395" s="58"/>
    </row>
    <row r="396" spans="1:13" ht="24" customHeight="1" x14ac:dyDescent="0.3">
      <c r="A396" s="19" t="s">
        <v>460</v>
      </c>
      <c r="B396" s="20"/>
      <c r="C396" s="22" t="s">
        <v>253</v>
      </c>
      <c r="D396" s="23" t="s">
        <v>88</v>
      </c>
      <c r="E396" s="33"/>
      <c r="F396" s="26">
        <v>2</v>
      </c>
      <c r="G396" s="33"/>
      <c r="H396" s="26">
        <v>2</v>
      </c>
      <c r="I396" s="27"/>
      <c r="J396" s="24"/>
      <c r="K396" s="27"/>
      <c r="L396" s="27"/>
      <c r="M396" s="28">
        <f>IF(ISNUMBER($K396),IF(ISNUMBER($G396),ROUND($K396*$G396,2),ROUND($K396*$F396,2)),IF(ISNUMBER($G396),ROUND($I396*$G396,2),ROUND($I396*$F396,2)))</f>
        <v>0</v>
      </c>
    </row>
    <row r="397" spans="1:13" s="59" customFormat="1" ht="24" customHeight="1" x14ac:dyDescent="0.3">
      <c r="A397" s="52" t="s">
        <v>461</v>
      </c>
      <c r="B397" s="53"/>
      <c r="C397" s="60" t="s">
        <v>462</v>
      </c>
      <c r="D397" s="55"/>
      <c r="E397" s="56"/>
      <c r="F397" s="57"/>
      <c r="G397" s="56"/>
      <c r="H397" s="57"/>
      <c r="I397" s="56"/>
      <c r="J397" s="56"/>
      <c r="K397" s="56"/>
      <c r="L397" s="56"/>
      <c r="M397" s="58"/>
    </row>
    <row r="398" spans="1:13" ht="24" customHeight="1" x14ac:dyDescent="0.3">
      <c r="A398" s="19" t="s">
        <v>463</v>
      </c>
      <c r="B398" s="20"/>
      <c r="C398" s="22" t="s">
        <v>253</v>
      </c>
      <c r="D398" s="23" t="s">
        <v>88</v>
      </c>
      <c r="E398" s="33"/>
      <c r="F398" s="26">
        <v>1</v>
      </c>
      <c r="G398" s="33"/>
      <c r="H398" s="26">
        <v>2</v>
      </c>
      <c r="I398" s="27"/>
      <c r="J398" s="24"/>
      <c r="K398" s="27"/>
      <c r="L398" s="27"/>
      <c r="M398" s="28">
        <f>IF(ISNUMBER($K398),IF(ISNUMBER($G398),ROUND($K398*$G398,2),ROUND($K398*$F398,2)),IF(ISNUMBER($G398),ROUND($I398*$G398,2),ROUND($I398*$F398,2)))</f>
        <v>0</v>
      </c>
    </row>
    <row r="399" spans="1:13" ht="24" customHeight="1" x14ac:dyDescent="0.3">
      <c r="A399" s="19" t="s">
        <v>464</v>
      </c>
      <c r="B399" s="20"/>
      <c r="C399" s="22" t="s">
        <v>359</v>
      </c>
      <c r="D399" s="23" t="s">
        <v>20</v>
      </c>
      <c r="E399" s="24"/>
      <c r="F399" s="25">
        <v>1</v>
      </c>
      <c r="G399" s="24"/>
      <c r="H399" s="26">
        <v>2</v>
      </c>
      <c r="I399" s="27"/>
      <c r="J399" s="24"/>
      <c r="K399" s="27"/>
      <c r="L399" s="27"/>
      <c r="M399" s="28">
        <f>IF(ISNUMBER($K399),IF(ISNUMBER($G399),ROUND($K399*$G399,2),ROUND($K399*$F399,2)),IF(ISNUMBER($G399),ROUND($I399*$G399,2),ROUND($I399*$F399,2)))</f>
        <v>0</v>
      </c>
    </row>
    <row r="400" spans="1:13" s="59" customFormat="1" ht="24" customHeight="1" x14ac:dyDescent="0.3">
      <c r="A400" s="52" t="s">
        <v>465</v>
      </c>
      <c r="B400" s="53"/>
      <c r="C400" s="60" t="s">
        <v>466</v>
      </c>
      <c r="D400" s="55"/>
      <c r="E400" s="56"/>
      <c r="F400" s="57"/>
      <c r="G400" s="56"/>
      <c r="H400" s="57"/>
      <c r="I400" s="56"/>
      <c r="J400" s="56"/>
      <c r="K400" s="56"/>
      <c r="L400" s="56"/>
      <c r="M400" s="58"/>
    </row>
    <row r="401" spans="1:13" ht="24" customHeight="1" x14ac:dyDescent="0.3">
      <c r="A401" s="19" t="s">
        <v>467</v>
      </c>
      <c r="B401" s="20"/>
      <c r="C401" s="22" t="s">
        <v>468</v>
      </c>
      <c r="D401" s="23" t="s">
        <v>88</v>
      </c>
      <c r="E401" s="33"/>
      <c r="F401" s="26">
        <v>2</v>
      </c>
      <c r="G401" s="33"/>
      <c r="H401" s="26">
        <v>2</v>
      </c>
      <c r="I401" s="27"/>
      <c r="J401" s="24"/>
      <c r="K401" s="27"/>
      <c r="L401" s="27"/>
      <c r="M401" s="28">
        <f t="shared" ref="M401:M402" si="10">IF(ISNUMBER($K401),IF(ISNUMBER($G401),ROUND($K401*$G401,2),ROUND($K401*$F401,2)),IF(ISNUMBER($G401),ROUND($I401*$G401,2),ROUND($I401*$F401,2)))</f>
        <v>0</v>
      </c>
    </row>
    <row r="402" spans="1:13" ht="24" customHeight="1" x14ac:dyDescent="0.3">
      <c r="A402" s="19" t="s">
        <v>469</v>
      </c>
      <c r="B402" s="20"/>
      <c r="C402" s="22" t="s">
        <v>361</v>
      </c>
      <c r="D402" s="23" t="s">
        <v>20</v>
      </c>
      <c r="E402" s="24"/>
      <c r="F402" s="25">
        <v>1</v>
      </c>
      <c r="G402" s="24"/>
      <c r="H402" s="26">
        <v>2</v>
      </c>
      <c r="I402" s="27"/>
      <c r="J402" s="24"/>
      <c r="K402" s="27"/>
      <c r="L402" s="27"/>
      <c r="M402" s="28">
        <f t="shared" si="10"/>
        <v>0</v>
      </c>
    </row>
    <row r="403" spans="1:13" ht="24" customHeight="1" x14ac:dyDescent="0.3">
      <c r="A403" s="19" t="s">
        <v>470</v>
      </c>
      <c r="B403" s="20"/>
      <c r="C403" s="22" t="s">
        <v>471</v>
      </c>
      <c r="D403" s="23" t="s">
        <v>20</v>
      </c>
      <c r="E403" s="24"/>
      <c r="F403" s="25">
        <v>1</v>
      </c>
      <c r="G403" s="24"/>
      <c r="H403" s="26">
        <v>2</v>
      </c>
      <c r="I403" s="27"/>
      <c r="J403" s="24"/>
      <c r="K403" s="27"/>
      <c r="L403" s="27"/>
      <c r="M403" s="28">
        <f>IF(ISNUMBER($K403),IF(ISNUMBER($G403),ROUND($K403*$G403,2),ROUND($K403*$F403,2)),IF(ISNUMBER($G403),ROUND($I403*$G403,2),ROUND($I403*$F403,2)))</f>
        <v>0</v>
      </c>
    </row>
    <row r="404" spans="1:13" s="59" customFormat="1" ht="24" customHeight="1" x14ac:dyDescent="0.3">
      <c r="A404" s="52" t="s">
        <v>472</v>
      </c>
      <c r="B404" s="53"/>
      <c r="C404" s="60" t="s">
        <v>473</v>
      </c>
      <c r="D404" s="55"/>
      <c r="E404" s="56"/>
      <c r="F404" s="57"/>
      <c r="G404" s="56"/>
      <c r="H404" s="57"/>
      <c r="I404" s="56"/>
      <c r="J404" s="56"/>
      <c r="K404" s="56"/>
      <c r="L404" s="56"/>
      <c r="M404" s="58"/>
    </row>
    <row r="405" spans="1:13" ht="24" customHeight="1" x14ac:dyDescent="0.3">
      <c r="A405" s="19" t="s">
        <v>474</v>
      </c>
      <c r="B405" s="20"/>
      <c r="C405" s="22" t="s">
        <v>475</v>
      </c>
      <c r="D405" s="23" t="s">
        <v>88</v>
      </c>
      <c r="E405" s="33"/>
      <c r="F405" s="26">
        <v>8</v>
      </c>
      <c r="G405" s="33"/>
      <c r="H405" s="26">
        <v>2</v>
      </c>
      <c r="I405" s="27"/>
      <c r="J405" s="24"/>
      <c r="K405" s="27"/>
      <c r="L405" s="27"/>
      <c r="M405" s="28">
        <f>IF(ISNUMBER($K405),IF(ISNUMBER($G405),ROUND($K405*$G405,2),ROUND($K405*$F405,2)),IF(ISNUMBER($G405),ROUND($I405*$G405,2),ROUND($I405*$F405,2)))</f>
        <v>0</v>
      </c>
    </row>
    <row r="406" spans="1:13" ht="24" customHeight="1" x14ac:dyDescent="0.3">
      <c r="A406" s="19" t="s">
        <v>476</v>
      </c>
      <c r="B406" s="20"/>
      <c r="C406" s="22" t="s">
        <v>477</v>
      </c>
      <c r="D406" s="23" t="s">
        <v>20</v>
      </c>
      <c r="E406" s="24"/>
      <c r="F406" s="25">
        <v>1</v>
      </c>
      <c r="G406" s="24"/>
      <c r="H406" s="26">
        <v>2</v>
      </c>
      <c r="I406" s="27"/>
      <c r="J406" s="24"/>
      <c r="K406" s="27"/>
      <c r="L406" s="27"/>
      <c r="M406" s="28">
        <f>IF(ISNUMBER($K406),IF(ISNUMBER($G406),ROUND($K406*$G406,2),ROUND($K406*$F406,2)),IF(ISNUMBER($G406),ROUND($I406*$G406,2),ROUND($I406*$F406,2)))</f>
        <v>0</v>
      </c>
    </row>
    <row r="407" spans="1:13" s="59" customFormat="1" ht="24" customHeight="1" x14ac:dyDescent="0.3">
      <c r="A407" s="52" t="s">
        <v>478</v>
      </c>
      <c r="B407" s="53"/>
      <c r="C407" s="60" t="s">
        <v>479</v>
      </c>
      <c r="D407" s="55"/>
      <c r="E407" s="56"/>
      <c r="F407" s="57"/>
      <c r="G407" s="56"/>
      <c r="H407" s="57"/>
      <c r="I407" s="56"/>
      <c r="J407" s="56"/>
      <c r="K407" s="56"/>
      <c r="L407" s="56"/>
      <c r="M407" s="58"/>
    </row>
    <row r="408" spans="1:13" ht="24" customHeight="1" x14ac:dyDescent="0.3">
      <c r="A408" s="19" t="s">
        <v>480</v>
      </c>
      <c r="B408" s="20"/>
      <c r="C408" s="22" t="s">
        <v>380</v>
      </c>
      <c r="D408" s="23" t="s">
        <v>52</v>
      </c>
      <c r="E408" s="31"/>
      <c r="F408" s="32">
        <v>7</v>
      </c>
      <c r="G408" s="31"/>
      <c r="H408" s="26">
        <v>2</v>
      </c>
      <c r="I408" s="27"/>
      <c r="J408" s="24"/>
      <c r="K408" s="27"/>
      <c r="L408" s="27"/>
      <c r="M408" s="28">
        <f>IF(ISNUMBER($K408),IF(ISNUMBER($G408),ROUND($K408*$G408,2),ROUND($K408*$F408,2)),IF(ISNUMBER($G408),ROUND($I408*$G408,2),ROUND($I408*$F408,2)))</f>
        <v>0</v>
      </c>
    </row>
    <row r="409" spans="1:13" ht="24" customHeight="1" x14ac:dyDescent="0.3">
      <c r="A409" s="19" t="s">
        <v>481</v>
      </c>
      <c r="B409" s="20"/>
      <c r="C409" s="22" t="s">
        <v>482</v>
      </c>
      <c r="D409" s="23" t="s">
        <v>88</v>
      </c>
      <c r="E409" s="33"/>
      <c r="F409" s="26">
        <v>2</v>
      </c>
      <c r="G409" s="33"/>
      <c r="H409" s="26">
        <v>2</v>
      </c>
      <c r="I409" s="27"/>
      <c r="J409" s="24"/>
      <c r="K409" s="27"/>
      <c r="L409" s="27"/>
      <c r="M409" s="28">
        <f t="shared" ref="M409:M410" si="11">IF(ISNUMBER($K409),IF(ISNUMBER($G409),ROUND($K409*$G409,2),ROUND($K409*$F409,2)),IF(ISNUMBER($G409),ROUND($I409*$G409,2),ROUND($I409*$F409,2)))</f>
        <v>0</v>
      </c>
    </row>
    <row r="410" spans="1:13" ht="24" customHeight="1" x14ac:dyDescent="0.3">
      <c r="A410" s="19" t="s">
        <v>483</v>
      </c>
      <c r="B410" s="20"/>
      <c r="C410" s="22" t="s">
        <v>411</v>
      </c>
      <c r="D410" s="23" t="s">
        <v>20</v>
      </c>
      <c r="E410" s="24"/>
      <c r="F410" s="25">
        <v>1</v>
      </c>
      <c r="G410" s="24"/>
      <c r="H410" s="26">
        <v>2</v>
      </c>
      <c r="I410" s="27"/>
      <c r="J410" s="24"/>
      <c r="K410" s="27"/>
      <c r="L410" s="27"/>
      <c r="M410" s="28">
        <f t="shared" si="11"/>
        <v>0</v>
      </c>
    </row>
    <row r="411" spans="1:13" s="59" customFormat="1" ht="24" customHeight="1" x14ac:dyDescent="0.3">
      <c r="A411" s="52" t="s">
        <v>484</v>
      </c>
      <c r="B411" s="53"/>
      <c r="C411" s="60" t="s">
        <v>485</v>
      </c>
      <c r="D411" s="55"/>
      <c r="E411" s="56"/>
      <c r="F411" s="57"/>
      <c r="G411" s="56"/>
      <c r="H411" s="57"/>
      <c r="I411" s="56"/>
      <c r="J411" s="56"/>
      <c r="K411" s="56"/>
      <c r="L411" s="56"/>
      <c r="M411" s="58"/>
    </row>
    <row r="412" spans="1:13" ht="24" customHeight="1" x14ac:dyDescent="0.3">
      <c r="A412" s="19" t="s">
        <v>486</v>
      </c>
      <c r="B412" s="20"/>
      <c r="C412" s="22" t="s">
        <v>380</v>
      </c>
      <c r="D412" s="23" t="s">
        <v>52</v>
      </c>
      <c r="E412" s="31"/>
      <c r="F412" s="32">
        <v>3.8</v>
      </c>
      <c r="G412" s="31"/>
      <c r="H412" s="26">
        <v>2</v>
      </c>
      <c r="I412" s="27"/>
      <c r="J412" s="24"/>
      <c r="K412" s="27"/>
      <c r="L412" s="27"/>
      <c r="M412" s="28">
        <f>IF(ISNUMBER($K412),IF(ISNUMBER($G412),ROUND($K412*$G412,2),ROUND($K412*$F412,2)),IF(ISNUMBER($G412),ROUND($I412*$G412,2),ROUND($I412*$F412,2)))</f>
        <v>0</v>
      </c>
    </row>
    <row r="413" spans="1:13" ht="24" customHeight="1" x14ac:dyDescent="0.3">
      <c r="A413" s="19" t="s">
        <v>487</v>
      </c>
      <c r="B413" s="20"/>
      <c r="C413" s="22" t="s">
        <v>482</v>
      </c>
      <c r="D413" s="23" t="s">
        <v>88</v>
      </c>
      <c r="E413" s="33"/>
      <c r="F413" s="26">
        <v>2</v>
      </c>
      <c r="G413" s="33"/>
      <c r="H413" s="26">
        <v>2</v>
      </c>
      <c r="I413" s="27"/>
      <c r="J413" s="24"/>
      <c r="K413" s="27"/>
      <c r="L413" s="27"/>
      <c r="M413" s="28">
        <f t="shared" ref="M413:M414" si="12">IF(ISNUMBER($K413),IF(ISNUMBER($G413),ROUND($K413*$G413,2),ROUND($K413*$F413,2)),IF(ISNUMBER($G413),ROUND($I413*$G413,2),ROUND($I413*$F413,2)))</f>
        <v>0</v>
      </c>
    </row>
    <row r="414" spans="1:13" ht="24" customHeight="1" x14ac:dyDescent="0.3">
      <c r="A414" s="19" t="s">
        <v>488</v>
      </c>
      <c r="B414" s="20"/>
      <c r="C414" s="22" t="s">
        <v>361</v>
      </c>
      <c r="D414" s="23" t="s">
        <v>20</v>
      </c>
      <c r="E414" s="24"/>
      <c r="F414" s="25">
        <v>1</v>
      </c>
      <c r="G414" s="24"/>
      <c r="H414" s="26">
        <v>2</v>
      </c>
      <c r="I414" s="27"/>
      <c r="J414" s="24"/>
      <c r="K414" s="27"/>
      <c r="L414" s="27"/>
      <c r="M414" s="28">
        <f t="shared" si="12"/>
        <v>0</v>
      </c>
    </row>
    <row r="415" spans="1:13" ht="24" customHeight="1" x14ac:dyDescent="0.3">
      <c r="A415" s="19" t="s">
        <v>489</v>
      </c>
      <c r="B415" s="20"/>
      <c r="C415" s="22" t="s">
        <v>413</v>
      </c>
      <c r="D415" s="23" t="s">
        <v>20</v>
      </c>
      <c r="E415" s="24"/>
      <c r="F415" s="25">
        <v>1</v>
      </c>
      <c r="G415" s="24"/>
      <c r="H415" s="26">
        <v>2</v>
      </c>
      <c r="I415" s="27"/>
      <c r="J415" s="24"/>
      <c r="K415" s="27"/>
      <c r="L415" s="27"/>
      <c r="M415" s="28">
        <f>IF(ISNUMBER($K415),IF(ISNUMBER($G415),ROUND($K415*$G415,2),ROUND($K415*$F415,2)),IF(ISNUMBER($G415),ROUND($I415*$G415,2),ROUND($I415*$F415,2)))</f>
        <v>0</v>
      </c>
    </row>
    <row r="416" spans="1:13" ht="24" customHeight="1" x14ac:dyDescent="0.3">
      <c r="A416" s="19" t="s">
        <v>490</v>
      </c>
      <c r="B416" s="20"/>
      <c r="C416" s="22" t="s">
        <v>491</v>
      </c>
      <c r="D416" s="15"/>
      <c r="E416" s="16"/>
      <c r="F416" s="17"/>
      <c r="G416" s="16"/>
      <c r="H416" s="17"/>
      <c r="I416" s="16"/>
      <c r="J416" s="16"/>
      <c r="K416" s="16"/>
      <c r="L416" s="16"/>
      <c r="M416" s="18"/>
    </row>
    <row r="417" spans="1:13" ht="24" customHeight="1" x14ac:dyDescent="0.3">
      <c r="A417" s="19" t="s">
        <v>492</v>
      </c>
      <c r="B417" s="20"/>
      <c r="C417" s="22" t="s">
        <v>380</v>
      </c>
      <c r="D417" s="23" t="s">
        <v>52</v>
      </c>
      <c r="E417" s="31"/>
      <c r="F417" s="32">
        <v>3.8</v>
      </c>
      <c r="G417" s="31"/>
      <c r="H417" s="26">
        <v>2</v>
      </c>
      <c r="I417" s="27"/>
      <c r="J417" s="24"/>
      <c r="K417" s="27"/>
      <c r="L417" s="27"/>
      <c r="M417" s="28">
        <f>IF(ISNUMBER($K417),IF(ISNUMBER($G417),ROUND($K417*$G417,2),ROUND($K417*$F417,2)),IF(ISNUMBER($G417),ROUND($I417*$G417,2),ROUND($I417*$F417,2)))</f>
        <v>0</v>
      </c>
    </row>
    <row r="418" spans="1:13" ht="24" customHeight="1" x14ac:dyDescent="0.3">
      <c r="A418" s="19" t="s">
        <v>493</v>
      </c>
      <c r="B418" s="20"/>
      <c r="C418" s="22" t="s">
        <v>482</v>
      </c>
      <c r="D418" s="23" t="s">
        <v>88</v>
      </c>
      <c r="E418" s="33"/>
      <c r="F418" s="26">
        <v>2</v>
      </c>
      <c r="G418" s="33"/>
      <c r="H418" s="26">
        <v>2</v>
      </c>
      <c r="I418" s="27"/>
      <c r="J418" s="24"/>
      <c r="K418" s="27"/>
      <c r="L418" s="27"/>
      <c r="M418" s="28">
        <f t="shared" ref="M418:M419" si="13">IF(ISNUMBER($K418),IF(ISNUMBER($G418),ROUND($K418*$G418,2),ROUND($K418*$F418,2)),IF(ISNUMBER($G418),ROUND($I418*$G418,2),ROUND($I418*$F418,2)))</f>
        <v>0</v>
      </c>
    </row>
    <row r="419" spans="1:13" ht="24" customHeight="1" x14ac:dyDescent="0.3">
      <c r="A419" s="19" t="s">
        <v>494</v>
      </c>
      <c r="B419" s="20"/>
      <c r="C419" s="22" t="s">
        <v>359</v>
      </c>
      <c r="D419" s="23" t="s">
        <v>20</v>
      </c>
      <c r="E419" s="24"/>
      <c r="F419" s="25">
        <v>1</v>
      </c>
      <c r="G419" s="24"/>
      <c r="H419" s="26">
        <v>2</v>
      </c>
      <c r="I419" s="27"/>
      <c r="J419" s="24"/>
      <c r="K419" s="27"/>
      <c r="L419" s="27"/>
      <c r="M419" s="28">
        <f t="shared" si="13"/>
        <v>0</v>
      </c>
    </row>
    <row r="420" spans="1:13" ht="24" customHeight="1" x14ac:dyDescent="0.3">
      <c r="A420" s="19" t="s">
        <v>495</v>
      </c>
      <c r="B420" s="20"/>
      <c r="C420" s="22" t="s">
        <v>413</v>
      </c>
      <c r="D420" s="23" t="s">
        <v>20</v>
      </c>
      <c r="E420" s="24"/>
      <c r="F420" s="25">
        <v>1</v>
      </c>
      <c r="G420" s="24"/>
      <c r="H420" s="26">
        <v>2</v>
      </c>
      <c r="I420" s="27"/>
      <c r="J420" s="24"/>
      <c r="K420" s="27"/>
      <c r="L420" s="27"/>
      <c r="M420" s="28">
        <f>IF(ISNUMBER($K420),IF(ISNUMBER($G420),ROUND($K420*$G420,2),ROUND($K420*$F420,2)),IF(ISNUMBER($G420),ROUND($I420*$G420,2),ROUND($I420*$F420,2)))</f>
        <v>0</v>
      </c>
    </row>
    <row r="421" spans="1:13" s="59" customFormat="1" ht="24" customHeight="1" x14ac:dyDescent="0.3">
      <c r="A421" s="52" t="s">
        <v>496</v>
      </c>
      <c r="B421" s="53"/>
      <c r="C421" s="60" t="s">
        <v>497</v>
      </c>
      <c r="D421" s="55"/>
      <c r="E421" s="56"/>
      <c r="F421" s="57"/>
      <c r="G421" s="56"/>
      <c r="H421" s="57"/>
      <c r="I421" s="56"/>
      <c r="J421" s="56"/>
      <c r="K421" s="56"/>
      <c r="L421" s="56"/>
      <c r="M421" s="58"/>
    </row>
    <row r="422" spans="1:13" ht="24" customHeight="1" x14ac:dyDescent="0.3">
      <c r="A422" s="19" t="s">
        <v>498</v>
      </c>
      <c r="B422" s="20"/>
      <c r="C422" s="22" t="s">
        <v>380</v>
      </c>
      <c r="D422" s="23" t="s">
        <v>52</v>
      </c>
      <c r="E422" s="31"/>
      <c r="F422" s="32">
        <v>8</v>
      </c>
      <c r="G422" s="31"/>
      <c r="H422" s="26">
        <v>2</v>
      </c>
      <c r="I422" s="27"/>
      <c r="J422" s="24"/>
      <c r="K422" s="27"/>
      <c r="L422" s="27"/>
      <c r="M422" s="28">
        <f>IF(ISNUMBER($K422),IF(ISNUMBER($G422),ROUND($K422*$G422,2),ROUND($K422*$F422,2)),IF(ISNUMBER($G422),ROUND($I422*$G422,2),ROUND($I422*$F422,2)))</f>
        <v>0</v>
      </c>
    </row>
    <row r="423" spans="1:13" ht="24" customHeight="1" x14ac:dyDescent="0.3">
      <c r="A423" s="19" t="s">
        <v>499</v>
      </c>
      <c r="B423" s="20"/>
      <c r="C423" s="22" t="s">
        <v>482</v>
      </c>
      <c r="D423" s="23" t="s">
        <v>88</v>
      </c>
      <c r="E423" s="33"/>
      <c r="F423" s="26">
        <v>2</v>
      </c>
      <c r="G423" s="33"/>
      <c r="H423" s="26">
        <v>2</v>
      </c>
      <c r="I423" s="27"/>
      <c r="J423" s="24"/>
      <c r="K423" s="27"/>
      <c r="L423" s="27"/>
      <c r="M423" s="28">
        <f t="shared" ref="M423:M424" si="14">IF(ISNUMBER($K423),IF(ISNUMBER($G423),ROUND($K423*$G423,2),ROUND($K423*$F423,2)),IF(ISNUMBER($G423),ROUND($I423*$G423,2),ROUND($I423*$F423,2)))</f>
        <v>0</v>
      </c>
    </row>
    <row r="424" spans="1:13" ht="24" customHeight="1" x14ac:dyDescent="0.3">
      <c r="A424" s="19" t="s">
        <v>500</v>
      </c>
      <c r="B424" s="20"/>
      <c r="C424" s="22" t="s">
        <v>359</v>
      </c>
      <c r="D424" s="23" t="s">
        <v>20</v>
      </c>
      <c r="E424" s="24"/>
      <c r="F424" s="25">
        <v>1</v>
      </c>
      <c r="G424" s="24"/>
      <c r="H424" s="26">
        <v>2</v>
      </c>
      <c r="I424" s="27"/>
      <c r="J424" s="24"/>
      <c r="K424" s="27"/>
      <c r="L424" s="27"/>
      <c r="M424" s="28">
        <f t="shared" si="14"/>
        <v>0</v>
      </c>
    </row>
    <row r="425" spans="1:13" ht="24" customHeight="1" x14ac:dyDescent="0.3">
      <c r="A425" s="19" t="s">
        <v>501</v>
      </c>
      <c r="B425" s="20"/>
      <c r="C425" s="22" t="s">
        <v>413</v>
      </c>
      <c r="D425" s="23" t="s">
        <v>20</v>
      </c>
      <c r="E425" s="24"/>
      <c r="F425" s="25">
        <v>1</v>
      </c>
      <c r="G425" s="24"/>
      <c r="H425" s="26">
        <v>2</v>
      </c>
      <c r="I425" s="27"/>
      <c r="J425" s="24"/>
      <c r="K425" s="27"/>
      <c r="L425" s="27"/>
      <c r="M425" s="28">
        <f>IF(ISNUMBER($K425),IF(ISNUMBER($G425),ROUND($K425*$G425,2),ROUND($K425*$F425,2)),IF(ISNUMBER($G425),ROUND($I425*$G425,2),ROUND($I425*$F425,2)))</f>
        <v>0</v>
      </c>
    </row>
    <row r="426" spans="1:13" ht="24" customHeight="1" x14ac:dyDescent="0.3">
      <c r="A426" s="19" t="s">
        <v>502</v>
      </c>
      <c r="B426" s="20"/>
      <c r="C426" s="22" t="s">
        <v>411</v>
      </c>
      <c r="D426" s="23" t="s">
        <v>20</v>
      </c>
      <c r="E426" s="24"/>
      <c r="F426" s="25">
        <v>2</v>
      </c>
      <c r="G426" s="24"/>
      <c r="H426" s="26">
        <v>2</v>
      </c>
      <c r="I426" s="27"/>
      <c r="J426" s="24"/>
      <c r="K426" s="27"/>
      <c r="L426" s="27"/>
      <c r="M426" s="28">
        <f>IF(ISNUMBER($K426),IF(ISNUMBER($G426),ROUND($K426*$G426,2),ROUND($K426*$F426,2)),IF(ISNUMBER($G426),ROUND($I426*$G426,2),ROUND($I426*$F426,2)))</f>
        <v>0</v>
      </c>
    </row>
    <row r="427" spans="1:13" s="59" customFormat="1" ht="24" customHeight="1" x14ac:dyDescent="0.3">
      <c r="A427" s="52" t="s">
        <v>503</v>
      </c>
      <c r="B427" s="53"/>
      <c r="C427" s="60" t="s">
        <v>504</v>
      </c>
      <c r="D427" s="55"/>
      <c r="E427" s="56"/>
      <c r="F427" s="57"/>
      <c r="G427" s="56"/>
      <c r="H427" s="57"/>
      <c r="I427" s="56"/>
      <c r="J427" s="56"/>
      <c r="K427" s="56"/>
      <c r="L427" s="56"/>
      <c r="M427" s="58"/>
    </row>
    <row r="428" spans="1:13" ht="24" customHeight="1" x14ac:dyDescent="0.3">
      <c r="A428" s="19" t="s">
        <v>505</v>
      </c>
      <c r="B428" s="20"/>
      <c r="C428" s="22" t="s">
        <v>380</v>
      </c>
      <c r="D428" s="23" t="s">
        <v>52</v>
      </c>
      <c r="E428" s="31"/>
      <c r="F428" s="32">
        <v>3</v>
      </c>
      <c r="G428" s="31"/>
      <c r="H428" s="26">
        <v>2</v>
      </c>
      <c r="I428" s="27"/>
      <c r="J428" s="24"/>
      <c r="K428" s="27"/>
      <c r="L428" s="27"/>
      <c r="M428" s="28">
        <f>IF(ISNUMBER($K428),IF(ISNUMBER($G428),ROUND($K428*$G428,2),ROUND($K428*$F428,2)),IF(ISNUMBER($G428),ROUND($I428*$G428,2),ROUND($I428*$F428,2)))</f>
        <v>0</v>
      </c>
    </row>
    <row r="429" spans="1:13" ht="24" customHeight="1" x14ac:dyDescent="0.3">
      <c r="A429" s="19" t="s">
        <v>506</v>
      </c>
      <c r="B429" s="20"/>
      <c r="C429" s="22" t="s">
        <v>482</v>
      </c>
      <c r="D429" s="23" t="s">
        <v>88</v>
      </c>
      <c r="E429" s="33"/>
      <c r="F429" s="26">
        <v>2</v>
      </c>
      <c r="G429" s="33"/>
      <c r="H429" s="26">
        <v>2</v>
      </c>
      <c r="I429" s="27"/>
      <c r="J429" s="24"/>
      <c r="K429" s="27"/>
      <c r="L429" s="27"/>
      <c r="M429" s="28">
        <f t="shared" ref="M429:M430" si="15">IF(ISNUMBER($K429),IF(ISNUMBER($G429),ROUND($K429*$G429,2),ROUND($K429*$F429,2)),IF(ISNUMBER($G429),ROUND($I429*$G429,2),ROUND($I429*$F429,2)))</f>
        <v>0</v>
      </c>
    </row>
    <row r="430" spans="1:13" ht="24" customHeight="1" x14ac:dyDescent="0.3">
      <c r="A430" s="19" t="s">
        <v>507</v>
      </c>
      <c r="B430" s="20"/>
      <c r="C430" s="22" t="s">
        <v>359</v>
      </c>
      <c r="D430" s="23" t="s">
        <v>20</v>
      </c>
      <c r="E430" s="24"/>
      <c r="F430" s="25">
        <v>1</v>
      </c>
      <c r="G430" s="24"/>
      <c r="H430" s="26">
        <v>2</v>
      </c>
      <c r="I430" s="27"/>
      <c r="J430" s="24"/>
      <c r="K430" s="27"/>
      <c r="L430" s="27"/>
      <c r="M430" s="28">
        <f t="shared" si="15"/>
        <v>0</v>
      </c>
    </row>
    <row r="431" spans="1:13" ht="24" customHeight="1" x14ac:dyDescent="0.3">
      <c r="A431" s="19" t="s">
        <v>508</v>
      </c>
      <c r="B431" s="20"/>
      <c r="C431" s="22" t="s">
        <v>413</v>
      </c>
      <c r="D431" s="23" t="s">
        <v>20</v>
      </c>
      <c r="E431" s="24"/>
      <c r="F431" s="25">
        <v>1</v>
      </c>
      <c r="G431" s="24"/>
      <c r="H431" s="26">
        <v>2</v>
      </c>
      <c r="I431" s="27"/>
      <c r="J431" s="24"/>
      <c r="K431" s="27"/>
      <c r="L431" s="27"/>
      <c r="M431" s="28">
        <f>IF(ISNUMBER($K431),IF(ISNUMBER($G431),ROUND($K431*$G431,2),ROUND($K431*$F431,2)),IF(ISNUMBER($G431),ROUND($I431*$G431,2),ROUND($I431*$F431,2)))</f>
        <v>0</v>
      </c>
    </row>
    <row r="432" spans="1:13" ht="24" customHeight="1" x14ac:dyDescent="0.3">
      <c r="A432" s="19" t="s">
        <v>509</v>
      </c>
      <c r="B432" s="20"/>
      <c r="C432" s="22" t="s">
        <v>411</v>
      </c>
      <c r="D432" s="23" t="s">
        <v>20</v>
      </c>
      <c r="E432" s="24"/>
      <c r="F432" s="25">
        <v>1</v>
      </c>
      <c r="G432" s="24"/>
      <c r="H432" s="26">
        <v>2</v>
      </c>
      <c r="I432" s="27"/>
      <c r="J432" s="24"/>
      <c r="K432" s="27"/>
      <c r="L432" s="27"/>
      <c r="M432" s="28">
        <f>IF(ISNUMBER($K432),IF(ISNUMBER($G432),ROUND($K432*$G432,2),ROUND($K432*$F432,2)),IF(ISNUMBER($G432),ROUND($I432*$G432,2),ROUND($I432*$F432,2)))</f>
        <v>0</v>
      </c>
    </row>
    <row r="433" spans="1:13" s="59" customFormat="1" ht="24" customHeight="1" x14ac:dyDescent="0.3">
      <c r="A433" s="52" t="s">
        <v>510</v>
      </c>
      <c r="B433" s="53"/>
      <c r="C433" s="60" t="s">
        <v>511</v>
      </c>
      <c r="D433" s="55"/>
      <c r="E433" s="56"/>
      <c r="F433" s="57"/>
      <c r="G433" s="56"/>
      <c r="H433" s="57"/>
      <c r="I433" s="56"/>
      <c r="J433" s="56"/>
      <c r="K433" s="56"/>
      <c r="L433" s="56"/>
      <c r="M433" s="58"/>
    </row>
    <row r="434" spans="1:13" ht="24" customHeight="1" x14ac:dyDescent="0.3">
      <c r="A434" s="19" t="s">
        <v>512</v>
      </c>
      <c r="B434" s="20"/>
      <c r="C434" s="22" t="s">
        <v>380</v>
      </c>
      <c r="D434" s="23" t="s">
        <v>52</v>
      </c>
      <c r="E434" s="31"/>
      <c r="F434" s="32">
        <v>2</v>
      </c>
      <c r="G434" s="31"/>
      <c r="H434" s="26">
        <v>2</v>
      </c>
      <c r="I434" s="27"/>
      <c r="J434" s="24"/>
      <c r="K434" s="27"/>
      <c r="L434" s="27"/>
      <c r="M434" s="28">
        <f>IF(ISNUMBER($K434),IF(ISNUMBER($G434),ROUND($K434*$G434,2),ROUND($K434*$F434,2)),IF(ISNUMBER($G434),ROUND($I434*$G434,2),ROUND($I434*$F434,2)))</f>
        <v>0</v>
      </c>
    </row>
    <row r="435" spans="1:13" ht="24" customHeight="1" x14ac:dyDescent="0.3">
      <c r="A435" s="19" t="s">
        <v>513</v>
      </c>
      <c r="B435" s="20"/>
      <c r="C435" s="22" t="s">
        <v>482</v>
      </c>
      <c r="D435" s="23" t="s">
        <v>88</v>
      </c>
      <c r="E435" s="33"/>
      <c r="F435" s="26">
        <v>0</v>
      </c>
      <c r="G435" s="33"/>
      <c r="H435" s="26">
        <v>2</v>
      </c>
      <c r="I435" s="27"/>
      <c r="J435" s="24"/>
      <c r="K435" s="27"/>
      <c r="L435" s="27"/>
      <c r="M435" s="28">
        <f>IF(ISNUMBER($K435),IF(ISNUMBER($G435),ROUND($K435*$G435,2),ROUND($K435*$F435,2)),IF(ISNUMBER($G435),ROUND($I435*$G435,2),ROUND($I435*$F435,2)))</f>
        <v>0</v>
      </c>
    </row>
    <row r="436" spans="1:13" ht="24" customHeight="1" x14ac:dyDescent="0.3">
      <c r="A436" s="19" t="s">
        <v>514</v>
      </c>
      <c r="B436" s="20"/>
      <c r="C436" s="22" t="s">
        <v>359</v>
      </c>
      <c r="D436" s="23" t="s">
        <v>20</v>
      </c>
      <c r="E436" s="24"/>
      <c r="F436" s="25">
        <v>1</v>
      </c>
      <c r="G436" s="24"/>
      <c r="H436" s="26">
        <v>2</v>
      </c>
      <c r="I436" s="27"/>
      <c r="J436" s="24"/>
      <c r="K436" s="27"/>
      <c r="L436" s="27"/>
      <c r="M436" s="28">
        <f>IF(ISNUMBER($K436),IF(ISNUMBER($G436),ROUND($K436*$G436,2),ROUND($K436*$F436,2)),IF(ISNUMBER($G436),ROUND($I436*$G436,2),ROUND($I436*$F436,2)))</f>
        <v>0</v>
      </c>
    </row>
    <row r="437" spans="1:13" ht="24" customHeight="1" x14ac:dyDescent="0.3">
      <c r="A437" s="19" t="s">
        <v>515</v>
      </c>
      <c r="B437" s="20"/>
      <c r="C437" s="22" t="s">
        <v>413</v>
      </c>
      <c r="D437" s="23" t="s">
        <v>20</v>
      </c>
      <c r="E437" s="24"/>
      <c r="F437" s="25">
        <v>1</v>
      </c>
      <c r="G437" s="24"/>
      <c r="H437" s="26">
        <v>2</v>
      </c>
      <c r="I437" s="27"/>
      <c r="J437" s="24"/>
      <c r="K437" s="27"/>
      <c r="L437" s="27"/>
      <c r="M437" s="28">
        <f>IF(ISNUMBER($K437),IF(ISNUMBER($G437),ROUND($K437*$G437,2),ROUND($K437*$F437,2)),IF(ISNUMBER($G437),ROUND($I437*$G437,2),ROUND($I437*$F437,2)))</f>
        <v>0</v>
      </c>
    </row>
    <row r="438" spans="1:13" ht="24" customHeight="1" x14ac:dyDescent="0.3">
      <c r="A438" s="19" t="s">
        <v>516</v>
      </c>
      <c r="B438" s="20"/>
      <c r="C438" s="22" t="s">
        <v>399</v>
      </c>
      <c r="D438" s="23" t="s">
        <v>20</v>
      </c>
      <c r="E438" s="24"/>
      <c r="F438" s="25">
        <v>1</v>
      </c>
      <c r="G438" s="24"/>
      <c r="H438" s="26">
        <v>2</v>
      </c>
      <c r="I438" s="27"/>
      <c r="J438" s="24"/>
      <c r="K438" s="27"/>
      <c r="L438" s="27"/>
      <c r="M438" s="28">
        <f>IF(ISNUMBER($K438),IF(ISNUMBER($G438),ROUND($K438*$G438,2),ROUND($K438*$F438,2)),IF(ISNUMBER($G438),ROUND($I438*$G438,2),ROUND($I438*$F438,2)))</f>
        <v>0</v>
      </c>
    </row>
    <row r="439" spans="1:13" s="59" customFormat="1" ht="24" customHeight="1" x14ac:dyDescent="0.3">
      <c r="A439" s="52" t="s">
        <v>517</v>
      </c>
      <c r="B439" s="53"/>
      <c r="C439" s="60" t="s">
        <v>518</v>
      </c>
      <c r="D439" s="55"/>
      <c r="E439" s="56"/>
      <c r="F439" s="57"/>
      <c r="G439" s="56"/>
      <c r="H439" s="57"/>
      <c r="I439" s="56"/>
      <c r="J439" s="56"/>
      <c r="K439" s="56"/>
      <c r="L439" s="56"/>
      <c r="M439" s="58"/>
    </row>
    <row r="440" spans="1:13" ht="24" customHeight="1" x14ac:dyDescent="0.3">
      <c r="A440" s="19" t="s">
        <v>519</v>
      </c>
      <c r="B440" s="20"/>
      <c r="C440" s="22" t="s">
        <v>380</v>
      </c>
      <c r="D440" s="23" t="s">
        <v>52</v>
      </c>
      <c r="E440" s="31"/>
      <c r="F440" s="32">
        <v>3</v>
      </c>
      <c r="G440" s="31"/>
      <c r="H440" s="26">
        <v>2</v>
      </c>
      <c r="I440" s="27"/>
      <c r="J440" s="24"/>
      <c r="K440" s="27"/>
      <c r="L440" s="27"/>
      <c r="M440" s="28">
        <f>IF(ISNUMBER($K440),IF(ISNUMBER($G440),ROUND($K440*$G440,2),ROUND($K440*$F440,2)),IF(ISNUMBER($G440),ROUND($I440*$G440,2),ROUND($I440*$F440,2)))</f>
        <v>0</v>
      </c>
    </row>
    <row r="441" spans="1:13" ht="24" customHeight="1" x14ac:dyDescent="0.3">
      <c r="A441" s="19" t="s">
        <v>520</v>
      </c>
      <c r="B441" s="20"/>
      <c r="C441" s="22" t="s">
        <v>482</v>
      </c>
      <c r="D441" s="23" t="s">
        <v>88</v>
      </c>
      <c r="E441" s="33"/>
      <c r="F441" s="26">
        <v>3</v>
      </c>
      <c r="G441" s="33"/>
      <c r="H441" s="26">
        <v>2</v>
      </c>
      <c r="I441" s="27"/>
      <c r="J441" s="24"/>
      <c r="K441" s="27"/>
      <c r="L441" s="27"/>
      <c r="M441" s="28">
        <f t="shared" ref="M441:M442" si="16">IF(ISNUMBER($K441),IF(ISNUMBER($G441),ROUND($K441*$G441,2),ROUND($K441*$F441,2)),IF(ISNUMBER($G441),ROUND($I441*$G441,2),ROUND($I441*$F441,2)))</f>
        <v>0</v>
      </c>
    </row>
    <row r="442" spans="1:13" ht="24" customHeight="1" x14ac:dyDescent="0.3">
      <c r="A442" s="19" t="s">
        <v>521</v>
      </c>
      <c r="B442" s="20"/>
      <c r="C442" s="22" t="s">
        <v>359</v>
      </c>
      <c r="D442" s="23" t="s">
        <v>20</v>
      </c>
      <c r="E442" s="24"/>
      <c r="F442" s="25">
        <v>1</v>
      </c>
      <c r="G442" s="24"/>
      <c r="H442" s="26">
        <v>2</v>
      </c>
      <c r="I442" s="27"/>
      <c r="J442" s="24"/>
      <c r="K442" s="27"/>
      <c r="L442" s="27"/>
      <c r="M442" s="28">
        <f t="shared" si="16"/>
        <v>0</v>
      </c>
    </row>
    <row r="443" spans="1:13" ht="24" customHeight="1" x14ac:dyDescent="0.3">
      <c r="A443" s="19" t="s">
        <v>522</v>
      </c>
      <c r="B443" s="20"/>
      <c r="C443" s="22" t="s">
        <v>413</v>
      </c>
      <c r="D443" s="23" t="s">
        <v>20</v>
      </c>
      <c r="E443" s="24"/>
      <c r="F443" s="25">
        <v>1</v>
      </c>
      <c r="G443" s="24"/>
      <c r="H443" s="26">
        <v>2</v>
      </c>
      <c r="I443" s="27"/>
      <c r="J443" s="24"/>
      <c r="K443" s="27"/>
      <c r="L443" s="27"/>
      <c r="M443" s="28">
        <f>IF(ISNUMBER($K443),IF(ISNUMBER($G443),ROUND($K443*$G443,2),ROUND($K443*$F443,2)),IF(ISNUMBER($G443),ROUND($I443*$G443,2),ROUND($I443*$F443,2)))</f>
        <v>0</v>
      </c>
    </row>
    <row r="444" spans="1:13" ht="24" customHeight="1" x14ac:dyDescent="0.3">
      <c r="A444" s="19" t="s">
        <v>523</v>
      </c>
      <c r="B444" s="20"/>
      <c r="C444" s="22" t="s">
        <v>411</v>
      </c>
      <c r="D444" s="23" t="s">
        <v>20</v>
      </c>
      <c r="E444" s="24"/>
      <c r="F444" s="25">
        <v>1</v>
      </c>
      <c r="G444" s="24"/>
      <c r="H444" s="26">
        <v>2</v>
      </c>
      <c r="I444" s="27"/>
      <c r="J444" s="24"/>
      <c r="K444" s="27"/>
      <c r="L444" s="27"/>
      <c r="M444" s="28">
        <f>IF(ISNUMBER($K444),IF(ISNUMBER($G444),ROUND($K444*$G444,2),ROUND($K444*$F444,2)),IF(ISNUMBER($G444),ROUND($I444*$G444,2),ROUND($I444*$F444,2)))</f>
        <v>0</v>
      </c>
    </row>
    <row r="445" spans="1:13" s="59" customFormat="1" ht="24" customHeight="1" x14ac:dyDescent="0.3">
      <c r="A445" s="52" t="s">
        <v>524</v>
      </c>
      <c r="B445" s="53"/>
      <c r="C445" s="60" t="s">
        <v>525</v>
      </c>
      <c r="D445" s="55"/>
      <c r="E445" s="56"/>
      <c r="F445" s="57"/>
      <c r="G445" s="56"/>
      <c r="H445" s="57"/>
      <c r="I445" s="56"/>
      <c r="J445" s="56"/>
      <c r="K445" s="56"/>
      <c r="L445" s="56"/>
      <c r="M445" s="58"/>
    </row>
    <row r="446" spans="1:13" ht="24" customHeight="1" x14ac:dyDescent="0.3">
      <c r="A446" s="19" t="s">
        <v>526</v>
      </c>
      <c r="B446" s="20"/>
      <c r="C446" s="22" t="s">
        <v>359</v>
      </c>
      <c r="D446" s="23" t="s">
        <v>20</v>
      </c>
      <c r="E446" s="24"/>
      <c r="F446" s="25">
        <v>1</v>
      </c>
      <c r="G446" s="24"/>
      <c r="H446" s="26">
        <v>2</v>
      </c>
      <c r="I446" s="27"/>
      <c r="J446" s="24"/>
      <c r="K446" s="27"/>
      <c r="L446" s="27"/>
      <c r="M446" s="28">
        <f>IF(ISNUMBER($K446),IF(ISNUMBER($G446),ROUND($K446*$G446,2),ROUND($K446*$F446,2)),IF(ISNUMBER($G446),ROUND($I446*$G446,2),ROUND($I446*$F446,2)))</f>
        <v>0</v>
      </c>
    </row>
    <row r="447" spans="1:13" ht="24" customHeight="1" x14ac:dyDescent="0.3">
      <c r="A447" s="19" t="s">
        <v>527</v>
      </c>
      <c r="B447" s="20"/>
      <c r="C447" s="22" t="s">
        <v>528</v>
      </c>
      <c r="D447" s="23" t="s">
        <v>20</v>
      </c>
      <c r="E447" s="24"/>
      <c r="F447" s="25">
        <v>1</v>
      </c>
      <c r="G447" s="24"/>
      <c r="H447" s="26">
        <v>2</v>
      </c>
      <c r="I447" s="27"/>
      <c r="J447" s="24"/>
      <c r="K447" s="27"/>
      <c r="L447" s="27"/>
      <c r="M447" s="28">
        <f>IF(ISNUMBER($K447),IF(ISNUMBER($G447),ROUND($K447*$G447,2),ROUND($K447*$F447,2)),IF(ISNUMBER($G447),ROUND($I447*$G447,2),ROUND($I447*$F447,2)))</f>
        <v>0</v>
      </c>
    </row>
    <row r="448" spans="1:13" ht="24" customHeight="1" x14ac:dyDescent="0.3">
      <c r="A448" s="19" t="s">
        <v>529</v>
      </c>
      <c r="B448" s="20"/>
      <c r="C448" s="22" t="s">
        <v>376</v>
      </c>
      <c r="D448" s="23" t="s">
        <v>88</v>
      </c>
      <c r="E448" s="33"/>
      <c r="F448" s="26">
        <v>1</v>
      </c>
      <c r="G448" s="33"/>
      <c r="H448" s="26">
        <v>2</v>
      </c>
      <c r="I448" s="27"/>
      <c r="J448" s="24"/>
      <c r="K448" s="27"/>
      <c r="L448" s="27"/>
      <c r="M448" s="28">
        <f>IF(ISNUMBER($K448),IF(ISNUMBER($G448),ROUND($K448*$G448,2),ROUND($K448*$F448,2)),IF(ISNUMBER($G448),ROUND($I448*$G448,2),ROUND($I448*$F448,2)))</f>
        <v>0</v>
      </c>
    </row>
    <row r="449" spans="1:14" ht="24" customHeight="1" x14ac:dyDescent="0.3">
      <c r="A449" s="19" t="s">
        <v>530</v>
      </c>
      <c r="B449" s="20"/>
      <c r="C449" s="22" t="s">
        <v>399</v>
      </c>
      <c r="D449" s="23" t="s">
        <v>20</v>
      </c>
      <c r="E449" s="24"/>
      <c r="F449" s="25">
        <v>1</v>
      </c>
      <c r="G449" s="24"/>
      <c r="H449" s="26">
        <v>2</v>
      </c>
      <c r="I449" s="27"/>
      <c r="J449" s="24"/>
      <c r="K449" s="27"/>
      <c r="L449" s="27"/>
      <c r="M449" s="28">
        <f>IF(ISNUMBER($K449),IF(ISNUMBER($G449),ROUND($K449*$G449,2),ROUND($K449*$F449,2)),IF(ISNUMBER($G449),ROUND($I449*$G449,2),ROUND($I449*$F449,2)))</f>
        <v>0</v>
      </c>
    </row>
    <row r="450" spans="1:14" s="59" customFormat="1" ht="24" customHeight="1" x14ac:dyDescent="0.3">
      <c r="A450" s="52" t="s">
        <v>531</v>
      </c>
      <c r="B450" s="53"/>
      <c r="C450" s="60" t="s">
        <v>532</v>
      </c>
      <c r="D450" s="55"/>
      <c r="E450" s="56"/>
      <c r="F450" s="57"/>
      <c r="G450" s="56"/>
      <c r="H450" s="57"/>
      <c r="I450" s="56"/>
      <c r="J450" s="56"/>
      <c r="K450" s="56"/>
      <c r="L450" s="56"/>
      <c r="M450" s="58"/>
    </row>
    <row r="451" spans="1:14" ht="24" customHeight="1" x14ac:dyDescent="0.3">
      <c r="A451" s="19" t="s">
        <v>533</v>
      </c>
      <c r="B451" s="20"/>
      <c r="C451" s="22" t="s">
        <v>376</v>
      </c>
      <c r="D451" s="23" t="s">
        <v>88</v>
      </c>
      <c r="E451" s="33"/>
      <c r="F451" s="26">
        <v>1</v>
      </c>
      <c r="G451" s="33"/>
      <c r="H451" s="26">
        <v>2</v>
      </c>
      <c r="I451" s="27"/>
      <c r="J451" s="24"/>
      <c r="K451" s="27"/>
      <c r="L451" s="27"/>
      <c r="M451" s="28">
        <f>IF(ISNUMBER($K451),IF(ISNUMBER($G451),ROUND($K451*$G451,2),ROUND($K451*$F451,2)),IF(ISNUMBER($G451),ROUND($I451*$G451,2),ROUND($I451*$F451,2)))</f>
        <v>0</v>
      </c>
    </row>
    <row r="452" spans="1:14" ht="24" customHeight="1" x14ac:dyDescent="0.3">
      <c r="A452" s="132" t="s">
        <v>534</v>
      </c>
      <c r="B452" s="133"/>
      <c r="C452" s="133"/>
      <c r="D452" s="133"/>
      <c r="E452" s="133"/>
      <c r="F452" s="133"/>
      <c r="G452" s="133"/>
      <c r="H452" s="133"/>
      <c r="I452" s="133"/>
      <c r="M452" s="134">
        <f>M$344+M$345+M$346+M$347+M$348+M$349+M$350+M$352+M$353+M$354+M$355+M$356+M$357+M$358+M$359+M$361+M$362+M$363+M$364+M$365+M$366+M$367+M$368+M$371+M$372+M$373+M$374+M$375+M$377+M$378+M$379+M$380+M$382+M$383+M$385+M$386+M$387+M$389+M$391+M$392+M$393+M$394+M$395+M$397+M$398+M$399+M$401+M$403+M$404+M$405+M$409+M$412+M$414+M$415+M$417+M$418+M$419+M$421+M$422+M$423+M$425+M$426+M$427+M$428+M$430+M$431+M$432+M$433+M$435+M$436+M$437+M$438+M$440+M$441+M$442+M$443+M$445+M$446+M$447+M$448+M$450</f>
        <v>0</v>
      </c>
    </row>
    <row r="453" spans="1:14" ht="24" customHeight="1" x14ac:dyDescent="0.3">
      <c r="A453" s="52" t="s">
        <v>643</v>
      </c>
      <c r="B453" s="53"/>
      <c r="C453" s="54" t="s">
        <v>644</v>
      </c>
      <c r="D453" s="55"/>
      <c r="E453" s="56"/>
      <c r="F453" s="57"/>
      <c r="G453" s="56"/>
      <c r="H453" s="57"/>
      <c r="I453" s="56"/>
      <c r="J453" s="56"/>
      <c r="K453" s="56"/>
      <c r="L453" s="56"/>
      <c r="M453" s="58"/>
    </row>
    <row r="454" spans="1:14" ht="24" customHeight="1" x14ac:dyDescent="0.3">
      <c r="A454" s="19" t="s">
        <v>645</v>
      </c>
      <c r="B454" s="20"/>
      <c r="C454" s="22" t="s">
        <v>646</v>
      </c>
      <c r="D454" s="23" t="s">
        <v>20</v>
      </c>
      <c r="E454" s="24"/>
      <c r="F454" s="25">
        <v>1</v>
      </c>
      <c r="G454" s="67"/>
      <c r="H454" s="65">
        <v>2</v>
      </c>
      <c r="I454" s="66"/>
      <c r="J454" s="67"/>
      <c r="K454" s="66"/>
      <c r="L454" s="66"/>
      <c r="M454" s="68">
        <f>IF(ISNUMBER($K454),IF(ISNUMBER($G454),ROUND($K454*$G454,2),ROUND($K454*$F454,2)),IF(ISNUMBER($G454),ROUND($I454*$G454,2),ROUND($I454*$F454,2)))</f>
        <v>0</v>
      </c>
    </row>
    <row r="455" spans="1:14" ht="31.5" customHeight="1" x14ac:dyDescent="0.3">
      <c r="A455" s="110" t="s">
        <v>534</v>
      </c>
      <c r="B455" s="111"/>
      <c r="C455" s="111"/>
      <c r="D455" s="111"/>
      <c r="E455" s="111"/>
      <c r="F455" s="111"/>
      <c r="G455" s="111"/>
      <c r="H455" s="111"/>
      <c r="I455" s="111"/>
      <c r="M455" s="29">
        <f>M454</f>
        <v>0</v>
      </c>
      <c r="N455" s="30"/>
    </row>
    <row r="456" spans="1:14" s="59" customFormat="1" ht="26.25" customHeight="1" x14ac:dyDescent="0.3">
      <c r="A456" s="52" t="s">
        <v>535</v>
      </c>
      <c r="B456" s="53"/>
      <c r="C456" s="54" t="s">
        <v>536</v>
      </c>
      <c r="D456" s="55"/>
      <c r="E456" s="56"/>
      <c r="F456" s="57"/>
      <c r="G456" s="56"/>
      <c r="H456" s="57"/>
      <c r="I456" s="56"/>
      <c r="J456" s="56"/>
      <c r="K456" s="56"/>
      <c r="L456" s="56"/>
      <c r="M456" s="58"/>
    </row>
    <row r="457" spans="1:14" ht="24" customHeight="1" x14ac:dyDescent="0.3">
      <c r="A457" s="19" t="s">
        <v>537</v>
      </c>
      <c r="B457" s="20"/>
      <c r="C457" s="22" t="s">
        <v>538</v>
      </c>
      <c r="D457" s="23" t="s">
        <v>20</v>
      </c>
      <c r="E457" s="24"/>
      <c r="F457" s="25">
        <v>1</v>
      </c>
      <c r="G457" s="24"/>
      <c r="H457" s="26">
        <v>2</v>
      </c>
      <c r="I457" s="27"/>
      <c r="J457" s="24"/>
      <c r="K457" s="27"/>
      <c r="L457" s="27"/>
      <c r="M457" s="28">
        <f>IF(ISNUMBER($K457),IF(ISNUMBER($G457),ROUND($K457*$G457,2),ROUND($K457*$F457,2)),IF(ISNUMBER($G457),ROUND($I457*$G457,2),ROUND($I457*$F457,2)))</f>
        <v>0</v>
      </c>
    </row>
    <row r="458" spans="1:14" ht="31.5" customHeight="1" thickBot="1" x14ac:dyDescent="0.35">
      <c r="A458" s="110" t="s">
        <v>539</v>
      </c>
      <c r="B458" s="111"/>
      <c r="C458" s="111"/>
      <c r="D458" s="111"/>
      <c r="E458" s="111"/>
      <c r="F458" s="111"/>
      <c r="G458" s="111"/>
      <c r="H458" s="111"/>
      <c r="I458" s="111"/>
      <c r="M458" s="29">
        <f>M$457</f>
        <v>0</v>
      </c>
      <c r="N458" s="30"/>
    </row>
    <row r="459" spans="1:14" ht="24" customHeight="1" x14ac:dyDescent="0.3">
      <c r="A459" s="112" t="s">
        <v>540</v>
      </c>
      <c r="B459" s="113"/>
      <c r="C459" s="113"/>
      <c r="D459" s="113"/>
      <c r="E459" s="113"/>
      <c r="F459" s="113"/>
      <c r="G459" s="113"/>
      <c r="H459" s="113"/>
      <c r="I459" s="113"/>
      <c r="M459" s="35">
        <f>M$320+M$321+M$322+M$323+M$324+M$325+M$329+M$330+M$331+M$332+M$333+M$334+M$335+M$337+M$338+M$339+M$340+M$341+M$342+M$343+M$344+M$346+M$347+M$348+M$349+M$350+M$351+M$352+M$353+M$356+M$357+M$358+M$359+M$360+M$362+M$363+M$364+M$365+M$367+M$368+M$370+M$371+M$372+M$374+M$376+M$377+M$378+M$379+M$380+M$382+M$383+M$384+M$385+M$387+M$389+M$390+M$391+M$392+M$394+M$396+M$398+M$399+SUM(M$401:M$402)+M$403+M$405+M$406+M$408+SUM(M$409:M$410)+M$412+SUM(M$413:M$414)+M$415+M$417+SUM(M$418:M$419)+M$420+M$422+SUM(M$423:M$424)+M$425+M$426+M$428+SUM(M$429:M$430)+M$431+M$432+M$434+M$435+M$436+M$437+M$438+M$440+SUM(M$441:M$442)+M$443+M$444+M$446+M$447+M$448+M$449+M$451+M$457+M454</f>
        <v>0</v>
      </c>
      <c r="N459" s="36"/>
    </row>
    <row r="460" spans="1:14" ht="24" customHeight="1" x14ac:dyDescent="0.3">
      <c r="A460" s="114" t="s">
        <v>111</v>
      </c>
      <c r="B460" s="115"/>
      <c r="C460" s="115"/>
      <c r="D460" s="115"/>
      <c r="E460" s="115"/>
      <c r="F460" s="115"/>
      <c r="G460" s="115"/>
      <c r="H460" s="115"/>
      <c r="I460" s="115"/>
      <c r="M460" s="37">
        <f>(SUMIF($H$318:$H$458,2,$M$318:$M$458))*0.2</f>
        <v>0</v>
      </c>
      <c r="N460" s="36"/>
    </row>
    <row r="461" spans="1:14" ht="24" customHeight="1" x14ac:dyDescent="0.3">
      <c r="A461" s="116" t="s">
        <v>541</v>
      </c>
      <c r="B461" s="117"/>
      <c r="C461" s="117"/>
      <c r="D461" s="117"/>
      <c r="E461" s="117"/>
      <c r="F461" s="117"/>
      <c r="G461" s="117"/>
      <c r="H461" s="117"/>
      <c r="I461" s="117"/>
      <c r="M461" s="38">
        <f>SUM(M$459:M$460)</f>
        <v>0</v>
      </c>
      <c r="N461" s="36"/>
    </row>
    <row r="463" spans="1:14" ht="15" customHeight="1" thickBot="1" x14ac:dyDescent="0.35"/>
    <row r="464" spans="1:14" ht="24" customHeight="1" x14ac:dyDescent="0.3">
      <c r="A464" s="184" t="s">
        <v>243</v>
      </c>
      <c r="B464" s="185"/>
      <c r="C464" s="185"/>
      <c r="D464" s="185"/>
      <c r="E464" s="185"/>
      <c r="F464" s="185"/>
      <c r="G464" s="185"/>
      <c r="H464" s="185"/>
      <c r="I464" s="185"/>
      <c r="J464" s="185"/>
      <c r="K464" s="185"/>
      <c r="L464" s="185"/>
      <c r="M464" s="186"/>
      <c r="N464" s="39"/>
    </row>
    <row r="465" spans="1:14" ht="24" customHeight="1" thickBot="1" x14ac:dyDescent="0.35">
      <c r="A465" s="187" t="s">
        <v>252</v>
      </c>
      <c r="B465" s="188"/>
      <c r="C465" s="135" t="s">
        <v>649</v>
      </c>
      <c r="D465" s="23" t="s">
        <v>254</v>
      </c>
      <c r="E465" s="24"/>
      <c r="F465" s="25">
        <v>0</v>
      </c>
      <c r="G465" s="24"/>
      <c r="H465" s="26">
        <v>2</v>
      </c>
      <c r="I465" s="27"/>
      <c r="J465" s="24"/>
      <c r="K465" s="27"/>
      <c r="L465" s="27"/>
      <c r="M465" s="189">
        <f t="shared" ref="M465" si="17">IF(ISNUMBER($K465),IF(ISNUMBER($G465),ROUND($K465*$G465,2),ROUND($K465*$F465,2)),IF(ISNUMBER($G465),ROUND($I465*$G465,2),ROUND($I465*$F465,2)))</f>
        <v>0</v>
      </c>
      <c r="N465" s="43"/>
    </row>
    <row r="466" spans="1:14" ht="26.25" customHeight="1" thickTop="1" thickBot="1" x14ac:dyDescent="0.35">
      <c r="A466" s="190" t="s">
        <v>259</v>
      </c>
      <c r="B466" s="121"/>
      <c r="C466" s="121"/>
      <c r="D466" s="121"/>
      <c r="E466" s="121"/>
      <c r="F466" s="121"/>
      <c r="G466" s="121"/>
      <c r="H466" s="121"/>
      <c r="I466" s="121"/>
      <c r="J466" s="191"/>
      <c r="K466" s="191"/>
      <c r="L466" s="191"/>
      <c r="M466" s="192">
        <f>SUM(M$465:M$465)</f>
        <v>0</v>
      </c>
      <c r="N466" s="44"/>
    </row>
    <row r="467" spans="1:14" ht="26.25" customHeight="1" x14ac:dyDescent="0.3">
      <c r="A467" s="193" t="s">
        <v>260</v>
      </c>
      <c r="B467" s="123"/>
      <c r="C467" s="123"/>
      <c r="D467" s="123"/>
      <c r="E467" s="123"/>
      <c r="F467" s="123"/>
      <c r="G467" s="123"/>
      <c r="H467" s="123"/>
      <c r="I467" s="123"/>
      <c r="J467" s="191"/>
      <c r="K467" s="191"/>
      <c r="L467" s="191"/>
      <c r="M467" s="194">
        <f>M465</f>
        <v>0</v>
      </c>
      <c r="N467" s="46"/>
    </row>
    <row r="468" spans="1:14" ht="26.25" customHeight="1" x14ac:dyDescent="0.3">
      <c r="A468" s="195" t="s">
        <v>261</v>
      </c>
      <c r="B468" s="196"/>
      <c r="C468" s="196"/>
      <c r="D468" s="196"/>
      <c r="E468" s="196"/>
      <c r="F468" s="196"/>
      <c r="G468" s="196"/>
      <c r="H468" s="196"/>
      <c r="I468" s="196"/>
      <c r="J468" s="191"/>
      <c r="K468" s="191"/>
      <c r="L468" s="191"/>
      <c r="M468" s="197">
        <f>(SUMIF($H$465:$H$466,2,$M$465:$M$466))*0.2</f>
        <v>0</v>
      </c>
      <c r="N468" s="46"/>
    </row>
    <row r="469" spans="1:14" ht="24.75" customHeight="1" thickBot="1" x14ac:dyDescent="0.35">
      <c r="A469" s="198" t="s">
        <v>262</v>
      </c>
      <c r="B469" s="199"/>
      <c r="C469" s="199"/>
      <c r="D469" s="199"/>
      <c r="E469" s="199"/>
      <c r="F469" s="199"/>
      <c r="G469" s="199"/>
      <c r="H469" s="199"/>
      <c r="I469" s="199"/>
      <c r="J469" s="200"/>
      <c r="K469" s="200"/>
      <c r="L469" s="200"/>
      <c r="M469" s="201">
        <f>SUM(M$467:M$468)</f>
        <v>0</v>
      </c>
      <c r="N469" s="46"/>
    </row>
    <row r="470" spans="1:14" ht="15" customHeight="1" thickBot="1" x14ac:dyDescent="0.35"/>
    <row r="471" spans="1:14" ht="18.75" customHeight="1" x14ac:dyDescent="0.3">
      <c r="A471" s="95" t="s">
        <v>669</v>
      </c>
      <c r="B471" s="96"/>
      <c r="C471" s="96"/>
      <c r="D471" s="96"/>
      <c r="E471" s="96"/>
      <c r="F471" s="96"/>
      <c r="G471" s="96"/>
      <c r="H471" s="96"/>
      <c r="I471" s="96"/>
      <c r="J471" s="96"/>
      <c r="K471" s="96"/>
      <c r="L471" s="96"/>
      <c r="M471" s="97"/>
      <c r="N471" s="2"/>
    </row>
    <row r="472" spans="1:14" ht="15" customHeight="1" x14ac:dyDescent="0.3">
      <c r="A472" s="98"/>
      <c r="B472" s="99"/>
      <c r="C472" s="99"/>
      <c r="D472" s="99"/>
      <c r="E472" s="99"/>
      <c r="F472" s="99"/>
      <c r="G472" s="99"/>
      <c r="H472" s="99"/>
      <c r="I472" s="99"/>
      <c r="J472" s="99"/>
      <c r="K472" s="99"/>
      <c r="L472" s="99"/>
      <c r="M472" s="100"/>
      <c r="N472" s="3"/>
    </row>
    <row r="473" spans="1:14" ht="7.5" customHeight="1" x14ac:dyDescent="0.3">
      <c r="A473" s="101" t="s">
        <v>0</v>
      </c>
      <c r="B473" s="102"/>
      <c r="C473" s="102"/>
      <c r="D473" s="102"/>
      <c r="E473" s="102"/>
      <c r="F473" s="102"/>
      <c r="G473" s="102"/>
      <c r="H473" s="102"/>
      <c r="I473" s="102"/>
      <c r="J473" s="102"/>
      <c r="K473" s="102"/>
      <c r="L473" s="102"/>
      <c r="M473" s="103"/>
      <c r="N473" s="4"/>
    </row>
    <row r="474" spans="1:14" ht="30" customHeight="1" x14ac:dyDescent="0.3">
      <c r="A474" s="101" t="s">
        <v>0</v>
      </c>
      <c r="B474" s="102"/>
      <c r="C474" s="102"/>
      <c r="D474" s="102"/>
      <c r="E474" s="102"/>
      <c r="F474" s="102"/>
      <c r="G474" s="102"/>
      <c r="H474" s="102"/>
      <c r="I474" s="102"/>
      <c r="J474" s="102"/>
      <c r="K474" s="102"/>
      <c r="L474" s="102"/>
      <c r="M474" s="103"/>
      <c r="N474" s="5"/>
    </row>
    <row r="475" spans="1:14" ht="30" customHeight="1" x14ac:dyDescent="0.3">
      <c r="A475" s="104" t="s">
        <v>628</v>
      </c>
      <c r="B475" s="105"/>
      <c r="C475" s="105"/>
      <c r="D475" s="105"/>
      <c r="E475" s="105"/>
      <c r="F475" s="105"/>
      <c r="G475" s="105"/>
      <c r="H475" s="105"/>
      <c r="I475" s="105"/>
      <c r="J475" s="105"/>
      <c r="K475" s="105"/>
      <c r="L475" s="105"/>
      <c r="M475" s="106" t="s">
        <v>1</v>
      </c>
      <c r="N475" s="6"/>
    </row>
    <row r="476" spans="1:14" ht="7.5" customHeight="1" x14ac:dyDescent="0.3">
      <c r="A476" s="3"/>
      <c r="B476" s="7"/>
      <c r="C476" s="3"/>
      <c r="D476"/>
      <c r="F476"/>
      <c r="H476"/>
      <c r="M476"/>
      <c r="N476" s="3"/>
    </row>
    <row r="477" spans="1:14" ht="11.25" customHeight="1" x14ac:dyDescent="0.3">
      <c r="A477" s="8"/>
      <c r="B477" s="9"/>
      <c r="C477" s="8"/>
      <c r="D477" s="128"/>
      <c r="E477" s="129"/>
      <c r="F477" s="130"/>
      <c r="G477" s="131"/>
      <c r="H477" s="130"/>
      <c r="I477" s="130"/>
      <c r="J477" s="129"/>
      <c r="K477" s="129"/>
      <c r="L477" s="129"/>
      <c r="M477" s="130"/>
      <c r="N477" s="8"/>
    </row>
    <row r="478" spans="1:14" ht="37.5" customHeight="1" x14ac:dyDescent="0.3">
      <c r="A478" s="10" t="s">
        <v>2</v>
      </c>
      <c r="B478" s="11" t="s">
        <v>3</v>
      </c>
      <c r="C478" s="12" t="s">
        <v>4</v>
      </c>
      <c r="D478" s="12" t="s">
        <v>5</v>
      </c>
      <c r="F478" s="12" t="s">
        <v>6</v>
      </c>
      <c r="G478" s="12" t="s">
        <v>7</v>
      </c>
      <c r="H478" s="12" t="s">
        <v>8</v>
      </c>
      <c r="I478" s="12" t="s">
        <v>9</v>
      </c>
      <c r="M478" s="13" t="s">
        <v>10</v>
      </c>
      <c r="N478" s="14" t="s">
        <v>11</v>
      </c>
    </row>
    <row r="479" spans="1:14" s="59" customFormat="1" ht="45" customHeight="1" x14ac:dyDescent="0.3">
      <c r="A479" s="49" t="s">
        <v>542</v>
      </c>
      <c r="B479" s="50"/>
      <c r="C479" s="51" t="s">
        <v>543</v>
      </c>
      <c r="D479" s="55"/>
      <c r="E479" s="56"/>
      <c r="F479" s="57"/>
      <c r="G479" s="56"/>
      <c r="H479" s="57"/>
      <c r="I479" s="56"/>
      <c r="J479" s="56"/>
      <c r="K479" s="56"/>
      <c r="L479" s="56"/>
      <c r="M479" s="58"/>
    </row>
    <row r="480" spans="1:14" s="59" customFormat="1" ht="37.5" customHeight="1" x14ac:dyDescent="0.3">
      <c r="A480" s="52" t="s">
        <v>544</v>
      </c>
      <c r="B480" s="53"/>
      <c r="C480" s="54" t="s">
        <v>545</v>
      </c>
      <c r="D480" s="55"/>
      <c r="E480" s="56"/>
      <c r="F480" s="57"/>
      <c r="G480" s="56"/>
      <c r="H480" s="57"/>
      <c r="I480" s="56"/>
      <c r="J480" s="56"/>
      <c r="K480" s="56"/>
      <c r="L480" s="56"/>
      <c r="M480" s="58"/>
    </row>
    <row r="481" spans="1:13" ht="26.25" customHeight="1" x14ac:dyDescent="0.3">
      <c r="A481" s="19" t="s">
        <v>546</v>
      </c>
      <c r="B481" s="20"/>
      <c r="C481" s="21" t="s">
        <v>547</v>
      </c>
      <c r="D481" s="23" t="s">
        <v>20</v>
      </c>
      <c r="E481" s="24"/>
      <c r="F481" s="25">
        <v>1</v>
      </c>
      <c r="G481" s="24"/>
      <c r="H481" s="26">
        <v>2</v>
      </c>
      <c r="I481" s="27"/>
      <c r="J481" s="24"/>
      <c r="K481" s="27"/>
      <c r="L481" s="27"/>
      <c r="M481" s="28">
        <f>IF(ISNUMBER($K481),IF(ISNUMBER($G481),ROUND($K481*$G481,2),ROUND($K481*$F481,2)),IF(ISNUMBER($G481),ROUND($I481*$G481,2),ROUND($I481*$F481,2)))</f>
        <v>0</v>
      </c>
    </row>
    <row r="482" spans="1:13" ht="26.25" customHeight="1" x14ac:dyDescent="0.3">
      <c r="A482" s="19" t="s">
        <v>548</v>
      </c>
      <c r="B482" s="20"/>
      <c r="C482" s="21" t="s">
        <v>648</v>
      </c>
      <c r="D482" s="23"/>
      <c r="E482" s="24"/>
      <c r="F482" s="25"/>
      <c r="G482" s="24"/>
      <c r="H482" s="26"/>
      <c r="I482" s="27"/>
      <c r="J482" s="24"/>
      <c r="K482" s="27"/>
      <c r="L482" s="27"/>
      <c r="M482" s="28"/>
    </row>
    <row r="483" spans="1:13" ht="26.25" customHeight="1" x14ac:dyDescent="0.3">
      <c r="A483" s="19" t="s">
        <v>647</v>
      </c>
      <c r="B483" s="20"/>
      <c r="C483" s="21" t="s">
        <v>549</v>
      </c>
      <c r="D483" s="23" t="s">
        <v>20</v>
      </c>
      <c r="E483" s="24"/>
      <c r="F483" s="25">
        <v>1</v>
      </c>
      <c r="G483" s="24"/>
      <c r="H483" s="26">
        <v>2</v>
      </c>
      <c r="I483" s="27"/>
      <c r="J483" s="24"/>
      <c r="K483" s="27"/>
      <c r="L483" s="27"/>
      <c r="M483" s="28">
        <f>IF(ISNUMBER($K483),IF(ISNUMBER($G483),ROUND($K483*$G483,2),ROUND($K483*$F483,2)),IF(ISNUMBER($G483),ROUND($I483*$G483,2),ROUND($I483*$F483,2)))</f>
        <v>0</v>
      </c>
    </row>
    <row r="484" spans="1:13" ht="26.25" customHeight="1" x14ac:dyDescent="0.3">
      <c r="A484" s="19" t="s">
        <v>550</v>
      </c>
      <c r="B484" s="20"/>
      <c r="C484" s="21" t="s">
        <v>551</v>
      </c>
      <c r="D484" s="23" t="s">
        <v>20</v>
      </c>
      <c r="E484" s="24"/>
      <c r="F484" s="25">
        <v>1</v>
      </c>
      <c r="G484" s="24"/>
      <c r="H484" s="26">
        <v>2</v>
      </c>
      <c r="I484" s="27"/>
      <c r="J484" s="24"/>
      <c r="K484" s="27"/>
      <c r="L484" s="27"/>
      <c r="M484" s="28">
        <f>IF(ISNUMBER($K484),IF(ISNUMBER($G484),ROUND($K484*$G484,2),ROUND($K484*$F484,2)),IF(ISNUMBER($G484),ROUND($I484*$G484,2),ROUND($I484*$F484,2)))</f>
        <v>0</v>
      </c>
    </row>
    <row r="485" spans="1:13" s="59" customFormat="1" ht="37.5" customHeight="1" x14ac:dyDescent="0.3">
      <c r="A485" s="52" t="s">
        <v>552</v>
      </c>
      <c r="B485" s="53"/>
      <c r="C485" s="54" t="s">
        <v>553</v>
      </c>
      <c r="D485" s="55"/>
      <c r="E485" s="56"/>
      <c r="F485" s="57"/>
      <c r="G485" s="56"/>
      <c r="H485" s="57"/>
      <c r="I485" s="56"/>
      <c r="J485" s="56"/>
      <c r="K485" s="56"/>
      <c r="L485" s="56"/>
      <c r="M485" s="58"/>
    </row>
    <row r="486" spans="1:13" ht="26.25" customHeight="1" x14ac:dyDescent="0.3">
      <c r="A486" s="19" t="s">
        <v>554</v>
      </c>
      <c r="B486" s="20"/>
      <c r="C486" s="21" t="s">
        <v>547</v>
      </c>
      <c r="D486" s="23" t="s">
        <v>20</v>
      </c>
      <c r="E486" s="24"/>
      <c r="F486" s="25">
        <v>1</v>
      </c>
      <c r="G486" s="24"/>
      <c r="H486" s="26">
        <v>2</v>
      </c>
      <c r="I486" s="27"/>
      <c r="J486" s="24"/>
      <c r="K486" s="27"/>
      <c r="L486" s="27"/>
      <c r="M486" s="28">
        <f t="shared" ref="M486:M491" si="18">IF(ISNUMBER($K486),IF(ISNUMBER($G486),ROUND($K486*$G486,2),ROUND($K486*$F486,2)),IF(ISNUMBER($G486),ROUND($I486*$G486,2),ROUND($I486*$F486,2)))</f>
        <v>0</v>
      </c>
    </row>
    <row r="487" spans="1:13" ht="26.25" customHeight="1" x14ac:dyDescent="0.3">
      <c r="A487" s="19" t="s">
        <v>555</v>
      </c>
      <c r="B487" s="20"/>
      <c r="C487" s="21" t="s">
        <v>556</v>
      </c>
      <c r="D487" s="23" t="s">
        <v>20</v>
      </c>
      <c r="E487" s="24"/>
      <c r="F487" s="25">
        <v>1</v>
      </c>
      <c r="G487" s="24"/>
      <c r="H487" s="26">
        <v>2</v>
      </c>
      <c r="I487" s="27"/>
      <c r="J487" s="24"/>
      <c r="K487" s="27"/>
      <c r="L487" s="27"/>
      <c r="M487" s="28">
        <f t="shared" si="18"/>
        <v>0</v>
      </c>
    </row>
    <row r="488" spans="1:13" ht="26.25" customHeight="1" x14ac:dyDescent="0.3">
      <c r="A488" s="19" t="s">
        <v>557</v>
      </c>
      <c r="B488" s="20"/>
      <c r="C488" s="21" t="s">
        <v>558</v>
      </c>
      <c r="D488" s="23" t="s">
        <v>20</v>
      </c>
      <c r="E488" s="24"/>
      <c r="F488" s="25">
        <v>1</v>
      </c>
      <c r="G488" s="24"/>
      <c r="H488" s="26">
        <v>2</v>
      </c>
      <c r="I488" s="27"/>
      <c r="J488" s="24"/>
      <c r="K488" s="27"/>
      <c r="L488" s="27"/>
      <c r="M488" s="28">
        <f t="shared" si="18"/>
        <v>0</v>
      </c>
    </row>
    <row r="489" spans="1:13" ht="26.25" customHeight="1" x14ac:dyDescent="0.3">
      <c r="A489" s="19" t="s">
        <v>559</v>
      </c>
      <c r="B489" s="20"/>
      <c r="C489" s="21" t="s">
        <v>560</v>
      </c>
      <c r="D489" s="23" t="s">
        <v>20</v>
      </c>
      <c r="E489" s="24"/>
      <c r="F489" s="25">
        <v>3</v>
      </c>
      <c r="G489" s="24"/>
      <c r="H489" s="26">
        <v>2</v>
      </c>
      <c r="I489" s="27"/>
      <c r="J489" s="24"/>
      <c r="K489" s="27"/>
      <c r="L489" s="27"/>
      <c r="M489" s="28">
        <f t="shared" si="18"/>
        <v>0</v>
      </c>
    </row>
    <row r="490" spans="1:13" ht="26.25" customHeight="1" x14ac:dyDescent="0.3">
      <c r="A490" s="19" t="s">
        <v>561</v>
      </c>
      <c r="B490" s="20"/>
      <c r="C490" s="21" t="s">
        <v>562</v>
      </c>
      <c r="D490" s="23" t="s">
        <v>40</v>
      </c>
      <c r="E490" s="33"/>
      <c r="F490" s="26">
        <v>8</v>
      </c>
      <c r="G490" s="33"/>
      <c r="H490" s="26">
        <v>2</v>
      </c>
      <c r="I490" s="27"/>
      <c r="J490" s="24"/>
      <c r="K490" s="27"/>
      <c r="L490" s="27"/>
      <c r="M490" s="28">
        <f t="shared" si="18"/>
        <v>0</v>
      </c>
    </row>
    <row r="491" spans="1:13" ht="26.25" customHeight="1" x14ac:dyDescent="0.3">
      <c r="A491" s="19" t="s">
        <v>563</v>
      </c>
      <c r="B491" s="20"/>
      <c r="C491" s="21" t="s">
        <v>564</v>
      </c>
      <c r="D491" s="23" t="s">
        <v>20</v>
      </c>
      <c r="E491" s="24"/>
      <c r="F491" s="25">
        <v>1</v>
      </c>
      <c r="G491" s="24"/>
      <c r="H491" s="26">
        <v>2</v>
      </c>
      <c r="I491" s="27"/>
      <c r="J491" s="24"/>
      <c r="K491" s="27"/>
      <c r="L491" s="27"/>
      <c r="M491" s="28">
        <f t="shared" si="18"/>
        <v>0</v>
      </c>
    </row>
    <row r="492" spans="1:13" s="59" customFormat="1" ht="37.5" customHeight="1" x14ac:dyDescent="0.3">
      <c r="A492" s="52" t="s">
        <v>565</v>
      </c>
      <c r="B492" s="53"/>
      <c r="C492" s="54" t="s">
        <v>566</v>
      </c>
      <c r="D492" s="55"/>
      <c r="E492" s="56"/>
      <c r="F492" s="57"/>
      <c r="G492" s="56"/>
      <c r="H492" s="57"/>
      <c r="I492" s="56"/>
      <c r="J492" s="56"/>
      <c r="K492" s="56"/>
      <c r="L492" s="56"/>
      <c r="M492" s="58"/>
    </row>
    <row r="493" spans="1:13" ht="26.25" customHeight="1" x14ac:dyDescent="0.3">
      <c r="A493" s="19" t="s">
        <v>567</v>
      </c>
      <c r="B493" s="20"/>
      <c r="C493" s="21" t="s">
        <v>568</v>
      </c>
      <c r="D493" s="23" t="s">
        <v>20</v>
      </c>
      <c r="E493" s="24"/>
      <c r="F493" s="25">
        <v>1</v>
      </c>
      <c r="G493" s="24"/>
      <c r="H493" s="26">
        <v>2</v>
      </c>
      <c r="I493" s="27"/>
      <c r="J493" s="24"/>
      <c r="K493" s="27"/>
      <c r="L493" s="27"/>
      <c r="M493" s="28">
        <f>IF(ISNUMBER($K493),IF(ISNUMBER($G493),ROUND($K493*$G493,2),ROUND($K493*$F493,2)),IF(ISNUMBER($G493),ROUND($I493*$G493,2),ROUND($I493*$F493,2)))</f>
        <v>0</v>
      </c>
    </row>
    <row r="494" spans="1:13" ht="26.25" customHeight="1" x14ac:dyDescent="0.3">
      <c r="A494" s="19" t="s">
        <v>569</v>
      </c>
      <c r="B494" s="20"/>
      <c r="C494" s="21" t="s">
        <v>570</v>
      </c>
      <c r="D494" s="23" t="s">
        <v>88</v>
      </c>
      <c r="E494" s="33"/>
      <c r="F494" s="26">
        <v>22</v>
      </c>
      <c r="G494" s="33"/>
      <c r="H494" s="26">
        <v>2</v>
      </c>
      <c r="I494" s="27"/>
      <c r="J494" s="24"/>
      <c r="K494" s="27"/>
      <c r="L494" s="27"/>
      <c r="M494" s="28">
        <f>IF(ISNUMBER($K494),IF(ISNUMBER($G494),ROUND($K494*$G494,2),ROUND($K494*$F494,2)),IF(ISNUMBER($G494),ROUND($I494*$G494,2),ROUND($I494*$F494,2)))</f>
        <v>0</v>
      </c>
    </row>
    <row r="495" spans="1:13" ht="26.25" customHeight="1" x14ac:dyDescent="0.3">
      <c r="A495" s="19" t="s">
        <v>571</v>
      </c>
      <c r="B495" s="20"/>
      <c r="C495" s="21" t="s">
        <v>572</v>
      </c>
      <c r="D495" s="23" t="s">
        <v>20</v>
      </c>
      <c r="E495" s="24"/>
      <c r="F495" s="25">
        <v>4.5</v>
      </c>
      <c r="G495" s="24"/>
      <c r="H495" s="26">
        <v>2</v>
      </c>
      <c r="I495" s="27"/>
      <c r="J495" s="24"/>
      <c r="K495" s="27"/>
      <c r="L495" s="27"/>
      <c r="M495" s="28">
        <f>IF(ISNUMBER($K495),IF(ISNUMBER($G495),ROUND($K495*$G495,2),ROUND($K495*$F495,2)),IF(ISNUMBER($G495),ROUND($I495*$G495,2),ROUND($I495*$F495,2)))</f>
        <v>0</v>
      </c>
    </row>
    <row r="496" spans="1:13" ht="26.25" customHeight="1" thickBot="1" x14ac:dyDescent="0.35">
      <c r="A496" s="19" t="s">
        <v>573</v>
      </c>
      <c r="B496" s="20"/>
      <c r="C496" s="21" t="s">
        <v>574</v>
      </c>
      <c r="D496" s="23" t="s">
        <v>20</v>
      </c>
      <c r="E496" s="24"/>
      <c r="F496" s="25">
        <v>5</v>
      </c>
      <c r="G496" s="24"/>
      <c r="H496" s="26">
        <v>2</v>
      </c>
      <c r="I496" s="27"/>
      <c r="J496" s="24"/>
      <c r="K496" s="27"/>
      <c r="L496" s="27"/>
      <c r="M496" s="28">
        <f>IF(ISNUMBER($K496),IF(ISNUMBER($G496),ROUND($K496*$G496,2),ROUND($K496*$F496,2)),IF(ISNUMBER($G496),ROUND($I496*$G496,2),ROUND($I496*$F496,2)))</f>
        <v>0</v>
      </c>
    </row>
    <row r="497" spans="1:14" ht="24" customHeight="1" x14ac:dyDescent="0.3">
      <c r="A497" s="112" t="s">
        <v>575</v>
      </c>
      <c r="B497" s="113"/>
      <c r="C497" s="113"/>
      <c r="D497" s="113"/>
      <c r="E497" s="113"/>
      <c r="F497" s="113"/>
      <c r="G497" s="113"/>
      <c r="H497" s="113"/>
      <c r="I497" s="113"/>
      <c r="M497" s="35">
        <f>M$481+M$483+M$484+M$486+M$487+M$488+M$489+M$490+M$491+M$493+M$494+M$495+M$496</f>
        <v>0</v>
      </c>
      <c r="N497" s="36"/>
    </row>
    <row r="498" spans="1:14" ht="24" customHeight="1" x14ac:dyDescent="0.3">
      <c r="A498" s="114" t="s">
        <v>111</v>
      </c>
      <c r="B498" s="115"/>
      <c r="C498" s="115"/>
      <c r="D498" s="115"/>
      <c r="E498" s="115"/>
      <c r="F498" s="115"/>
      <c r="G498" s="115"/>
      <c r="H498" s="115"/>
      <c r="I498" s="115"/>
      <c r="M498" s="37">
        <f>(SUMIF($H$479:$H$496,2,$M$479:$M$496))*0.2</f>
        <v>0</v>
      </c>
      <c r="N498" s="36"/>
    </row>
    <row r="499" spans="1:14" ht="24" customHeight="1" x14ac:dyDescent="0.3">
      <c r="A499" s="116" t="s">
        <v>576</v>
      </c>
      <c r="B499" s="117"/>
      <c r="C499" s="117"/>
      <c r="D499" s="117"/>
      <c r="E499" s="117"/>
      <c r="F499" s="117"/>
      <c r="G499" s="117"/>
      <c r="H499" s="117"/>
      <c r="I499" s="117"/>
      <c r="M499" s="38">
        <f>SUM(M$497:M$498)</f>
        <v>0</v>
      </c>
      <c r="N499" s="36"/>
    </row>
    <row r="500" spans="1:14" ht="15" customHeight="1" thickBot="1" x14ac:dyDescent="0.35"/>
    <row r="501" spans="1:14" ht="18.75" customHeight="1" x14ac:dyDescent="0.3">
      <c r="A501" s="95" t="s">
        <v>669</v>
      </c>
      <c r="B501" s="96"/>
      <c r="C501" s="96"/>
      <c r="D501" s="96"/>
      <c r="E501" s="96"/>
      <c r="F501" s="96"/>
      <c r="G501" s="96"/>
      <c r="H501" s="96"/>
      <c r="I501" s="96"/>
      <c r="J501" s="96"/>
      <c r="K501" s="96"/>
      <c r="L501" s="96"/>
      <c r="M501" s="97"/>
      <c r="N501" s="2"/>
    </row>
    <row r="502" spans="1:14" ht="15" customHeight="1" x14ac:dyDescent="0.3">
      <c r="A502" s="98"/>
      <c r="B502" s="99"/>
      <c r="C502" s="99"/>
      <c r="D502" s="99"/>
      <c r="E502" s="99"/>
      <c r="F502" s="99"/>
      <c r="G502" s="99"/>
      <c r="H502" s="99"/>
      <c r="I502" s="99"/>
      <c r="J502" s="99"/>
      <c r="K502" s="99"/>
      <c r="L502" s="99"/>
      <c r="M502" s="100"/>
      <c r="N502" s="3"/>
    </row>
    <row r="503" spans="1:14" ht="7.5" customHeight="1" x14ac:dyDescent="0.3">
      <c r="A503" s="101" t="s">
        <v>0</v>
      </c>
      <c r="B503" s="102"/>
      <c r="C503" s="102"/>
      <c r="D503" s="102"/>
      <c r="E503" s="102"/>
      <c r="F503" s="102"/>
      <c r="G503" s="102"/>
      <c r="H503" s="102"/>
      <c r="I503" s="102"/>
      <c r="J503" s="102"/>
      <c r="K503" s="102"/>
      <c r="L503" s="102"/>
      <c r="M503" s="103"/>
      <c r="N503" s="4"/>
    </row>
    <row r="504" spans="1:14" ht="30" customHeight="1" x14ac:dyDescent="0.3">
      <c r="A504" s="101" t="s">
        <v>0</v>
      </c>
      <c r="B504" s="102"/>
      <c r="C504" s="102"/>
      <c r="D504" s="102"/>
      <c r="E504" s="102"/>
      <c r="F504" s="102"/>
      <c r="G504" s="102"/>
      <c r="H504" s="102"/>
      <c r="I504" s="102"/>
      <c r="J504" s="102"/>
      <c r="K504" s="102"/>
      <c r="L504" s="102"/>
      <c r="M504" s="103"/>
      <c r="N504" s="5"/>
    </row>
    <row r="505" spans="1:14" ht="30" customHeight="1" x14ac:dyDescent="0.3">
      <c r="A505" s="104" t="s">
        <v>630</v>
      </c>
      <c r="B505" s="105"/>
      <c r="C505" s="105"/>
      <c r="D505" s="105"/>
      <c r="E505" s="105"/>
      <c r="F505" s="105"/>
      <c r="G505" s="105"/>
      <c r="H505" s="105"/>
      <c r="I505" s="105"/>
      <c r="J505" s="105"/>
      <c r="K505" s="105"/>
      <c r="L505" s="105"/>
      <c r="M505" s="106" t="s">
        <v>1</v>
      </c>
      <c r="N505" s="6"/>
    </row>
    <row r="506" spans="1:14" ht="7.5" customHeight="1" x14ac:dyDescent="0.3">
      <c r="A506" s="3"/>
      <c r="B506" s="7"/>
      <c r="C506" s="3"/>
      <c r="D506"/>
      <c r="F506"/>
      <c r="H506"/>
      <c r="M506"/>
      <c r="N506" s="3"/>
    </row>
    <row r="507" spans="1:14" ht="11.25" customHeight="1" x14ac:dyDescent="0.3">
      <c r="A507" s="8"/>
      <c r="B507" s="9"/>
      <c r="C507" s="8"/>
      <c r="D507" s="128"/>
      <c r="E507" s="129"/>
      <c r="F507" s="130"/>
      <c r="G507" s="131"/>
      <c r="H507" s="130"/>
      <c r="I507" s="130"/>
      <c r="J507" s="129"/>
      <c r="K507" s="129"/>
      <c r="L507" s="129"/>
      <c r="M507" s="130"/>
      <c r="N507" s="8"/>
    </row>
    <row r="508" spans="1:14" ht="37.5" customHeight="1" x14ac:dyDescent="0.3">
      <c r="A508" s="10" t="s">
        <v>2</v>
      </c>
      <c r="B508" s="11" t="s">
        <v>3</v>
      </c>
      <c r="C508" s="12" t="s">
        <v>4</v>
      </c>
      <c r="D508" s="12" t="s">
        <v>5</v>
      </c>
      <c r="F508" s="12" t="s">
        <v>6</v>
      </c>
      <c r="G508" s="12" t="s">
        <v>7</v>
      </c>
      <c r="H508" s="12" t="s">
        <v>8</v>
      </c>
      <c r="I508" s="12" t="s">
        <v>9</v>
      </c>
      <c r="M508" s="13" t="s">
        <v>10</v>
      </c>
      <c r="N508" s="14" t="s">
        <v>11</v>
      </c>
    </row>
    <row r="509" spans="1:14" s="59" customFormat="1" ht="45" customHeight="1" x14ac:dyDescent="0.3">
      <c r="A509" s="49" t="s">
        <v>577</v>
      </c>
      <c r="B509" s="50"/>
      <c r="C509" s="51" t="s">
        <v>578</v>
      </c>
      <c r="D509" s="55"/>
      <c r="E509" s="56"/>
      <c r="F509" s="57"/>
      <c r="G509" s="56"/>
      <c r="H509" s="57"/>
      <c r="I509" s="56"/>
      <c r="J509" s="56"/>
      <c r="K509" s="56"/>
      <c r="L509" s="56"/>
      <c r="M509" s="58"/>
    </row>
    <row r="510" spans="1:14" ht="37.5" customHeight="1" x14ac:dyDescent="0.3">
      <c r="A510" s="19" t="s">
        <v>579</v>
      </c>
      <c r="B510" s="20"/>
      <c r="C510" s="21" t="s">
        <v>580</v>
      </c>
      <c r="D510" s="23" t="s">
        <v>52</v>
      </c>
      <c r="E510" s="31"/>
      <c r="F510" s="32">
        <v>6</v>
      </c>
      <c r="G510" s="31"/>
      <c r="H510" s="26">
        <v>2</v>
      </c>
      <c r="I510" s="27"/>
      <c r="J510" s="24"/>
      <c r="K510" s="27"/>
      <c r="L510" s="27"/>
      <c r="M510" s="28">
        <f t="shared" ref="M510:M513" si="19">IF(ISNUMBER($K510),IF(ISNUMBER($G510),ROUND($K510*$G510,2),ROUND($K510*$F510,2)),IF(ISNUMBER($G510),ROUND($I510*$G510,2),ROUND($I510*$F510,2)))</f>
        <v>0</v>
      </c>
    </row>
    <row r="511" spans="1:14" ht="37.5" customHeight="1" x14ac:dyDescent="0.3">
      <c r="A511" s="19" t="s">
        <v>581</v>
      </c>
      <c r="B511" s="20"/>
      <c r="C511" s="21" t="s">
        <v>582</v>
      </c>
      <c r="D511" s="23" t="s">
        <v>20</v>
      </c>
      <c r="E511" s="24"/>
      <c r="F511" s="25">
        <v>1</v>
      </c>
      <c r="G511" s="24"/>
      <c r="H511" s="26">
        <v>2</v>
      </c>
      <c r="I511" s="27"/>
      <c r="J511" s="24"/>
      <c r="K511" s="27"/>
      <c r="L511" s="27"/>
      <c r="M511" s="28">
        <f t="shared" si="19"/>
        <v>0</v>
      </c>
    </row>
    <row r="512" spans="1:14" ht="37.5" customHeight="1" x14ac:dyDescent="0.3">
      <c r="A512" s="19" t="s">
        <v>583</v>
      </c>
      <c r="B512" s="20"/>
      <c r="C512" s="21" t="s">
        <v>650</v>
      </c>
      <c r="D512" s="23" t="s">
        <v>88</v>
      </c>
      <c r="E512" s="33"/>
      <c r="F512" s="26">
        <v>1</v>
      </c>
      <c r="G512" s="33"/>
      <c r="H512" s="26">
        <v>2</v>
      </c>
      <c r="I512" s="27"/>
      <c r="J512" s="24"/>
      <c r="K512" s="27"/>
      <c r="L512" s="27"/>
      <c r="M512" s="28">
        <f t="shared" si="19"/>
        <v>0</v>
      </c>
    </row>
    <row r="513" spans="1:14" ht="37.5" customHeight="1" x14ac:dyDescent="0.3">
      <c r="A513" s="19" t="s">
        <v>584</v>
      </c>
      <c r="B513" s="20"/>
      <c r="C513" s="21" t="s">
        <v>585</v>
      </c>
      <c r="D513" s="23" t="s">
        <v>52</v>
      </c>
      <c r="E513" s="31"/>
      <c r="F513" s="32">
        <v>4</v>
      </c>
      <c r="G513" s="31"/>
      <c r="H513" s="26">
        <v>2</v>
      </c>
      <c r="I513" s="27"/>
      <c r="J513" s="24"/>
      <c r="K513" s="27"/>
      <c r="L513" s="27"/>
      <c r="M513" s="28">
        <f t="shared" si="19"/>
        <v>0</v>
      </c>
    </row>
    <row r="514" spans="1:14" ht="24" customHeight="1" x14ac:dyDescent="0.3">
      <c r="A514" s="112" t="s">
        <v>586</v>
      </c>
      <c r="B514" s="113"/>
      <c r="C514" s="113"/>
      <c r="D514" s="113"/>
      <c r="E514" s="113"/>
      <c r="F514" s="113"/>
      <c r="G514" s="113"/>
      <c r="H514" s="113"/>
      <c r="I514" s="113"/>
      <c r="M514" s="35">
        <f>SUM(M$510:M$513)</f>
        <v>0</v>
      </c>
      <c r="N514" s="36"/>
    </row>
    <row r="515" spans="1:14" ht="24" customHeight="1" x14ac:dyDescent="0.3">
      <c r="A515" s="114" t="s">
        <v>111</v>
      </c>
      <c r="B515" s="115"/>
      <c r="C515" s="115"/>
      <c r="D515" s="115"/>
      <c r="E515" s="115"/>
      <c r="F515" s="115"/>
      <c r="G515" s="115"/>
      <c r="H515" s="115"/>
      <c r="I515" s="115"/>
      <c r="M515" s="37">
        <f>(SUMIF($H$509:$H$513,2,$M$509:$M$513))*0.2</f>
        <v>0</v>
      </c>
      <c r="N515" s="36"/>
    </row>
    <row r="516" spans="1:14" ht="24" customHeight="1" x14ac:dyDescent="0.3">
      <c r="A516" s="116" t="s">
        <v>587</v>
      </c>
      <c r="B516" s="117"/>
      <c r="C516" s="117"/>
      <c r="D516" s="117"/>
      <c r="E516" s="117"/>
      <c r="F516" s="117"/>
      <c r="G516" s="117"/>
      <c r="H516" s="117"/>
      <c r="I516" s="117"/>
      <c r="M516" s="38">
        <f>SUM(M$514:M$515)</f>
        <v>0</v>
      </c>
      <c r="N516" s="36"/>
    </row>
    <row r="518" spans="1:14" ht="15" customHeight="1" thickBot="1" x14ac:dyDescent="0.35"/>
    <row r="519" spans="1:14" ht="24" customHeight="1" x14ac:dyDescent="0.3">
      <c r="A519" s="184" t="s">
        <v>243</v>
      </c>
      <c r="B519" s="185"/>
      <c r="C519" s="185"/>
      <c r="D519" s="185"/>
      <c r="E519" s="185"/>
      <c r="F519" s="185"/>
      <c r="G519" s="185"/>
      <c r="H519" s="185"/>
      <c r="I519" s="185"/>
      <c r="J519" s="185"/>
      <c r="K519" s="185"/>
      <c r="L519" s="185"/>
      <c r="M519" s="186"/>
      <c r="N519" s="39"/>
    </row>
    <row r="520" spans="1:14" ht="24" customHeight="1" x14ac:dyDescent="0.3">
      <c r="A520" s="187" t="s">
        <v>255</v>
      </c>
      <c r="B520" s="188"/>
      <c r="C520" s="42" t="s">
        <v>256</v>
      </c>
      <c r="D520" s="23"/>
      <c r="E520" s="33"/>
      <c r="F520" s="26">
        <v>0</v>
      </c>
      <c r="G520" s="33"/>
      <c r="H520" s="26">
        <v>2</v>
      </c>
      <c r="I520" s="27"/>
      <c r="J520" s="24"/>
      <c r="K520" s="27"/>
      <c r="L520" s="27"/>
      <c r="M520" s="189">
        <f t="shared" ref="M520:M521" si="20">IF(ISNUMBER($K520),IF(ISNUMBER($G520),ROUND($K520*$G520,2),ROUND($K520*$F520,2)),IF(ISNUMBER($G520),ROUND($I520*$G520,2),ROUND($I520*$F520,2)))</f>
        <v>0</v>
      </c>
      <c r="N520" s="43"/>
    </row>
    <row r="521" spans="1:14" ht="24" customHeight="1" thickBot="1" x14ac:dyDescent="0.35">
      <c r="A521" s="187" t="s">
        <v>257</v>
      </c>
      <c r="B521" s="188"/>
      <c r="C521" s="42" t="s">
        <v>258</v>
      </c>
      <c r="D521" s="23" t="s">
        <v>20</v>
      </c>
      <c r="E521" s="24"/>
      <c r="F521" s="25">
        <v>1</v>
      </c>
      <c r="G521" s="24"/>
      <c r="H521" s="26">
        <v>2</v>
      </c>
      <c r="I521" s="27"/>
      <c r="J521" s="24"/>
      <c r="K521" s="27"/>
      <c r="L521" s="27"/>
      <c r="M521" s="189">
        <f t="shared" si="20"/>
        <v>0</v>
      </c>
      <c r="N521" s="43"/>
    </row>
    <row r="522" spans="1:14" ht="26.25" customHeight="1" thickTop="1" thickBot="1" x14ac:dyDescent="0.35">
      <c r="A522" s="190" t="s">
        <v>259</v>
      </c>
      <c r="B522" s="121"/>
      <c r="C522" s="121"/>
      <c r="D522" s="121"/>
      <c r="E522" s="121"/>
      <c r="F522" s="121"/>
      <c r="G522" s="121"/>
      <c r="H522" s="121"/>
      <c r="I522" s="121"/>
      <c r="J522" s="191"/>
      <c r="K522" s="191"/>
      <c r="L522" s="191"/>
      <c r="M522" s="192">
        <f>SUM(M$520:M$521)</f>
        <v>0</v>
      </c>
      <c r="N522" s="44"/>
    </row>
    <row r="523" spans="1:14" ht="26.25" customHeight="1" x14ac:dyDescent="0.3">
      <c r="A523" s="193" t="s">
        <v>260</v>
      </c>
      <c r="B523" s="123"/>
      <c r="C523" s="123"/>
      <c r="D523" s="123"/>
      <c r="E523" s="123"/>
      <c r="F523" s="123"/>
      <c r="G523" s="123"/>
      <c r="H523" s="123"/>
      <c r="I523" s="123"/>
      <c r="J523" s="191"/>
      <c r="K523" s="191"/>
      <c r="L523" s="191"/>
      <c r="M523" s="194">
        <f>SUM(M$520:M$521)</f>
        <v>0</v>
      </c>
      <c r="N523" s="46"/>
    </row>
    <row r="524" spans="1:14" ht="26.25" customHeight="1" x14ac:dyDescent="0.3">
      <c r="A524" s="195" t="s">
        <v>261</v>
      </c>
      <c r="B524" s="196"/>
      <c r="C524" s="196"/>
      <c r="D524" s="196"/>
      <c r="E524" s="196"/>
      <c r="F524" s="196"/>
      <c r="G524" s="196"/>
      <c r="H524" s="196"/>
      <c r="I524" s="196"/>
      <c r="J524" s="191"/>
      <c r="K524" s="191"/>
      <c r="L524" s="191"/>
      <c r="M524" s="197">
        <f>(SUMIF($H$520:$H$522,2,$M$520:$M$522))*0.2</f>
        <v>0</v>
      </c>
      <c r="N524" s="46"/>
    </row>
    <row r="525" spans="1:14" ht="24.75" customHeight="1" thickBot="1" x14ac:dyDescent="0.35">
      <c r="A525" s="198" t="s">
        <v>262</v>
      </c>
      <c r="B525" s="199"/>
      <c r="C525" s="199"/>
      <c r="D525" s="199"/>
      <c r="E525" s="199"/>
      <c r="F525" s="199"/>
      <c r="G525" s="199"/>
      <c r="H525" s="199"/>
      <c r="I525" s="199"/>
      <c r="J525" s="200"/>
      <c r="K525" s="200"/>
      <c r="L525" s="200"/>
      <c r="M525" s="201">
        <f>SUM(M$523:M$524)</f>
        <v>0</v>
      </c>
      <c r="N525" s="46"/>
    </row>
    <row r="526" spans="1:14" ht="15" customHeight="1" thickBot="1" x14ac:dyDescent="0.35"/>
    <row r="527" spans="1:14" ht="18.75" customHeight="1" x14ac:dyDescent="0.3">
      <c r="A527" s="95" t="s">
        <v>669</v>
      </c>
      <c r="B527" s="96"/>
      <c r="C527" s="96"/>
      <c r="D527" s="96"/>
      <c r="E527" s="96"/>
      <c r="F527" s="96"/>
      <c r="G527" s="96"/>
      <c r="H527" s="96"/>
      <c r="I527" s="96"/>
      <c r="J527" s="96"/>
      <c r="K527" s="96"/>
      <c r="L527" s="96"/>
      <c r="M527" s="97"/>
      <c r="N527" s="2"/>
    </row>
    <row r="528" spans="1:14" ht="15" customHeight="1" x14ac:dyDescent="0.3">
      <c r="A528" s="98"/>
      <c r="B528" s="99"/>
      <c r="C528" s="99"/>
      <c r="D528" s="99"/>
      <c r="E528" s="99"/>
      <c r="F528" s="99"/>
      <c r="G528" s="99"/>
      <c r="H528" s="99"/>
      <c r="I528" s="99"/>
      <c r="J528" s="99"/>
      <c r="K528" s="99"/>
      <c r="L528" s="99"/>
      <c r="M528" s="100"/>
      <c r="N528" s="3"/>
    </row>
    <row r="529" spans="1:14" ht="7.5" customHeight="1" x14ac:dyDescent="0.3">
      <c r="A529" s="101" t="s">
        <v>0</v>
      </c>
      <c r="B529" s="102"/>
      <c r="C529" s="102"/>
      <c r="D529" s="102"/>
      <c r="E529" s="102"/>
      <c r="F529" s="102"/>
      <c r="G529" s="102"/>
      <c r="H529" s="102"/>
      <c r="I529" s="102"/>
      <c r="J529" s="102"/>
      <c r="K529" s="102"/>
      <c r="L529" s="102"/>
      <c r="M529" s="103"/>
      <c r="N529" s="4"/>
    </row>
    <row r="530" spans="1:14" ht="30" customHeight="1" x14ac:dyDescent="0.3">
      <c r="A530" s="101" t="s">
        <v>0</v>
      </c>
      <c r="B530" s="102"/>
      <c r="C530" s="102"/>
      <c r="D530" s="102"/>
      <c r="E530" s="102"/>
      <c r="F530" s="102"/>
      <c r="G530" s="102"/>
      <c r="H530" s="102"/>
      <c r="I530" s="102"/>
      <c r="J530" s="102"/>
      <c r="K530" s="102"/>
      <c r="L530" s="102"/>
      <c r="M530" s="103"/>
      <c r="N530" s="5"/>
    </row>
    <row r="531" spans="1:14" ht="30" customHeight="1" x14ac:dyDescent="0.3">
      <c r="A531" s="104" t="s">
        <v>631</v>
      </c>
      <c r="B531" s="105"/>
      <c r="C531" s="105"/>
      <c r="D531" s="105"/>
      <c r="E531" s="105"/>
      <c r="F531" s="105"/>
      <c r="G531" s="105"/>
      <c r="H531" s="105"/>
      <c r="I531" s="105"/>
      <c r="J531" s="105"/>
      <c r="K531" s="105"/>
      <c r="L531" s="105"/>
      <c r="M531" s="106" t="s">
        <v>1</v>
      </c>
      <c r="N531" s="6"/>
    </row>
    <row r="532" spans="1:14" ht="7.5" customHeight="1" x14ac:dyDescent="0.3">
      <c r="A532" s="3"/>
      <c r="B532" s="7"/>
      <c r="C532" s="3"/>
      <c r="D532"/>
      <c r="F532"/>
      <c r="H532"/>
      <c r="M532"/>
      <c r="N532" s="3"/>
    </row>
    <row r="533" spans="1:14" ht="11.25" customHeight="1" x14ac:dyDescent="0.3">
      <c r="A533" s="8"/>
      <c r="B533" s="9"/>
      <c r="C533" s="8"/>
      <c r="D533" s="128"/>
      <c r="E533" s="129"/>
      <c r="F533" s="130"/>
      <c r="G533" s="131"/>
      <c r="H533" s="130"/>
      <c r="I533" s="130"/>
      <c r="J533" s="129"/>
      <c r="K533" s="129"/>
      <c r="L533" s="129"/>
      <c r="M533" s="130"/>
      <c r="N533" s="8"/>
    </row>
    <row r="534" spans="1:14" ht="37.5" customHeight="1" x14ac:dyDescent="0.3">
      <c r="A534" s="10" t="s">
        <v>2</v>
      </c>
      <c r="B534" s="11" t="s">
        <v>3</v>
      </c>
      <c r="C534" s="12" t="s">
        <v>4</v>
      </c>
      <c r="D534" s="12" t="s">
        <v>5</v>
      </c>
      <c r="F534" s="12" t="s">
        <v>6</v>
      </c>
      <c r="G534" s="12" t="s">
        <v>7</v>
      </c>
      <c r="H534" s="12" t="s">
        <v>8</v>
      </c>
      <c r="I534" s="12" t="s">
        <v>9</v>
      </c>
      <c r="M534" s="13" t="s">
        <v>10</v>
      </c>
      <c r="N534" s="14" t="s">
        <v>11</v>
      </c>
    </row>
    <row r="535" spans="1:14" s="59" customFormat="1" ht="25.15" customHeight="1" x14ac:dyDescent="0.3">
      <c r="A535" s="49" t="s">
        <v>588</v>
      </c>
      <c r="B535" s="50"/>
      <c r="C535" s="51" t="s">
        <v>589</v>
      </c>
      <c r="D535" s="55"/>
      <c r="E535" s="56"/>
      <c r="F535" s="57"/>
      <c r="G535" s="56"/>
      <c r="H535" s="57"/>
      <c r="I535" s="56"/>
      <c r="J535" s="56"/>
      <c r="K535" s="56"/>
      <c r="L535" s="56"/>
      <c r="M535" s="58"/>
    </row>
    <row r="536" spans="1:14" ht="37.5" customHeight="1" x14ac:dyDescent="0.3">
      <c r="A536" s="19" t="s">
        <v>590</v>
      </c>
      <c r="B536" s="20"/>
      <c r="C536" s="21" t="s">
        <v>651</v>
      </c>
      <c r="D536" s="23" t="s">
        <v>20</v>
      </c>
      <c r="E536" s="24"/>
      <c r="F536" s="25">
        <v>6</v>
      </c>
      <c r="G536" s="24"/>
      <c r="H536" s="26">
        <v>2</v>
      </c>
      <c r="I536" s="27"/>
      <c r="J536" s="24"/>
      <c r="K536" s="27"/>
      <c r="L536" s="27"/>
      <c r="M536" s="28">
        <f t="shared" ref="M536:M537" si="21">IF(ISNUMBER($K536),IF(ISNUMBER($G536),ROUND($K536*$G536,2),ROUND($K536*$F536,2)),IF(ISNUMBER($G536),ROUND($I536*$G536,2),ROUND($I536*$F536,2)))</f>
        <v>0</v>
      </c>
    </row>
    <row r="537" spans="1:14" ht="37.5" customHeight="1" x14ac:dyDescent="0.3">
      <c r="A537" s="19" t="s">
        <v>591</v>
      </c>
      <c r="B537" s="20"/>
      <c r="C537" s="21" t="s">
        <v>652</v>
      </c>
      <c r="D537" s="23" t="s">
        <v>88</v>
      </c>
      <c r="E537" s="33"/>
      <c r="F537" s="26">
        <v>2</v>
      </c>
      <c r="G537" s="33"/>
      <c r="H537" s="26">
        <v>2</v>
      </c>
      <c r="I537" s="27"/>
      <c r="J537" s="24"/>
      <c r="K537" s="27"/>
      <c r="L537" s="27"/>
      <c r="M537" s="28">
        <f t="shared" si="21"/>
        <v>0</v>
      </c>
    </row>
    <row r="538" spans="1:14" ht="37.5" customHeight="1" thickBot="1" x14ac:dyDescent="0.35">
      <c r="A538" s="19" t="s">
        <v>592</v>
      </c>
      <c r="B538" s="20"/>
      <c r="C538" s="21" t="s">
        <v>653</v>
      </c>
      <c r="D538" s="23" t="s">
        <v>88</v>
      </c>
      <c r="E538" s="33"/>
      <c r="F538" s="26">
        <v>16</v>
      </c>
      <c r="G538" s="33"/>
      <c r="H538" s="26">
        <v>2</v>
      </c>
      <c r="I538" s="27"/>
      <c r="J538" s="24"/>
      <c r="K538" s="27"/>
      <c r="L538" s="27"/>
      <c r="M538" s="28">
        <f>IF(ISNUMBER($K538),IF(ISNUMBER($G538),ROUND($K538*$G538,2),ROUND($K538*$F538,2)),IF(ISNUMBER($G538),ROUND($I538*$G538,2),ROUND($I538*$F538,2)))</f>
        <v>0</v>
      </c>
    </row>
    <row r="539" spans="1:14" ht="24" customHeight="1" x14ac:dyDescent="0.3">
      <c r="A539" s="112" t="s">
        <v>593</v>
      </c>
      <c r="B539" s="113"/>
      <c r="C539" s="113"/>
      <c r="D539" s="113"/>
      <c r="E539" s="113"/>
      <c r="F539" s="113"/>
      <c r="G539" s="113"/>
      <c r="H539" s="113"/>
      <c r="I539" s="113"/>
      <c r="M539" s="35">
        <f>SUM(M$536:M$537)+M$538</f>
        <v>0</v>
      </c>
      <c r="N539" s="36"/>
    </row>
    <row r="540" spans="1:14" ht="24" customHeight="1" x14ac:dyDescent="0.3">
      <c r="A540" s="114" t="s">
        <v>111</v>
      </c>
      <c r="B540" s="115"/>
      <c r="C540" s="115"/>
      <c r="D540" s="115"/>
      <c r="E540" s="115"/>
      <c r="F540" s="115"/>
      <c r="G540" s="115"/>
      <c r="H540" s="115"/>
      <c r="I540" s="115"/>
      <c r="M540" s="37">
        <f>(SUMIF($H$535:$H$538,2,$M$535:$M$538))*0.2</f>
        <v>0</v>
      </c>
      <c r="N540" s="36"/>
    </row>
    <row r="541" spans="1:14" ht="24" customHeight="1" x14ac:dyDescent="0.3">
      <c r="A541" s="116" t="s">
        <v>594</v>
      </c>
      <c r="B541" s="117"/>
      <c r="C541" s="117"/>
      <c r="D541" s="117"/>
      <c r="E541" s="117"/>
      <c r="F541" s="117"/>
      <c r="G541" s="117"/>
      <c r="H541" s="117"/>
      <c r="I541" s="117"/>
      <c r="M541" s="38">
        <f>SUM(M$539:M$540)</f>
        <v>0</v>
      </c>
      <c r="N541" s="36"/>
    </row>
    <row r="542" spans="1:14" ht="15" customHeight="1" thickBot="1" x14ac:dyDescent="0.35"/>
    <row r="543" spans="1:14" ht="18.75" customHeight="1" x14ac:dyDescent="0.3">
      <c r="A543" s="95" t="s">
        <v>669</v>
      </c>
      <c r="B543" s="96"/>
      <c r="C543" s="96"/>
      <c r="D543" s="96"/>
      <c r="E543" s="96"/>
      <c r="F543" s="96"/>
      <c r="G543" s="96"/>
      <c r="H543" s="96"/>
      <c r="I543" s="96"/>
      <c r="J543" s="96"/>
      <c r="K543" s="96"/>
      <c r="L543" s="96"/>
      <c r="M543" s="97"/>
      <c r="N543" s="2"/>
    </row>
    <row r="544" spans="1:14" ht="15" customHeight="1" x14ac:dyDescent="0.3">
      <c r="A544" s="98"/>
      <c r="B544" s="99"/>
      <c r="C544" s="99"/>
      <c r="D544" s="99"/>
      <c r="E544" s="99"/>
      <c r="F544" s="99"/>
      <c r="G544" s="99"/>
      <c r="H544" s="99"/>
      <c r="I544" s="99"/>
      <c r="J544" s="99"/>
      <c r="K544" s="99"/>
      <c r="L544" s="99"/>
      <c r="M544" s="100"/>
      <c r="N544" s="3"/>
    </row>
    <row r="545" spans="1:14" ht="7.5" customHeight="1" x14ac:dyDescent="0.3">
      <c r="A545" s="101" t="s">
        <v>0</v>
      </c>
      <c r="B545" s="102"/>
      <c r="C545" s="102"/>
      <c r="D545" s="102"/>
      <c r="E545" s="102"/>
      <c r="F545" s="102"/>
      <c r="G545" s="102"/>
      <c r="H545" s="102"/>
      <c r="I545" s="102"/>
      <c r="J545" s="102"/>
      <c r="K545" s="102"/>
      <c r="L545" s="102"/>
      <c r="M545" s="103"/>
      <c r="N545" s="4"/>
    </row>
    <row r="546" spans="1:14" ht="30" customHeight="1" x14ac:dyDescent="0.3">
      <c r="A546" s="101" t="s">
        <v>0</v>
      </c>
      <c r="B546" s="102"/>
      <c r="C546" s="102"/>
      <c r="D546" s="102"/>
      <c r="E546" s="102"/>
      <c r="F546" s="102"/>
      <c r="G546" s="102"/>
      <c r="H546" s="102"/>
      <c r="I546" s="102"/>
      <c r="J546" s="102"/>
      <c r="K546" s="102"/>
      <c r="L546" s="102"/>
      <c r="M546" s="103"/>
      <c r="N546" s="5"/>
    </row>
    <row r="547" spans="1:14" ht="30" customHeight="1" x14ac:dyDescent="0.3">
      <c r="A547" s="104" t="s">
        <v>595</v>
      </c>
      <c r="B547" s="105"/>
      <c r="C547" s="105"/>
      <c r="D547" s="105"/>
      <c r="E547" s="105"/>
      <c r="F547" s="105"/>
      <c r="G547" s="105"/>
      <c r="H547" s="105"/>
      <c r="I547" s="105"/>
      <c r="J547" s="105"/>
      <c r="K547" s="105"/>
      <c r="L547" s="105"/>
      <c r="M547" s="106" t="s">
        <v>1</v>
      </c>
      <c r="N547" s="6"/>
    </row>
    <row r="548" spans="1:14" ht="7.5" customHeight="1" x14ac:dyDescent="0.3">
      <c r="A548" s="3"/>
      <c r="B548" s="7"/>
      <c r="C548" s="3"/>
      <c r="D548"/>
      <c r="F548"/>
      <c r="H548"/>
      <c r="M548"/>
      <c r="N548" s="3"/>
    </row>
    <row r="549" spans="1:14" ht="11.25" customHeight="1" x14ac:dyDescent="0.3">
      <c r="A549" s="8"/>
      <c r="B549" s="9"/>
      <c r="C549" s="8"/>
      <c r="D549" s="128"/>
      <c r="E549" s="129"/>
      <c r="F549" s="130"/>
      <c r="G549" s="131"/>
      <c r="H549" s="130"/>
      <c r="I549" s="130"/>
      <c r="J549" s="129"/>
      <c r="K549" s="129"/>
      <c r="L549" s="129"/>
      <c r="M549" s="130"/>
      <c r="N549" s="8"/>
    </row>
    <row r="550" spans="1:14" ht="37.5" customHeight="1" x14ac:dyDescent="0.3">
      <c r="A550" s="10" t="s">
        <v>2</v>
      </c>
      <c r="B550" s="11" t="s">
        <v>3</v>
      </c>
      <c r="C550" s="12" t="s">
        <v>4</v>
      </c>
      <c r="D550" s="12" t="s">
        <v>5</v>
      </c>
      <c r="F550" s="12" t="s">
        <v>6</v>
      </c>
      <c r="G550" s="12" t="s">
        <v>7</v>
      </c>
      <c r="H550" s="12" t="s">
        <v>8</v>
      </c>
      <c r="I550" s="12" t="s">
        <v>9</v>
      </c>
      <c r="M550" s="13" t="s">
        <v>10</v>
      </c>
      <c r="N550" s="14" t="s">
        <v>11</v>
      </c>
    </row>
    <row r="551" spans="1:14" ht="23.25" customHeight="1" x14ac:dyDescent="0.3">
      <c r="A551" s="49" t="s">
        <v>596</v>
      </c>
      <c r="B551" s="50"/>
      <c r="C551" s="51" t="s">
        <v>632</v>
      </c>
      <c r="D551" s="15"/>
      <c r="E551" s="16"/>
      <c r="F551" s="17"/>
      <c r="G551" s="16"/>
      <c r="H551" s="17"/>
      <c r="I551" s="16"/>
      <c r="J551" s="16"/>
      <c r="K551" s="16"/>
      <c r="L551" s="16"/>
      <c r="M551" s="18"/>
    </row>
    <row r="552" spans="1:14" ht="27.4" customHeight="1" x14ac:dyDescent="0.3">
      <c r="A552" s="52" t="s">
        <v>597</v>
      </c>
      <c r="B552" s="53"/>
      <c r="C552" s="54" t="s">
        <v>598</v>
      </c>
      <c r="D552" s="15"/>
      <c r="E552" s="16"/>
      <c r="F552" s="17"/>
      <c r="G552" s="16"/>
      <c r="H552" s="17"/>
      <c r="I552" s="16"/>
      <c r="J552" s="16"/>
      <c r="K552" s="16"/>
      <c r="L552" s="16"/>
      <c r="M552" s="18"/>
    </row>
    <row r="553" spans="1:14" ht="26.25" customHeight="1" x14ac:dyDescent="0.3">
      <c r="A553" s="19" t="s">
        <v>599</v>
      </c>
      <c r="B553" s="20"/>
      <c r="C553" s="21" t="s">
        <v>600</v>
      </c>
      <c r="D553" s="15"/>
      <c r="E553" s="16"/>
      <c r="F553" s="17"/>
      <c r="G553" s="16"/>
      <c r="H553" s="17"/>
      <c r="I553" s="16"/>
      <c r="J553" s="16"/>
      <c r="K553" s="16"/>
      <c r="L553" s="16"/>
      <c r="M553" s="18"/>
    </row>
    <row r="554" spans="1:14" ht="26.25" customHeight="1" x14ac:dyDescent="0.3">
      <c r="A554" s="19" t="s">
        <v>601</v>
      </c>
      <c r="B554" s="20"/>
      <c r="C554" s="21" t="s">
        <v>602</v>
      </c>
      <c r="D554" s="15"/>
      <c r="E554" s="16"/>
      <c r="F554" s="17"/>
      <c r="G554" s="16"/>
      <c r="H554" s="17"/>
      <c r="I554" s="16"/>
      <c r="J554" s="16"/>
      <c r="K554" s="16"/>
      <c r="L554" s="16"/>
      <c r="M554" s="18"/>
    </row>
    <row r="555" spans="1:14" ht="26.25" customHeight="1" x14ac:dyDescent="0.3">
      <c r="A555" s="19" t="s">
        <v>603</v>
      </c>
      <c r="B555" s="20"/>
      <c r="C555" s="21" t="s">
        <v>604</v>
      </c>
      <c r="D555" s="15"/>
      <c r="E555" s="16"/>
      <c r="F555" s="17"/>
      <c r="G555" s="16"/>
      <c r="H555" s="17"/>
      <c r="I555" s="16"/>
      <c r="J555" s="16"/>
      <c r="K555" s="16"/>
      <c r="L555" s="16"/>
      <c r="M555" s="18"/>
    </row>
    <row r="556" spans="1:14" ht="26.25" customHeight="1" x14ac:dyDescent="0.3">
      <c r="A556" s="19" t="s">
        <v>605</v>
      </c>
      <c r="B556" s="20"/>
      <c r="C556" s="21" t="s">
        <v>606</v>
      </c>
      <c r="D556" s="15"/>
      <c r="E556" s="16"/>
      <c r="F556" s="17"/>
      <c r="G556" s="16"/>
      <c r="H556" s="17"/>
      <c r="I556" s="16"/>
      <c r="J556" s="16"/>
      <c r="K556" s="16"/>
      <c r="L556" s="16"/>
      <c r="M556" s="18"/>
    </row>
    <row r="557" spans="1:14" ht="26.25" customHeight="1" x14ac:dyDescent="0.3">
      <c r="A557" s="19" t="s">
        <v>607</v>
      </c>
      <c r="B557" s="20"/>
      <c r="C557" s="21" t="s">
        <v>608</v>
      </c>
      <c r="D557" s="15"/>
      <c r="E557" s="16"/>
      <c r="F557" s="17"/>
      <c r="G557" s="16"/>
      <c r="H557" s="17"/>
      <c r="I557" s="16"/>
      <c r="J557" s="16"/>
      <c r="K557" s="16"/>
      <c r="L557" s="16"/>
      <c r="M557" s="18"/>
    </row>
    <row r="558" spans="1:14" ht="26.25" customHeight="1" x14ac:dyDescent="0.3">
      <c r="A558" s="19" t="s">
        <v>609</v>
      </c>
      <c r="B558" s="20"/>
      <c r="C558" s="21" t="s">
        <v>610</v>
      </c>
      <c r="D558" s="15"/>
      <c r="E558" s="16"/>
      <c r="F558" s="17"/>
      <c r="G558" s="16"/>
      <c r="H558" s="17"/>
      <c r="I558" s="16"/>
      <c r="J558" s="16"/>
      <c r="K558" s="16"/>
      <c r="L558" s="16"/>
      <c r="M558" s="18"/>
    </row>
    <row r="559" spans="1:14" ht="26.25" customHeight="1" x14ac:dyDescent="0.3">
      <c r="A559" s="71" t="s">
        <v>611</v>
      </c>
      <c r="B559" s="72"/>
      <c r="C559" s="73" t="s">
        <v>612</v>
      </c>
      <c r="D559" s="74"/>
      <c r="E559" s="75"/>
      <c r="F559" s="76"/>
      <c r="G559" s="75"/>
      <c r="H559" s="76"/>
      <c r="I559" s="75"/>
      <c r="J559" s="75"/>
      <c r="K559" s="75"/>
      <c r="L559" s="75"/>
      <c r="M559" s="77"/>
    </row>
    <row r="560" spans="1:14" ht="15" customHeight="1" thickBot="1" x14ac:dyDescent="0.35"/>
    <row r="561" spans="1:13" ht="15" customHeight="1" thickTop="1" thickBot="1" x14ac:dyDescent="0.35">
      <c r="A561" s="107" t="s">
        <v>633</v>
      </c>
      <c r="B561" s="108"/>
      <c r="C561" s="109"/>
      <c r="D561" s="108" t="s">
        <v>634</v>
      </c>
      <c r="E561" s="108"/>
      <c r="F561" s="108"/>
      <c r="G561" s="108"/>
      <c r="H561" s="108"/>
      <c r="I561" s="108"/>
      <c r="J561" s="108"/>
      <c r="K561" s="108"/>
      <c r="L561" s="108"/>
      <c r="M561" s="109"/>
    </row>
    <row r="562" spans="1:13" ht="15" customHeight="1" x14ac:dyDescent="0.3">
      <c r="A562" s="78"/>
      <c r="B562" s="79"/>
      <c r="C562" s="80"/>
      <c r="D562" s="81"/>
      <c r="F562" s="81"/>
      <c r="H562" s="81"/>
      <c r="I562" s="81"/>
      <c r="M562" s="82"/>
    </row>
    <row r="563" spans="1:13" ht="41.25" customHeight="1" thickBot="1" x14ac:dyDescent="0.35">
      <c r="A563" s="83"/>
      <c r="B563" s="79"/>
      <c r="C563" s="84"/>
      <c r="D563" s="85"/>
      <c r="F563" s="85"/>
      <c r="G563" s="86"/>
      <c r="H563" s="85"/>
      <c r="I563" s="85"/>
      <c r="M563" s="84"/>
    </row>
    <row r="564" spans="1:13" ht="15" customHeight="1" thickTop="1" x14ac:dyDescent="0.3"/>
  </sheetData>
  <mergeCells count="159">
    <mergeCell ref="A452:I452"/>
    <mergeCell ref="D9:M9"/>
    <mergeCell ref="A15:I15"/>
    <mergeCell ref="A21:I21"/>
    <mergeCell ref="A25:I25"/>
    <mergeCell ref="A34:I34"/>
    <mergeCell ref="A39:I39"/>
    <mergeCell ref="A45:I45"/>
    <mergeCell ref="A51:I51"/>
    <mergeCell ref="A54:I54"/>
    <mergeCell ref="A142:M143"/>
    <mergeCell ref="A144:M145"/>
    <mergeCell ref="A146:M146"/>
    <mergeCell ref="D148:M148"/>
    <mergeCell ref="A155:I155"/>
    <mergeCell ref="A138:I138"/>
    <mergeCell ref="A139:I139"/>
    <mergeCell ref="A140:I140"/>
    <mergeCell ref="A61:I61"/>
    <mergeCell ref="A62:I62"/>
    <mergeCell ref="A63:I63"/>
    <mergeCell ref="A64:I64"/>
    <mergeCell ref="A66:M67"/>
    <mergeCell ref="A68:M69"/>
    <mergeCell ref="A70:M70"/>
    <mergeCell ref="A119:I119"/>
    <mergeCell ref="A122:I122"/>
    <mergeCell ref="A125:I125"/>
    <mergeCell ref="A128:I128"/>
    <mergeCell ref="A131:I131"/>
    <mergeCell ref="A134:I134"/>
    <mergeCell ref="A137:I137"/>
    <mergeCell ref="D72:M72"/>
    <mergeCell ref="A77:I77"/>
    <mergeCell ref="A78:I78"/>
    <mergeCell ref="A79:I79"/>
    <mergeCell ref="A81:M82"/>
    <mergeCell ref="A83:M84"/>
    <mergeCell ref="A85:M85"/>
    <mergeCell ref="D87:M87"/>
    <mergeCell ref="A93:I93"/>
    <mergeCell ref="A97:I97"/>
    <mergeCell ref="A98:I98"/>
    <mergeCell ref="A99:I99"/>
    <mergeCell ref="A100:I100"/>
    <mergeCell ref="A102:M103"/>
    <mergeCell ref="A104:M105"/>
    <mergeCell ref="A106:M106"/>
    <mergeCell ref="D108:M108"/>
    <mergeCell ref="D233:M233"/>
    <mergeCell ref="A222:I222"/>
    <mergeCell ref="A223:I223"/>
    <mergeCell ref="A224:I224"/>
    <mergeCell ref="A225:I225"/>
    <mergeCell ref="A159:I159"/>
    <mergeCell ref="A165:I165"/>
    <mergeCell ref="A170:I170"/>
    <mergeCell ref="A175:I175"/>
    <mergeCell ref="A220:M220"/>
    <mergeCell ref="A216:I216"/>
    <mergeCell ref="A215:I215"/>
    <mergeCell ref="A217:I217"/>
    <mergeCell ref="A179:I179"/>
    <mergeCell ref="D316:M316"/>
    <mergeCell ref="A326:I326"/>
    <mergeCell ref="A185:I185"/>
    <mergeCell ref="A186:I186"/>
    <mergeCell ref="A187:I187"/>
    <mergeCell ref="A188:I188"/>
    <mergeCell ref="A191:M191"/>
    <mergeCell ref="A194:I194"/>
    <mergeCell ref="A195:I195"/>
    <mergeCell ref="A196:I196"/>
    <mergeCell ref="A198:M199"/>
    <mergeCell ref="A200:M201"/>
    <mergeCell ref="A202:M202"/>
    <mergeCell ref="D204:M204"/>
    <mergeCell ref="A227:M228"/>
    <mergeCell ref="A241:I241"/>
    <mergeCell ref="A242:I242"/>
    <mergeCell ref="A243:I243"/>
    <mergeCell ref="A247:M248"/>
    <mergeCell ref="A249:M250"/>
    <mergeCell ref="A251:M251"/>
    <mergeCell ref="D253:M253"/>
    <mergeCell ref="A229:M230"/>
    <mergeCell ref="A231:M231"/>
    <mergeCell ref="A300:I300"/>
    <mergeCell ref="A303:M303"/>
    <mergeCell ref="A305:I305"/>
    <mergeCell ref="A306:I306"/>
    <mergeCell ref="A307:I307"/>
    <mergeCell ref="A308:I308"/>
    <mergeCell ref="A310:M311"/>
    <mergeCell ref="A312:M313"/>
    <mergeCell ref="A314:M314"/>
    <mergeCell ref="A279:I279"/>
    <mergeCell ref="A280:I280"/>
    <mergeCell ref="A281:I281"/>
    <mergeCell ref="A283:M284"/>
    <mergeCell ref="A285:M286"/>
    <mergeCell ref="A287:M287"/>
    <mergeCell ref="D289:M289"/>
    <mergeCell ref="A298:I298"/>
    <mergeCell ref="A299:I299"/>
    <mergeCell ref="A260:I260"/>
    <mergeCell ref="A263:I263"/>
    <mergeCell ref="A266:I266"/>
    <mergeCell ref="A270:I270"/>
    <mergeCell ref="A271:I271"/>
    <mergeCell ref="A272:I272"/>
    <mergeCell ref="A273:I273"/>
    <mergeCell ref="A274:I274"/>
    <mergeCell ref="A277:M277"/>
    <mergeCell ref="A525:I525"/>
    <mergeCell ref="A527:M528"/>
    <mergeCell ref="A529:M530"/>
    <mergeCell ref="A531:M531"/>
    <mergeCell ref="D533:M533"/>
    <mergeCell ref="D549:M549"/>
    <mergeCell ref="A547:M547"/>
    <mergeCell ref="A545:M546"/>
    <mergeCell ref="A543:M544"/>
    <mergeCell ref="A539:I539"/>
    <mergeCell ref="A540:I540"/>
    <mergeCell ref="A541:I541"/>
    <mergeCell ref="A516:I516"/>
    <mergeCell ref="A519:M519"/>
    <mergeCell ref="A501:M502"/>
    <mergeCell ref="A503:M504"/>
    <mergeCell ref="A505:M505"/>
    <mergeCell ref="D507:M507"/>
    <mergeCell ref="A522:I522"/>
    <mergeCell ref="A523:I523"/>
    <mergeCell ref="A524:I524"/>
    <mergeCell ref="A4:M5"/>
    <mergeCell ref="A6:M7"/>
    <mergeCell ref="A8:M8"/>
    <mergeCell ref="A561:C561"/>
    <mergeCell ref="D561:M561"/>
    <mergeCell ref="A455:I455"/>
    <mergeCell ref="A458:I458"/>
    <mergeCell ref="A459:I459"/>
    <mergeCell ref="A460:I460"/>
    <mergeCell ref="A461:I461"/>
    <mergeCell ref="A464:M464"/>
    <mergeCell ref="A466:I466"/>
    <mergeCell ref="A467:I467"/>
    <mergeCell ref="A468:I468"/>
    <mergeCell ref="A469:I469"/>
    <mergeCell ref="A471:M472"/>
    <mergeCell ref="A473:M474"/>
    <mergeCell ref="A475:M475"/>
    <mergeCell ref="D477:M477"/>
    <mergeCell ref="A497:I497"/>
    <mergeCell ref="A498:I498"/>
    <mergeCell ref="A499:I499"/>
    <mergeCell ref="A514:I514"/>
    <mergeCell ref="A515:I515"/>
  </mergeCells>
  <phoneticPr fontId="19" type="noConversion"/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9:N12 A13:N14 A15:N19 A20:N20 A21:N24 A25:N28 A31:N32 A33:N33 A29:C30 E29:N30 A38:N38 A39:N42 A43:N44 A45:N48 A50:N53 A49:C49 E49:N49 A54:N57 A58:N60 A61:N65 A2:N2 A34:N37 A71:N75 B70:N70 A76:N80 A86:N90 B85:N85 A91:N92 A93:N95 A97:N97 A107:N111 B106:N106 A112:N113 A114:N114 A115:N115 A116:N116 A117:N117 A118:N118 A119:N120 A121:N121 A122:N124 A125:N127 A128:N128 A130:N133 A129:C129 E129:N129 A134:N137 A147:N151 B146:N146 A152:N154 A155:N157 A158:N158 A159:N160 A162:C162 A163:C163 A164:C164 A165:N166 A161:C161 E161:N161 E162:N162 E163:N163 E164:N164 A168:B168 A169:B169 A170:N171 A173:B173 A174:B174 A175:N177 A182:N182 A183:N183 A184:N184 A185:N191 A172:B172 D172:N172 D173:N173 D174:N174 A167:B167 D167:N167 D168:N168 E169 A195:N197 A192:B192 D192:N192 A193:B193 D193:N193 A203:N210 B202:N202 A211:N211 A212:N213 A215:N220 A214:C214 E214:N214 A221:N221 A222:N222 A224:N226 A223:L223 N223 A232:N236 B231:N231 B238:N238 A241:N245 A246:N246 A252:N256 B251:N251 A257:N259 A260:N262 A263:N268 A269:N269 A270:N277 A288:N293 B287:N287 A278:N278 A280:N282 A279:L279 N279 A294:N295 A296:N296 A297:N303 A304:N304 A305:N305 A307:N309 A306:L306 N306 A320:N320 A321:N321 A322:N322 A323:C323 A324:N324 A325:N325 A326:N328 G323:N323 A330:C330 A331:C331 A332:C332 A333:C333 A334:C334 A335:C335 A336:C337 A340:C340 A339:C339 A338:C338 A341:C341 A342:C342 A343:C343 A344:C344 A345:C346 A347:C347 A348:C348 A352:C352 A351:C351 A350:C350 A349:C349 A353:B353 A355:C356 A357:C357 A358:C358 A359:C359 A360:C360 A361:B361 A329:C329 E329:N329 E330:N330 E331:N331 E332:N332 E333:N333 E334:N334 E335:N335 E336:N337 E340:N340 E339:N339 E338:N338 E341:N341 E342:N342 E343:N343 E344:N344 E345:N346 E347:N347 E348:N348 E352:N352 E351:N351 E350:N350 E349:N349 E353:N353 E355:N356 E357:N357 E358:N358 E359:N359 E360:N360 A362:C362 E362:N362 A363:C363 E363:N363 A366:N367 A364:C364 E364:N364 A365:C365 E365:N365 A368:N368 A369:N369 A377:C377 A370:C370 E370:N370 A371:C371 E371:N371 A372:C372 E372:N372 A373:C374 E373:N374 A375:C376 E375:N376 A381:N382 E377:N377 A378:C378 E378:N378 A379:C379 E379:N379 A380:C380 E380:N380 A383:N383 A384:N384 A385:N385 A386:N387 A388:N389 A390:N390 A391:N391 A392:N392 A393:N394 A395:N396 A397:N398 A399:N399 A400:N402 A406:N406 A404:N405 A403:N403 A407:N408 A409:N410 A411:N412 A413:N414 A415:N415 A416:N417 A418:N419 A420:N420 A421:N422 A423:N424 A426:N426 A425:N425 A427:N428 A429:N430 A431:N431 A432:N432 A433:N434 A438:N438 A437:N437 A436:N436 A435:N435 A439:N440 A441:N442 A443:N443 A444:N444 A445:N445 A447:N447 A446:C446 E446 A448:N448 A449:N449 A450:N451 G446:N446 A456:N457 A458:N458 A465:B465 A466:N466 A468:N470 A467:L467 N467 A476:N479 B475:N475 A315:N319 B314:N314 A480:N481 B483:N483 A484:N484 A485:N486 A487:N487 A489:N489 A488:N488 A490:N490 A491:N491 A492:N493 A494:N494 A495:N495 A496:N496 A497:N500 A510:N511 A506:N509 B505:N505 A521:N522 A520:C520 E520:N520 A524:N526 A523:L523 N523 A532:N535 B531:N531 A536:B537 A538:B538 A539:N542 A548:N550 B547:N547 A552:N552 A551:B551 D551:N551 A553:N553 A554:N554 A555:N555 A556:N556 A557:N557 A558:N558 A559:N559 A560:N560 D536:N536 D538:E538 D361:N361 A99:N101 A98:L98 N98 A139:N141 A138:L138 N138 G169:N169 A179:N181 A178:B178 E178 G178:N178 B237:N237 B239:N240 A455:L455 N455 A460:N464 A459:L459 N459 A194:L194 N194 D465:N465 A513:N519 A512:B512 D512:N512 G538:N538 D537:E537 G537:N537 A68:N69 N66:N67 A83:N84 N81:N82 A104:N105 N102:N103 A144:N145 N142:N143 A200:N201 N198:N199 A229:N230 N227:N228 A249:N250 N247:N248 A285:N286 N283:N284 A312:N313 N310:N311 A473:N474 N471:N472 A503:N504 N501:N502 A529:N530 N527:N528 A545:N546 N543:N544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PDG (2)</vt:lpstr>
      <vt:lpstr>LOT N01  </vt:lpstr>
      <vt:lpstr>'LOT N01  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Cédric Chrétien</dc:creator>
  <cp:lastModifiedBy>Cédric Chrétien</cp:lastModifiedBy>
  <dcterms:created xsi:type="dcterms:W3CDTF">2024-07-18T14:27:37Z</dcterms:created>
  <dcterms:modified xsi:type="dcterms:W3CDTF">2024-07-31T12:46:29Z</dcterms:modified>
</cp:coreProperties>
</file>