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620" activeTab="1"/>
  </bookViews>
  <sheets>
    <sheet name="Dispositions générales" sheetId="2" r:id="rId1"/>
    <sheet name="Section technique n°1" sheetId="1" r:id="rId2"/>
    <sheet name="Calcul de métré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F17" i="1"/>
  <c r="F16" i="1"/>
  <c r="E39" i="3"/>
  <c r="F13" i="1" l="1"/>
  <c r="E8" i="1"/>
  <c r="E12" i="1"/>
  <c r="E13" i="1"/>
  <c r="E31" i="3"/>
  <c r="F18" i="3"/>
  <c r="E17" i="3"/>
  <c r="E26" i="3"/>
  <c r="E35" i="3"/>
  <c r="F36" i="3"/>
  <c r="E21" i="3"/>
  <c r="E13" i="3"/>
  <c r="F14" i="3" s="1"/>
  <c r="F32" i="3"/>
  <c r="F27" i="3"/>
  <c r="F22" i="3"/>
  <c r="F10" i="3"/>
  <c r="G8" i="1" l="1"/>
  <c r="F8" i="1"/>
  <c r="H167" i="2" l="1"/>
  <c r="H160" i="2"/>
  <c r="H11" i="2"/>
  <c r="I11" i="2" s="1"/>
  <c r="F11" i="2"/>
  <c r="E10" i="2"/>
  <c r="H10" i="2" s="1"/>
  <c r="I10" i="2" s="1"/>
  <c r="I9" i="2"/>
  <c r="H9" i="2"/>
  <c r="F9" i="2"/>
  <c r="H8" i="2"/>
  <c r="I8" i="2" s="1"/>
  <c r="F8" i="2"/>
  <c r="H7" i="2"/>
  <c r="I7" i="2" s="1"/>
  <c r="F7" i="2"/>
  <c r="E6" i="2"/>
  <c r="H6" i="2" s="1"/>
  <c r="I6" i="2" s="1"/>
  <c r="E13" i="2" l="1"/>
  <c r="F13" i="2" s="1"/>
  <c r="F6" i="2"/>
  <c r="F10" i="2"/>
  <c r="F31" i="1" l="1"/>
  <c r="F30" i="1"/>
  <c r="F29" i="1"/>
  <c r="F28" i="1"/>
  <c r="F26" i="1"/>
  <c r="E27" i="1" l="1"/>
  <c r="F27" i="1" l="1"/>
  <c r="F11" i="1" l="1"/>
  <c r="F12" i="1"/>
</calcChain>
</file>

<file path=xl/sharedStrings.xml><?xml version="1.0" encoding="utf-8"?>
<sst xmlns="http://schemas.openxmlformats.org/spreadsheetml/2006/main" count="104" uniqueCount="67">
  <si>
    <t>N° poste</t>
  </si>
  <si>
    <t>Article CCTP</t>
  </si>
  <si>
    <t>Nature des ouvrages</t>
  </si>
  <si>
    <t>Unité</t>
  </si>
  <si>
    <t>Montants par poste</t>
  </si>
  <si>
    <t>ens</t>
  </si>
  <si>
    <t>ml</t>
  </si>
  <si>
    <t>Total H.T. Section Technique N°1</t>
  </si>
  <si>
    <t>prix unitaire</t>
  </si>
  <si>
    <t>Xpf</t>
  </si>
  <si>
    <t>€</t>
  </si>
  <si>
    <t>Art 10</t>
  </si>
  <si>
    <t>Réunion de chantier</t>
  </si>
  <si>
    <t>unité</t>
  </si>
  <si>
    <t>Art 13.5</t>
  </si>
  <si>
    <t>Maitrise de la qualité</t>
  </si>
  <si>
    <t>Art 14.2</t>
  </si>
  <si>
    <t>Signalisation temporaire / itinérances des ouvrages</t>
  </si>
  <si>
    <t>Art 14.5</t>
  </si>
  <si>
    <t>Préparation préalable à l'installation des aires de cantonnements</t>
  </si>
  <si>
    <t>Art 14.6</t>
  </si>
  <si>
    <t>Base vie, baraquement et sanitaires de chantier</t>
  </si>
  <si>
    <t>mois</t>
  </si>
  <si>
    <t>Art 18</t>
  </si>
  <si>
    <t>Dossier de fin de travaux (DOE)</t>
  </si>
  <si>
    <t>Villa 056.1</t>
  </si>
  <si>
    <t>Raccordement fibre optique de la villa 056.1</t>
  </si>
  <si>
    <t>Villa 056.2</t>
  </si>
  <si>
    <t>Raccordement fibre optique de la villa 056.2</t>
  </si>
  <si>
    <t>Villa 042.1</t>
  </si>
  <si>
    <t>Raccordement fibre optique de la villa 042.1</t>
  </si>
  <si>
    <t>Villa 042.2</t>
  </si>
  <si>
    <t>Raccordement fibre optique de la villa 042.2</t>
  </si>
  <si>
    <t>Villa 041.1</t>
  </si>
  <si>
    <t>Raccordement fibre optique de la villa 041.1</t>
  </si>
  <si>
    <t>Villa 041.2</t>
  </si>
  <si>
    <t>Raccordement fibre optique de la villa 041.2</t>
  </si>
  <si>
    <t>Villa 067.1</t>
  </si>
  <si>
    <t>Villa 067.2</t>
  </si>
  <si>
    <t>Dispositions générales</t>
  </si>
  <si>
    <t>Section Technique N°1: Reprise de réseau routier</t>
  </si>
  <si>
    <t>Rabotrage des enrobés existants</t>
  </si>
  <si>
    <t>reprofilage de chaussée</t>
  </si>
  <si>
    <t>reprise des structure de chausée</t>
  </si>
  <si>
    <t>m²</t>
  </si>
  <si>
    <t>Pose d'une GB</t>
  </si>
  <si>
    <t>Pose d'un BBSG</t>
  </si>
  <si>
    <t>Prix unitaire €</t>
  </si>
  <si>
    <t>Pose de bordure type T2</t>
  </si>
  <si>
    <t>Chemin accès Villa 052, 051 &amp; 050</t>
  </si>
  <si>
    <t>longueur</t>
  </si>
  <si>
    <t>surfaçe en m²</t>
  </si>
  <si>
    <t>largeur</t>
  </si>
  <si>
    <t>longeur</t>
  </si>
  <si>
    <t>Voirie devant 007 &amp; 005</t>
  </si>
  <si>
    <t>Voirie accès au 009</t>
  </si>
  <si>
    <t>Création de trotoire en bitume pour les cheminement pieton</t>
  </si>
  <si>
    <t>Réalisation de bicouche voirie d'accès aux bains militaires</t>
  </si>
  <si>
    <t>Avenue Gribeauval du portail à la DIASS</t>
  </si>
  <si>
    <t>Rue Georges Clémenceau (du croisement jusqu'au virage DIASS inclus)</t>
  </si>
  <si>
    <t>Voirie montée de la villa 032 (crèche)</t>
  </si>
  <si>
    <t>Voirie entre les villas 056 &amp; 041 (CINC)</t>
  </si>
  <si>
    <t>Création d'un parking entre les villas 044 et 036</t>
  </si>
  <si>
    <t>périphérie</t>
  </si>
  <si>
    <t>Création d'un parking 30 places 468m²</t>
  </si>
  <si>
    <t>Pose de bordure en périphérie</t>
  </si>
  <si>
    <t>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</si>
</sst>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#,##0\ [$XPF]"/>
  </numFmts>
  <fonts count="8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4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color theme="1"/>
      <name val="Times New Roman Gras"/>
    </font>
    <font>
      <sz val="10"/>
      <color theme="1"/>
      <name val="Times New Roman"/>
      <family val="1"/>
    </font>
    <font>
      <b/>
      <sz val="12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164" fontId="3" fillId="0" borderId="0" xfId="1" applyNumberFormat="1" applyFont="1" applyAlignment="1">
      <alignment vertical="center"/>
    </xf>
    <xf numFmtId="0" fontId="3" fillId="0" borderId="0" xfId="1" applyFont="1" applyAlignment="1">
      <alignment vertical="center"/>
    </xf>
    <xf numFmtId="164" fontId="4" fillId="0" borderId="0" xfId="1" applyNumberFormat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9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 wrapText="1"/>
    </xf>
    <xf numFmtId="0" fontId="4" fillId="0" borderId="10" xfId="1" applyFont="1" applyBorder="1" applyAlignment="1">
      <alignment vertical="center" wrapText="1"/>
    </xf>
    <xf numFmtId="0" fontId="4" fillId="0" borderId="0" xfId="1" applyFont="1" applyBorder="1" applyAlignment="1">
      <alignment horizontal="center" vertical="center"/>
    </xf>
    <xf numFmtId="165" fontId="4" fillId="0" borderId="11" xfId="1" applyNumberFormat="1" applyFont="1" applyBorder="1" applyAlignment="1">
      <alignment vertical="center"/>
    </xf>
    <xf numFmtId="165" fontId="4" fillId="3" borderId="11" xfId="1" applyNumberFormat="1" applyFont="1" applyFill="1" applyBorder="1" applyAlignment="1" applyProtection="1">
      <alignment vertical="center"/>
      <protection locked="0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65" fontId="4" fillId="0" borderId="14" xfId="1" applyNumberFormat="1" applyFont="1" applyBorder="1" applyAlignment="1">
      <alignment vertical="center"/>
    </xf>
    <xf numFmtId="0" fontId="7" fillId="0" borderId="0" xfId="1" applyFont="1" applyBorder="1" applyAlignment="1">
      <alignment horizontal="right" vertical="center"/>
    </xf>
    <xf numFmtId="0" fontId="7" fillId="0" borderId="0" xfId="1" applyFont="1" applyBorder="1" applyAlignment="1">
      <alignment horizontal="right" vertical="center" wrapText="1"/>
    </xf>
    <xf numFmtId="165" fontId="4" fillId="0" borderId="0" xfId="1" applyNumberFormat="1" applyFont="1" applyBorder="1" applyAlignment="1">
      <alignment vertical="center"/>
    </xf>
    <xf numFmtId="0" fontId="4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4" fillId="0" borderId="17" xfId="1" applyFont="1" applyBorder="1" applyAlignment="1">
      <alignment vertical="center" wrapText="1"/>
    </xf>
    <xf numFmtId="1" fontId="4" fillId="0" borderId="0" xfId="1" applyNumberFormat="1" applyFont="1" applyAlignment="1">
      <alignment vertical="center"/>
    </xf>
    <xf numFmtId="0" fontId="4" fillId="0" borderId="0" xfId="1" applyFont="1" applyFill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5" xfId="1" applyFont="1" applyBorder="1" applyAlignment="1">
      <alignment horizontal="right" vertical="center" wrapText="1"/>
    </xf>
    <xf numFmtId="0" fontId="7" fillId="0" borderId="5" xfId="1" applyFont="1" applyBorder="1" applyAlignment="1">
      <alignment horizontal="right" vertical="center"/>
    </xf>
    <xf numFmtId="165" fontId="4" fillId="0" borderId="5" xfId="1" applyNumberFormat="1" applyFont="1" applyBorder="1" applyAlignment="1">
      <alignment vertical="center"/>
    </xf>
    <xf numFmtId="0" fontId="7" fillId="0" borderId="15" xfId="1" applyFont="1" applyBorder="1" applyAlignment="1">
      <alignment horizontal="right" vertical="center"/>
    </xf>
    <xf numFmtId="0" fontId="4" fillId="0" borderId="0" xfId="1" applyFont="1" applyBorder="1" applyAlignment="1">
      <alignment vertical="center" wrapText="1"/>
    </xf>
    <xf numFmtId="4" fontId="4" fillId="0" borderId="0" xfId="1" applyNumberFormat="1" applyFont="1" applyBorder="1" applyAlignment="1">
      <alignment horizontal="right" vertical="center" wrapText="1"/>
    </xf>
    <xf numFmtId="0" fontId="4" fillId="0" borderId="0" xfId="1" applyFont="1" applyBorder="1" applyAlignment="1">
      <alignment vertical="center"/>
    </xf>
    <xf numFmtId="0" fontId="4" fillId="0" borderId="0" xfId="1" applyFont="1" applyBorder="1" applyAlignment="1">
      <alignment horizontal="left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165" fontId="3" fillId="0" borderId="0" xfId="1" applyNumberFormat="1" applyFont="1" applyAlignment="1">
      <alignment vertical="center"/>
    </xf>
    <xf numFmtId="0" fontId="4" fillId="0" borderId="9" xfId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4" borderId="0" xfId="1" applyFont="1" applyFill="1" applyBorder="1" applyAlignment="1">
      <alignment horizontal="center" vertical="center"/>
    </xf>
    <xf numFmtId="165" fontId="5" fillId="0" borderId="0" xfId="0" applyNumberFormat="1" applyFont="1" applyAlignment="1">
      <alignment vertical="center"/>
    </xf>
    <xf numFmtId="0" fontId="5" fillId="0" borderId="0" xfId="0" applyNumberFormat="1" applyFont="1" applyAlignment="1">
      <alignment vertical="center"/>
    </xf>
    <xf numFmtId="0" fontId="4" fillId="0" borderId="15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 wrapText="1"/>
    </xf>
    <xf numFmtId="0" fontId="3" fillId="0" borderId="0" xfId="1" applyFont="1" applyFill="1" applyAlignment="1">
      <alignment horizontal="center" vertical="center"/>
    </xf>
    <xf numFmtId="0" fontId="4" fillId="0" borderId="18" xfId="1" applyFont="1" applyBorder="1" applyAlignment="1">
      <alignment horizontal="center" vertical="center" wrapText="1"/>
    </xf>
    <xf numFmtId="165" fontId="4" fillId="0" borderId="0" xfId="1" applyNumberFormat="1" applyFont="1" applyAlignment="1">
      <alignment vertical="center"/>
    </xf>
    <xf numFmtId="0" fontId="0" fillId="5" borderId="0" xfId="0" applyFill="1"/>
    <xf numFmtId="0" fontId="4" fillId="0" borderId="0" xfId="1" applyFont="1" applyAlignment="1">
      <alignment horizontal="center" vertical="center"/>
    </xf>
    <xf numFmtId="0" fontId="7" fillId="0" borderId="12" xfId="1" applyFont="1" applyBorder="1" applyAlignment="1">
      <alignment horizontal="right" vertical="center"/>
    </xf>
    <xf numFmtId="0" fontId="7" fillId="0" borderId="13" xfId="1" applyFont="1" applyBorder="1" applyAlignment="1">
      <alignment horizontal="right" vertical="center"/>
    </xf>
    <xf numFmtId="0" fontId="7" fillId="0" borderId="1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4" fillId="0" borderId="0" xfId="1" applyFont="1" applyBorder="1" applyAlignment="1">
      <alignment horizontal="left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2" fillId="2" borderId="2" xfId="1" applyNumberFormat="1" applyFont="1" applyFill="1" applyBorder="1" applyAlignment="1">
      <alignment horizontal="center" vertical="center" wrapText="1"/>
    </xf>
    <xf numFmtId="0" fontId="2" fillId="2" borderId="3" xfId="1" applyNumberFormat="1" applyFont="1" applyFill="1" applyBorder="1" applyAlignment="1">
      <alignment horizontal="center" vertical="center" wrapText="1"/>
    </xf>
    <xf numFmtId="0" fontId="2" fillId="2" borderId="4" xfId="1" applyNumberFormat="1" applyFont="1" applyFill="1" applyBorder="1" applyAlignment="1">
      <alignment horizontal="center" vertical="center" wrapText="1"/>
    </xf>
    <xf numFmtId="0" fontId="2" fillId="2" borderId="5" xfId="1" applyNumberFormat="1" applyFont="1" applyFill="1" applyBorder="1" applyAlignment="1">
      <alignment horizontal="center" vertical="center" wrapText="1"/>
    </xf>
    <xf numFmtId="0" fontId="2" fillId="2" borderId="6" xfId="1" applyNumberFormat="1" applyFont="1" applyFill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165" fontId="4" fillId="0" borderId="7" xfId="1" applyNumberFormat="1" applyFont="1" applyBorder="1" applyAlignment="1">
      <alignment horizontal="center" vertical="center" wrapText="1"/>
    </xf>
    <xf numFmtId="165" fontId="4" fillId="0" borderId="8" xfId="1" applyNumberFormat="1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9"/>
  <sheetViews>
    <sheetView workbookViewId="0">
      <selection activeCell="C26" sqref="C26"/>
    </sheetView>
  </sheetViews>
  <sheetFormatPr baseColWidth="10" defaultRowHeight="12.75" x14ac:dyDescent="0.25"/>
  <cols>
    <col min="1" max="1" width="5.7109375" style="32" customWidth="1"/>
    <col min="2" max="2" width="17.5703125" style="33" bestFit="1" customWidth="1"/>
    <col min="3" max="3" width="67.140625" style="34" customWidth="1"/>
    <col min="4" max="4" width="6.7109375" style="32" customWidth="1"/>
    <col min="5" max="5" width="25.7109375" style="35" customWidth="1"/>
    <col min="6" max="6" width="23.5703125" style="2" customWidth="1"/>
    <col min="7" max="7" width="11.42578125" style="2"/>
    <col min="8" max="8" width="12.7109375" style="2" bestFit="1" customWidth="1"/>
    <col min="9" max="9" width="11.85546875" style="2" bestFit="1" customWidth="1"/>
    <col min="10" max="236" width="11.42578125" style="2"/>
    <col min="237" max="237" width="5.7109375" style="2" customWidth="1"/>
    <col min="238" max="238" width="8.7109375" style="2" customWidth="1"/>
    <col min="239" max="239" width="50.7109375" style="2" customWidth="1"/>
    <col min="240" max="240" width="5.7109375" style="2" customWidth="1"/>
    <col min="241" max="241" width="20.7109375" style="2" customWidth="1"/>
    <col min="242" max="242" width="9.140625" style="2" customWidth="1"/>
    <col min="243" max="492" width="11.42578125" style="2"/>
    <col min="493" max="493" width="5.7109375" style="2" customWidth="1"/>
    <col min="494" max="494" width="8.7109375" style="2" customWidth="1"/>
    <col min="495" max="495" width="50.7109375" style="2" customWidth="1"/>
    <col min="496" max="496" width="5.7109375" style="2" customWidth="1"/>
    <col min="497" max="497" width="20.7109375" style="2" customWidth="1"/>
    <col min="498" max="498" width="9.140625" style="2" customWidth="1"/>
    <col min="499" max="748" width="11.42578125" style="2"/>
    <col min="749" max="749" width="5.7109375" style="2" customWidth="1"/>
    <col min="750" max="750" width="8.7109375" style="2" customWidth="1"/>
    <col min="751" max="751" width="50.7109375" style="2" customWidth="1"/>
    <col min="752" max="752" width="5.7109375" style="2" customWidth="1"/>
    <col min="753" max="753" width="20.7109375" style="2" customWidth="1"/>
    <col min="754" max="754" width="9.140625" style="2" customWidth="1"/>
    <col min="755" max="1004" width="11.42578125" style="2"/>
    <col min="1005" max="1005" width="5.7109375" style="2" customWidth="1"/>
    <col min="1006" max="1006" width="8.7109375" style="2" customWidth="1"/>
    <col min="1007" max="1007" width="50.7109375" style="2" customWidth="1"/>
    <col min="1008" max="1008" width="5.7109375" style="2" customWidth="1"/>
    <col min="1009" max="1009" width="20.7109375" style="2" customWidth="1"/>
    <col min="1010" max="1010" width="9.140625" style="2" customWidth="1"/>
    <col min="1011" max="1260" width="11.42578125" style="2"/>
    <col min="1261" max="1261" width="5.7109375" style="2" customWidth="1"/>
    <col min="1262" max="1262" width="8.7109375" style="2" customWidth="1"/>
    <col min="1263" max="1263" width="50.7109375" style="2" customWidth="1"/>
    <col min="1264" max="1264" width="5.7109375" style="2" customWidth="1"/>
    <col min="1265" max="1265" width="20.7109375" style="2" customWidth="1"/>
    <col min="1266" max="1266" width="9.140625" style="2" customWidth="1"/>
    <col min="1267" max="1516" width="11.42578125" style="2"/>
    <col min="1517" max="1517" width="5.7109375" style="2" customWidth="1"/>
    <col min="1518" max="1518" width="8.7109375" style="2" customWidth="1"/>
    <col min="1519" max="1519" width="50.7109375" style="2" customWidth="1"/>
    <col min="1520" max="1520" width="5.7109375" style="2" customWidth="1"/>
    <col min="1521" max="1521" width="20.7109375" style="2" customWidth="1"/>
    <col min="1522" max="1522" width="9.140625" style="2" customWidth="1"/>
    <col min="1523" max="1772" width="11.42578125" style="2"/>
    <col min="1773" max="1773" width="5.7109375" style="2" customWidth="1"/>
    <col min="1774" max="1774" width="8.7109375" style="2" customWidth="1"/>
    <col min="1775" max="1775" width="50.7109375" style="2" customWidth="1"/>
    <col min="1776" max="1776" width="5.7109375" style="2" customWidth="1"/>
    <col min="1777" max="1777" width="20.7109375" style="2" customWidth="1"/>
    <col min="1778" max="1778" width="9.140625" style="2" customWidth="1"/>
    <col min="1779" max="2028" width="11.42578125" style="2"/>
    <col min="2029" max="2029" width="5.7109375" style="2" customWidth="1"/>
    <col min="2030" max="2030" width="8.7109375" style="2" customWidth="1"/>
    <col min="2031" max="2031" width="50.7109375" style="2" customWidth="1"/>
    <col min="2032" max="2032" width="5.7109375" style="2" customWidth="1"/>
    <col min="2033" max="2033" width="20.7109375" style="2" customWidth="1"/>
    <col min="2034" max="2034" width="9.140625" style="2" customWidth="1"/>
    <col min="2035" max="2284" width="11.42578125" style="2"/>
    <col min="2285" max="2285" width="5.7109375" style="2" customWidth="1"/>
    <col min="2286" max="2286" width="8.7109375" style="2" customWidth="1"/>
    <col min="2287" max="2287" width="50.7109375" style="2" customWidth="1"/>
    <col min="2288" max="2288" width="5.7109375" style="2" customWidth="1"/>
    <col min="2289" max="2289" width="20.7109375" style="2" customWidth="1"/>
    <col min="2290" max="2290" width="9.140625" style="2" customWidth="1"/>
    <col min="2291" max="2540" width="11.42578125" style="2"/>
    <col min="2541" max="2541" width="5.7109375" style="2" customWidth="1"/>
    <col min="2542" max="2542" width="8.7109375" style="2" customWidth="1"/>
    <col min="2543" max="2543" width="50.7109375" style="2" customWidth="1"/>
    <col min="2544" max="2544" width="5.7109375" style="2" customWidth="1"/>
    <col min="2545" max="2545" width="20.7109375" style="2" customWidth="1"/>
    <col min="2546" max="2546" width="9.140625" style="2" customWidth="1"/>
    <col min="2547" max="2796" width="11.42578125" style="2"/>
    <col min="2797" max="2797" width="5.7109375" style="2" customWidth="1"/>
    <col min="2798" max="2798" width="8.7109375" style="2" customWidth="1"/>
    <col min="2799" max="2799" width="50.7109375" style="2" customWidth="1"/>
    <col min="2800" max="2800" width="5.7109375" style="2" customWidth="1"/>
    <col min="2801" max="2801" width="20.7109375" style="2" customWidth="1"/>
    <col min="2802" max="2802" width="9.140625" style="2" customWidth="1"/>
    <col min="2803" max="3052" width="11.42578125" style="2"/>
    <col min="3053" max="3053" width="5.7109375" style="2" customWidth="1"/>
    <col min="3054" max="3054" width="8.7109375" style="2" customWidth="1"/>
    <col min="3055" max="3055" width="50.7109375" style="2" customWidth="1"/>
    <col min="3056" max="3056" width="5.7109375" style="2" customWidth="1"/>
    <col min="3057" max="3057" width="20.7109375" style="2" customWidth="1"/>
    <col min="3058" max="3058" width="9.140625" style="2" customWidth="1"/>
    <col min="3059" max="3308" width="11.42578125" style="2"/>
    <col min="3309" max="3309" width="5.7109375" style="2" customWidth="1"/>
    <col min="3310" max="3310" width="8.7109375" style="2" customWidth="1"/>
    <col min="3311" max="3311" width="50.7109375" style="2" customWidth="1"/>
    <col min="3312" max="3312" width="5.7109375" style="2" customWidth="1"/>
    <col min="3313" max="3313" width="20.7109375" style="2" customWidth="1"/>
    <col min="3314" max="3314" width="9.140625" style="2" customWidth="1"/>
    <col min="3315" max="3564" width="11.42578125" style="2"/>
    <col min="3565" max="3565" width="5.7109375" style="2" customWidth="1"/>
    <col min="3566" max="3566" width="8.7109375" style="2" customWidth="1"/>
    <col min="3567" max="3567" width="50.7109375" style="2" customWidth="1"/>
    <col min="3568" max="3568" width="5.7109375" style="2" customWidth="1"/>
    <col min="3569" max="3569" width="20.7109375" style="2" customWidth="1"/>
    <col min="3570" max="3570" width="9.140625" style="2" customWidth="1"/>
    <col min="3571" max="3820" width="11.42578125" style="2"/>
    <col min="3821" max="3821" width="5.7109375" style="2" customWidth="1"/>
    <col min="3822" max="3822" width="8.7109375" style="2" customWidth="1"/>
    <col min="3823" max="3823" width="50.7109375" style="2" customWidth="1"/>
    <col min="3824" max="3824" width="5.7109375" style="2" customWidth="1"/>
    <col min="3825" max="3825" width="20.7109375" style="2" customWidth="1"/>
    <col min="3826" max="3826" width="9.140625" style="2" customWidth="1"/>
    <col min="3827" max="4076" width="11.42578125" style="2"/>
    <col min="4077" max="4077" width="5.7109375" style="2" customWidth="1"/>
    <col min="4078" max="4078" width="8.7109375" style="2" customWidth="1"/>
    <col min="4079" max="4079" width="50.7109375" style="2" customWidth="1"/>
    <col min="4080" max="4080" width="5.7109375" style="2" customWidth="1"/>
    <col min="4081" max="4081" width="20.7109375" style="2" customWidth="1"/>
    <col min="4082" max="4082" width="9.140625" style="2" customWidth="1"/>
    <col min="4083" max="4332" width="11.42578125" style="2"/>
    <col min="4333" max="4333" width="5.7109375" style="2" customWidth="1"/>
    <col min="4334" max="4334" width="8.7109375" style="2" customWidth="1"/>
    <col min="4335" max="4335" width="50.7109375" style="2" customWidth="1"/>
    <col min="4336" max="4336" width="5.7109375" style="2" customWidth="1"/>
    <col min="4337" max="4337" width="20.7109375" style="2" customWidth="1"/>
    <col min="4338" max="4338" width="9.140625" style="2" customWidth="1"/>
    <col min="4339" max="4588" width="11.42578125" style="2"/>
    <col min="4589" max="4589" width="5.7109375" style="2" customWidth="1"/>
    <col min="4590" max="4590" width="8.7109375" style="2" customWidth="1"/>
    <col min="4591" max="4591" width="50.7109375" style="2" customWidth="1"/>
    <col min="4592" max="4592" width="5.7109375" style="2" customWidth="1"/>
    <col min="4593" max="4593" width="20.7109375" style="2" customWidth="1"/>
    <col min="4594" max="4594" width="9.140625" style="2" customWidth="1"/>
    <col min="4595" max="4844" width="11.42578125" style="2"/>
    <col min="4845" max="4845" width="5.7109375" style="2" customWidth="1"/>
    <col min="4846" max="4846" width="8.7109375" style="2" customWidth="1"/>
    <col min="4847" max="4847" width="50.7109375" style="2" customWidth="1"/>
    <col min="4848" max="4848" width="5.7109375" style="2" customWidth="1"/>
    <col min="4849" max="4849" width="20.7109375" style="2" customWidth="1"/>
    <col min="4850" max="4850" width="9.140625" style="2" customWidth="1"/>
    <col min="4851" max="5100" width="11.42578125" style="2"/>
    <col min="5101" max="5101" width="5.7109375" style="2" customWidth="1"/>
    <col min="5102" max="5102" width="8.7109375" style="2" customWidth="1"/>
    <col min="5103" max="5103" width="50.7109375" style="2" customWidth="1"/>
    <col min="5104" max="5104" width="5.7109375" style="2" customWidth="1"/>
    <col min="5105" max="5105" width="20.7109375" style="2" customWidth="1"/>
    <col min="5106" max="5106" width="9.140625" style="2" customWidth="1"/>
    <col min="5107" max="5356" width="11.42578125" style="2"/>
    <col min="5357" max="5357" width="5.7109375" style="2" customWidth="1"/>
    <col min="5358" max="5358" width="8.7109375" style="2" customWidth="1"/>
    <col min="5359" max="5359" width="50.7109375" style="2" customWidth="1"/>
    <col min="5360" max="5360" width="5.7109375" style="2" customWidth="1"/>
    <col min="5361" max="5361" width="20.7109375" style="2" customWidth="1"/>
    <col min="5362" max="5362" width="9.140625" style="2" customWidth="1"/>
    <col min="5363" max="5612" width="11.42578125" style="2"/>
    <col min="5613" max="5613" width="5.7109375" style="2" customWidth="1"/>
    <col min="5614" max="5614" width="8.7109375" style="2" customWidth="1"/>
    <col min="5615" max="5615" width="50.7109375" style="2" customWidth="1"/>
    <col min="5616" max="5616" width="5.7109375" style="2" customWidth="1"/>
    <col min="5617" max="5617" width="20.7109375" style="2" customWidth="1"/>
    <col min="5618" max="5618" width="9.140625" style="2" customWidth="1"/>
    <col min="5619" max="5868" width="11.42578125" style="2"/>
    <col min="5869" max="5869" width="5.7109375" style="2" customWidth="1"/>
    <col min="5870" max="5870" width="8.7109375" style="2" customWidth="1"/>
    <col min="5871" max="5871" width="50.7109375" style="2" customWidth="1"/>
    <col min="5872" max="5872" width="5.7109375" style="2" customWidth="1"/>
    <col min="5873" max="5873" width="20.7109375" style="2" customWidth="1"/>
    <col min="5874" max="5874" width="9.140625" style="2" customWidth="1"/>
    <col min="5875" max="6124" width="11.42578125" style="2"/>
    <col min="6125" max="6125" width="5.7109375" style="2" customWidth="1"/>
    <col min="6126" max="6126" width="8.7109375" style="2" customWidth="1"/>
    <col min="6127" max="6127" width="50.7109375" style="2" customWidth="1"/>
    <col min="6128" max="6128" width="5.7109375" style="2" customWidth="1"/>
    <col min="6129" max="6129" width="20.7109375" style="2" customWidth="1"/>
    <col min="6130" max="6130" width="9.140625" style="2" customWidth="1"/>
    <col min="6131" max="6380" width="11.42578125" style="2"/>
    <col min="6381" max="6381" width="5.7109375" style="2" customWidth="1"/>
    <col min="6382" max="6382" width="8.7109375" style="2" customWidth="1"/>
    <col min="6383" max="6383" width="50.7109375" style="2" customWidth="1"/>
    <col min="6384" max="6384" width="5.7109375" style="2" customWidth="1"/>
    <col min="6385" max="6385" width="20.7109375" style="2" customWidth="1"/>
    <col min="6386" max="6386" width="9.140625" style="2" customWidth="1"/>
    <col min="6387" max="6636" width="11.42578125" style="2"/>
    <col min="6637" max="6637" width="5.7109375" style="2" customWidth="1"/>
    <col min="6638" max="6638" width="8.7109375" style="2" customWidth="1"/>
    <col min="6639" max="6639" width="50.7109375" style="2" customWidth="1"/>
    <col min="6640" max="6640" width="5.7109375" style="2" customWidth="1"/>
    <col min="6641" max="6641" width="20.7109375" style="2" customWidth="1"/>
    <col min="6642" max="6642" width="9.140625" style="2" customWidth="1"/>
    <col min="6643" max="6892" width="11.42578125" style="2"/>
    <col min="6893" max="6893" width="5.7109375" style="2" customWidth="1"/>
    <col min="6894" max="6894" width="8.7109375" style="2" customWidth="1"/>
    <col min="6895" max="6895" width="50.7109375" style="2" customWidth="1"/>
    <col min="6896" max="6896" width="5.7109375" style="2" customWidth="1"/>
    <col min="6897" max="6897" width="20.7109375" style="2" customWidth="1"/>
    <col min="6898" max="6898" width="9.140625" style="2" customWidth="1"/>
    <col min="6899" max="7148" width="11.42578125" style="2"/>
    <col min="7149" max="7149" width="5.7109375" style="2" customWidth="1"/>
    <col min="7150" max="7150" width="8.7109375" style="2" customWidth="1"/>
    <col min="7151" max="7151" width="50.7109375" style="2" customWidth="1"/>
    <col min="7152" max="7152" width="5.7109375" style="2" customWidth="1"/>
    <col min="7153" max="7153" width="20.7109375" style="2" customWidth="1"/>
    <col min="7154" max="7154" width="9.140625" style="2" customWidth="1"/>
    <col min="7155" max="7404" width="11.42578125" style="2"/>
    <col min="7405" max="7405" width="5.7109375" style="2" customWidth="1"/>
    <col min="7406" max="7406" width="8.7109375" style="2" customWidth="1"/>
    <col min="7407" max="7407" width="50.7109375" style="2" customWidth="1"/>
    <col min="7408" max="7408" width="5.7109375" style="2" customWidth="1"/>
    <col min="7409" max="7409" width="20.7109375" style="2" customWidth="1"/>
    <col min="7410" max="7410" width="9.140625" style="2" customWidth="1"/>
    <col min="7411" max="7660" width="11.42578125" style="2"/>
    <col min="7661" max="7661" width="5.7109375" style="2" customWidth="1"/>
    <col min="7662" max="7662" width="8.7109375" style="2" customWidth="1"/>
    <col min="7663" max="7663" width="50.7109375" style="2" customWidth="1"/>
    <col min="7664" max="7664" width="5.7109375" style="2" customWidth="1"/>
    <col min="7665" max="7665" width="20.7109375" style="2" customWidth="1"/>
    <col min="7666" max="7666" width="9.140625" style="2" customWidth="1"/>
    <col min="7667" max="7916" width="11.42578125" style="2"/>
    <col min="7917" max="7917" width="5.7109375" style="2" customWidth="1"/>
    <col min="7918" max="7918" width="8.7109375" style="2" customWidth="1"/>
    <col min="7919" max="7919" width="50.7109375" style="2" customWidth="1"/>
    <col min="7920" max="7920" width="5.7109375" style="2" customWidth="1"/>
    <col min="7921" max="7921" width="20.7109375" style="2" customWidth="1"/>
    <col min="7922" max="7922" width="9.140625" style="2" customWidth="1"/>
    <col min="7923" max="8172" width="11.42578125" style="2"/>
    <col min="8173" max="8173" width="5.7109375" style="2" customWidth="1"/>
    <col min="8174" max="8174" width="8.7109375" style="2" customWidth="1"/>
    <col min="8175" max="8175" width="50.7109375" style="2" customWidth="1"/>
    <col min="8176" max="8176" width="5.7109375" style="2" customWidth="1"/>
    <col min="8177" max="8177" width="20.7109375" style="2" customWidth="1"/>
    <col min="8178" max="8178" width="9.140625" style="2" customWidth="1"/>
    <col min="8179" max="8428" width="11.42578125" style="2"/>
    <col min="8429" max="8429" width="5.7109375" style="2" customWidth="1"/>
    <col min="8430" max="8430" width="8.7109375" style="2" customWidth="1"/>
    <col min="8431" max="8431" width="50.7109375" style="2" customWidth="1"/>
    <col min="8432" max="8432" width="5.7109375" style="2" customWidth="1"/>
    <col min="8433" max="8433" width="20.7109375" style="2" customWidth="1"/>
    <col min="8434" max="8434" width="9.140625" style="2" customWidth="1"/>
    <col min="8435" max="8684" width="11.42578125" style="2"/>
    <col min="8685" max="8685" width="5.7109375" style="2" customWidth="1"/>
    <col min="8686" max="8686" width="8.7109375" style="2" customWidth="1"/>
    <col min="8687" max="8687" width="50.7109375" style="2" customWidth="1"/>
    <col min="8688" max="8688" width="5.7109375" style="2" customWidth="1"/>
    <col min="8689" max="8689" width="20.7109375" style="2" customWidth="1"/>
    <col min="8690" max="8690" width="9.140625" style="2" customWidth="1"/>
    <col min="8691" max="8940" width="11.42578125" style="2"/>
    <col min="8941" max="8941" width="5.7109375" style="2" customWidth="1"/>
    <col min="8942" max="8942" width="8.7109375" style="2" customWidth="1"/>
    <col min="8943" max="8943" width="50.7109375" style="2" customWidth="1"/>
    <col min="8944" max="8944" width="5.7109375" style="2" customWidth="1"/>
    <col min="8945" max="8945" width="20.7109375" style="2" customWidth="1"/>
    <col min="8946" max="8946" width="9.140625" style="2" customWidth="1"/>
    <col min="8947" max="9196" width="11.42578125" style="2"/>
    <col min="9197" max="9197" width="5.7109375" style="2" customWidth="1"/>
    <col min="9198" max="9198" width="8.7109375" style="2" customWidth="1"/>
    <col min="9199" max="9199" width="50.7109375" style="2" customWidth="1"/>
    <col min="9200" max="9200" width="5.7109375" style="2" customWidth="1"/>
    <col min="9201" max="9201" width="20.7109375" style="2" customWidth="1"/>
    <col min="9202" max="9202" width="9.140625" style="2" customWidth="1"/>
    <col min="9203" max="9452" width="11.42578125" style="2"/>
    <col min="9453" max="9453" width="5.7109375" style="2" customWidth="1"/>
    <col min="9454" max="9454" width="8.7109375" style="2" customWidth="1"/>
    <col min="9455" max="9455" width="50.7109375" style="2" customWidth="1"/>
    <col min="9456" max="9456" width="5.7109375" style="2" customWidth="1"/>
    <col min="9457" max="9457" width="20.7109375" style="2" customWidth="1"/>
    <col min="9458" max="9458" width="9.140625" style="2" customWidth="1"/>
    <col min="9459" max="9708" width="11.42578125" style="2"/>
    <col min="9709" max="9709" width="5.7109375" style="2" customWidth="1"/>
    <col min="9710" max="9710" width="8.7109375" style="2" customWidth="1"/>
    <col min="9711" max="9711" width="50.7109375" style="2" customWidth="1"/>
    <col min="9712" max="9712" width="5.7109375" style="2" customWidth="1"/>
    <col min="9713" max="9713" width="20.7109375" style="2" customWidth="1"/>
    <col min="9714" max="9714" width="9.140625" style="2" customWidth="1"/>
    <col min="9715" max="9964" width="11.42578125" style="2"/>
    <col min="9965" max="9965" width="5.7109375" style="2" customWidth="1"/>
    <col min="9966" max="9966" width="8.7109375" style="2" customWidth="1"/>
    <col min="9967" max="9967" width="50.7109375" style="2" customWidth="1"/>
    <col min="9968" max="9968" width="5.7109375" style="2" customWidth="1"/>
    <col min="9969" max="9969" width="20.7109375" style="2" customWidth="1"/>
    <col min="9970" max="9970" width="9.140625" style="2" customWidth="1"/>
    <col min="9971" max="10220" width="11.42578125" style="2"/>
    <col min="10221" max="10221" width="5.7109375" style="2" customWidth="1"/>
    <col min="10222" max="10222" width="8.7109375" style="2" customWidth="1"/>
    <col min="10223" max="10223" width="50.7109375" style="2" customWidth="1"/>
    <col min="10224" max="10224" width="5.7109375" style="2" customWidth="1"/>
    <col min="10225" max="10225" width="20.7109375" style="2" customWidth="1"/>
    <col min="10226" max="10226" width="9.140625" style="2" customWidth="1"/>
    <col min="10227" max="10476" width="11.42578125" style="2"/>
    <col min="10477" max="10477" width="5.7109375" style="2" customWidth="1"/>
    <col min="10478" max="10478" width="8.7109375" style="2" customWidth="1"/>
    <col min="10479" max="10479" width="50.7109375" style="2" customWidth="1"/>
    <col min="10480" max="10480" width="5.7109375" style="2" customWidth="1"/>
    <col min="10481" max="10481" width="20.7109375" style="2" customWidth="1"/>
    <col min="10482" max="10482" width="9.140625" style="2" customWidth="1"/>
    <col min="10483" max="10732" width="11.42578125" style="2"/>
    <col min="10733" max="10733" width="5.7109375" style="2" customWidth="1"/>
    <col min="10734" max="10734" width="8.7109375" style="2" customWidth="1"/>
    <col min="10735" max="10735" width="50.7109375" style="2" customWidth="1"/>
    <col min="10736" max="10736" width="5.7109375" style="2" customWidth="1"/>
    <col min="10737" max="10737" width="20.7109375" style="2" customWidth="1"/>
    <col min="10738" max="10738" width="9.140625" style="2" customWidth="1"/>
    <col min="10739" max="10988" width="11.42578125" style="2"/>
    <col min="10989" max="10989" width="5.7109375" style="2" customWidth="1"/>
    <col min="10990" max="10990" width="8.7109375" style="2" customWidth="1"/>
    <col min="10991" max="10991" width="50.7109375" style="2" customWidth="1"/>
    <col min="10992" max="10992" width="5.7109375" style="2" customWidth="1"/>
    <col min="10993" max="10993" width="20.7109375" style="2" customWidth="1"/>
    <col min="10994" max="10994" width="9.140625" style="2" customWidth="1"/>
    <col min="10995" max="11244" width="11.42578125" style="2"/>
    <col min="11245" max="11245" width="5.7109375" style="2" customWidth="1"/>
    <col min="11246" max="11246" width="8.7109375" style="2" customWidth="1"/>
    <col min="11247" max="11247" width="50.7109375" style="2" customWidth="1"/>
    <col min="11248" max="11248" width="5.7109375" style="2" customWidth="1"/>
    <col min="11249" max="11249" width="20.7109375" style="2" customWidth="1"/>
    <col min="11250" max="11250" width="9.140625" style="2" customWidth="1"/>
    <col min="11251" max="11500" width="11.42578125" style="2"/>
    <col min="11501" max="11501" width="5.7109375" style="2" customWidth="1"/>
    <col min="11502" max="11502" width="8.7109375" style="2" customWidth="1"/>
    <col min="11503" max="11503" width="50.7109375" style="2" customWidth="1"/>
    <col min="11504" max="11504" width="5.7109375" style="2" customWidth="1"/>
    <col min="11505" max="11505" width="20.7109375" style="2" customWidth="1"/>
    <col min="11506" max="11506" width="9.140625" style="2" customWidth="1"/>
    <col min="11507" max="11756" width="11.42578125" style="2"/>
    <col min="11757" max="11757" width="5.7109375" style="2" customWidth="1"/>
    <col min="11758" max="11758" width="8.7109375" style="2" customWidth="1"/>
    <col min="11759" max="11759" width="50.7109375" style="2" customWidth="1"/>
    <col min="11760" max="11760" width="5.7109375" style="2" customWidth="1"/>
    <col min="11761" max="11761" width="20.7109375" style="2" customWidth="1"/>
    <col min="11762" max="11762" width="9.140625" style="2" customWidth="1"/>
    <col min="11763" max="12012" width="11.42578125" style="2"/>
    <col min="12013" max="12013" width="5.7109375" style="2" customWidth="1"/>
    <col min="12014" max="12014" width="8.7109375" style="2" customWidth="1"/>
    <col min="12015" max="12015" width="50.7109375" style="2" customWidth="1"/>
    <col min="12016" max="12016" width="5.7109375" style="2" customWidth="1"/>
    <col min="12017" max="12017" width="20.7109375" style="2" customWidth="1"/>
    <col min="12018" max="12018" width="9.140625" style="2" customWidth="1"/>
    <col min="12019" max="12268" width="11.42578125" style="2"/>
    <col min="12269" max="12269" width="5.7109375" style="2" customWidth="1"/>
    <col min="12270" max="12270" width="8.7109375" style="2" customWidth="1"/>
    <col min="12271" max="12271" width="50.7109375" style="2" customWidth="1"/>
    <col min="12272" max="12272" width="5.7109375" style="2" customWidth="1"/>
    <col min="12273" max="12273" width="20.7109375" style="2" customWidth="1"/>
    <col min="12274" max="12274" width="9.140625" style="2" customWidth="1"/>
    <col min="12275" max="12524" width="11.42578125" style="2"/>
    <col min="12525" max="12525" width="5.7109375" style="2" customWidth="1"/>
    <col min="12526" max="12526" width="8.7109375" style="2" customWidth="1"/>
    <col min="12527" max="12527" width="50.7109375" style="2" customWidth="1"/>
    <col min="12528" max="12528" width="5.7109375" style="2" customWidth="1"/>
    <col min="12529" max="12529" width="20.7109375" style="2" customWidth="1"/>
    <col min="12530" max="12530" width="9.140625" style="2" customWidth="1"/>
    <col min="12531" max="12780" width="11.42578125" style="2"/>
    <col min="12781" max="12781" width="5.7109375" style="2" customWidth="1"/>
    <col min="12782" max="12782" width="8.7109375" style="2" customWidth="1"/>
    <col min="12783" max="12783" width="50.7109375" style="2" customWidth="1"/>
    <col min="12784" max="12784" width="5.7109375" style="2" customWidth="1"/>
    <col min="12785" max="12785" width="20.7109375" style="2" customWidth="1"/>
    <col min="12786" max="12786" width="9.140625" style="2" customWidth="1"/>
    <col min="12787" max="13036" width="11.42578125" style="2"/>
    <col min="13037" max="13037" width="5.7109375" style="2" customWidth="1"/>
    <col min="13038" max="13038" width="8.7109375" style="2" customWidth="1"/>
    <col min="13039" max="13039" width="50.7109375" style="2" customWidth="1"/>
    <col min="13040" max="13040" width="5.7109375" style="2" customWidth="1"/>
    <col min="13041" max="13041" width="20.7109375" style="2" customWidth="1"/>
    <col min="13042" max="13042" width="9.140625" style="2" customWidth="1"/>
    <col min="13043" max="13292" width="11.42578125" style="2"/>
    <col min="13293" max="13293" width="5.7109375" style="2" customWidth="1"/>
    <col min="13294" max="13294" width="8.7109375" style="2" customWidth="1"/>
    <col min="13295" max="13295" width="50.7109375" style="2" customWidth="1"/>
    <col min="13296" max="13296" width="5.7109375" style="2" customWidth="1"/>
    <col min="13297" max="13297" width="20.7109375" style="2" customWidth="1"/>
    <col min="13298" max="13298" width="9.140625" style="2" customWidth="1"/>
    <col min="13299" max="13548" width="11.42578125" style="2"/>
    <col min="13549" max="13549" width="5.7109375" style="2" customWidth="1"/>
    <col min="13550" max="13550" width="8.7109375" style="2" customWidth="1"/>
    <col min="13551" max="13551" width="50.7109375" style="2" customWidth="1"/>
    <col min="13552" max="13552" width="5.7109375" style="2" customWidth="1"/>
    <col min="13553" max="13553" width="20.7109375" style="2" customWidth="1"/>
    <col min="13554" max="13554" width="9.140625" style="2" customWidth="1"/>
    <col min="13555" max="13804" width="11.42578125" style="2"/>
    <col min="13805" max="13805" width="5.7109375" style="2" customWidth="1"/>
    <col min="13806" max="13806" width="8.7109375" style="2" customWidth="1"/>
    <col min="13807" max="13807" width="50.7109375" style="2" customWidth="1"/>
    <col min="13808" max="13808" width="5.7109375" style="2" customWidth="1"/>
    <col min="13809" max="13809" width="20.7109375" style="2" customWidth="1"/>
    <col min="13810" max="13810" width="9.140625" style="2" customWidth="1"/>
    <col min="13811" max="14060" width="11.42578125" style="2"/>
    <col min="14061" max="14061" width="5.7109375" style="2" customWidth="1"/>
    <col min="14062" max="14062" width="8.7109375" style="2" customWidth="1"/>
    <col min="14063" max="14063" width="50.7109375" style="2" customWidth="1"/>
    <col min="14064" max="14064" width="5.7109375" style="2" customWidth="1"/>
    <col min="14065" max="14065" width="20.7109375" style="2" customWidth="1"/>
    <col min="14066" max="14066" width="9.140625" style="2" customWidth="1"/>
    <col min="14067" max="14316" width="11.42578125" style="2"/>
    <col min="14317" max="14317" width="5.7109375" style="2" customWidth="1"/>
    <col min="14318" max="14318" width="8.7109375" style="2" customWidth="1"/>
    <col min="14319" max="14319" width="50.7109375" style="2" customWidth="1"/>
    <col min="14320" max="14320" width="5.7109375" style="2" customWidth="1"/>
    <col min="14321" max="14321" width="20.7109375" style="2" customWidth="1"/>
    <col min="14322" max="14322" width="9.140625" style="2" customWidth="1"/>
    <col min="14323" max="14572" width="11.42578125" style="2"/>
    <col min="14573" max="14573" width="5.7109375" style="2" customWidth="1"/>
    <col min="14574" max="14574" width="8.7109375" style="2" customWidth="1"/>
    <col min="14575" max="14575" width="50.7109375" style="2" customWidth="1"/>
    <col min="14576" max="14576" width="5.7109375" style="2" customWidth="1"/>
    <col min="14577" max="14577" width="20.7109375" style="2" customWidth="1"/>
    <col min="14578" max="14578" width="9.140625" style="2" customWidth="1"/>
    <col min="14579" max="14828" width="11.42578125" style="2"/>
    <col min="14829" max="14829" width="5.7109375" style="2" customWidth="1"/>
    <col min="14830" max="14830" width="8.7109375" style="2" customWidth="1"/>
    <col min="14831" max="14831" width="50.7109375" style="2" customWidth="1"/>
    <col min="14832" max="14832" width="5.7109375" style="2" customWidth="1"/>
    <col min="14833" max="14833" width="20.7109375" style="2" customWidth="1"/>
    <col min="14834" max="14834" width="9.140625" style="2" customWidth="1"/>
    <col min="14835" max="15084" width="11.42578125" style="2"/>
    <col min="15085" max="15085" width="5.7109375" style="2" customWidth="1"/>
    <col min="15086" max="15086" width="8.7109375" style="2" customWidth="1"/>
    <col min="15087" max="15087" width="50.7109375" style="2" customWidth="1"/>
    <col min="15088" max="15088" width="5.7109375" style="2" customWidth="1"/>
    <col min="15089" max="15089" width="20.7109375" style="2" customWidth="1"/>
    <col min="15090" max="15090" width="9.140625" style="2" customWidth="1"/>
    <col min="15091" max="15340" width="11.42578125" style="2"/>
    <col min="15341" max="15341" width="5.7109375" style="2" customWidth="1"/>
    <col min="15342" max="15342" width="8.7109375" style="2" customWidth="1"/>
    <col min="15343" max="15343" width="50.7109375" style="2" customWidth="1"/>
    <col min="15344" max="15344" width="5.7109375" style="2" customWidth="1"/>
    <col min="15345" max="15345" width="20.7109375" style="2" customWidth="1"/>
    <col min="15346" max="15346" width="9.140625" style="2" customWidth="1"/>
    <col min="15347" max="15596" width="11.42578125" style="2"/>
    <col min="15597" max="15597" width="5.7109375" style="2" customWidth="1"/>
    <col min="15598" max="15598" width="8.7109375" style="2" customWidth="1"/>
    <col min="15599" max="15599" width="50.7109375" style="2" customWidth="1"/>
    <col min="15600" max="15600" width="5.7109375" style="2" customWidth="1"/>
    <col min="15601" max="15601" width="20.7109375" style="2" customWidth="1"/>
    <col min="15602" max="15602" width="9.140625" style="2" customWidth="1"/>
    <col min="15603" max="15852" width="11.42578125" style="2"/>
    <col min="15853" max="15853" width="5.7109375" style="2" customWidth="1"/>
    <col min="15854" max="15854" width="8.7109375" style="2" customWidth="1"/>
    <col min="15855" max="15855" width="50.7109375" style="2" customWidth="1"/>
    <col min="15856" max="15856" width="5.7109375" style="2" customWidth="1"/>
    <col min="15857" max="15857" width="20.7109375" style="2" customWidth="1"/>
    <col min="15858" max="15858" width="9.140625" style="2" customWidth="1"/>
    <col min="15859" max="16108" width="11.42578125" style="2"/>
    <col min="16109" max="16109" width="5.7109375" style="2" customWidth="1"/>
    <col min="16110" max="16110" width="8.7109375" style="2" customWidth="1"/>
    <col min="16111" max="16111" width="50.7109375" style="2" customWidth="1"/>
    <col min="16112" max="16112" width="5.7109375" style="2" customWidth="1"/>
    <col min="16113" max="16113" width="20.7109375" style="2" customWidth="1"/>
    <col min="16114" max="16114" width="9.140625" style="2" customWidth="1"/>
    <col min="16115" max="16384" width="11.42578125" style="2"/>
  </cols>
  <sheetData>
    <row r="1" spans="1:9" ht="27" customHeight="1" x14ac:dyDescent="0.25">
      <c r="A1" s="56" t="s">
        <v>39</v>
      </c>
      <c r="B1" s="57"/>
      <c r="C1" s="57"/>
      <c r="D1" s="57"/>
      <c r="E1" s="58"/>
      <c r="H1" s="12"/>
    </row>
    <row r="2" spans="1:9" ht="27" customHeight="1" thickBot="1" x14ac:dyDescent="0.3">
      <c r="A2" s="59"/>
      <c r="B2" s="60"/>
      <c r="C2" s="60"/>
      <c r="D2" s="60"/>
      <c r="E2" s="61"/>
      <c r="H2" s="12"/>
    </row>
    <row r="3" spans="1:9" s="4" customFormat="1" ht="16.5" customHeight="1" x14ac:dyDescent="0.25">
      <c r="A3" s="62" t="s">
        <v>0</v>
      </c>
      <c r="B3" s="62" t="s">
        <v>1</v>
      </c>
      <c r="C3" s="62" t="s">
        <v>2</v>
      </c>
      <c r="D3" s="62" t="s">
        <v>3</v>
      </c>
      <c r="E3" s="64" t="s">
        <v>4</v>
      </c>
      <c r="H3" s="12"/>
    </row>
    <row r="4" spans="1:9" s="4" customFormat="1" ht="16.5" customHeight="1" thickBot="1" x14ac:dyDescent="0.3">
      <c r="A4" s="63"/>
      <c r="B4" s="63"/>
      <c r="C4" s="63"/>
      <c r="D4" s="63"/>
      <c r="E4" s="65"/>
      <c r="H4" s="50" t="s">
        <v>8</v>
      </c>
      <c r="I4" s="50"/>
    </row>
    <row r="5" spans="1:9" s="4" customFormat="1" ht="17.100000000000001" customHeight="1" x14ac:dyDescent="0.25">
      <c r="A5" s="36"/>
      <c r="B5" s="6"/>
      <c r="C5" s="37"/>
      <c r="D5" s="8"/>
      <c r="E5" s="10"/>
      <c r="F5" s="3"/>
      <c r="H5" s="38" t="s">
        <v>9</v>
      </c>
      <c r="I5" s="39" t="s">
        <v>10</v>
      </c>
    </row>
    <row r="6" spans="1:9" s="4" customFormat="1" ht="17.100000000000001" customHeight="1" x14ac:dyDescent="0.25">
      <c r="A6" s="36"/>
      <c r="B6" s="6" t="s">
        <v>11</v>
      </c>
      <c r="C6" s="37" t="s">
        <v>12</v>
      </c>
      <c r="D6" s="40" t="s">
        <v>13</v>
      </c>
      <c r="E6" s="10">
        <f>G6*30000</f>
        <v>1500000</v>
      </c>
      <c r="F6" s="3">
        <f t="shared" ref="F6:F11" si="0">E6/119.331742</f>
        <v>12570.000025642799</v>
      </c>
      <c r="G6" s="4">
        <v>50</v>
      </c>
      <c r="H6" s="41">
        <f t="shared" ref="H6:H11" si="1">E6/G6</f>
        <v>30000</v>
      </c>
      <c r="I6" s="3">
        <f t="shared" ref="I6:I11" si="2">H6/119.331742</f>
        <v>251.400000512856</v>
      </c>
    </row>
    <row r="7" spans="1:9" s="4" customFormat="1" ht="17.100000000000001" customHeight="1" x14ac:dyDescent="0.25">
      <c r="A7" s="36"/>
      <c r="B7" s="6" t="s">
        <v>14</v>
      </c>
      <c r="C7" s="7" t="s">
        <v>15</v>
      </c>
      <c r="D7" s="8" t="s">
        <v>5</v>
      </c>
      <c r="E7" s="10">
        <v>600000</v>
      </c>
      <c r="F7" s="3">
        <f t="shared" si="0"/>
        <v>5028.0000102571194</v>
      </c>
      <c r="G7" s="4">
        <v>1</v>
      </c>
      <c r="H7" s="42">
        <f t="shared" si="1"/>
        <v>600000</v>
      </c>
      <c r="I7" s="3">
        <f t="shared" si="2"/>
        <v>5028.0000102571194</v>
      </c>
    </row>
    <row r="8" spans="1:9" s="4" customFormat="1" ht="17.100000000000001" customHeight="1" x14ac:dyDescent="0.25">
      <c r="A8" s="43"/>
      <c r="B8" s="19" t="s">
        <v>16</v>
      </c>
      <c r="C8" s="7" t="s">
        <v>17</v>
      </c>
      <c r="D8" s="8" t="s">
        <v>5</v>
      </c>
      <c r="E8" s="10">
        <v>1200000</v>
      </c>
      <c r="F8" s="3">
        <f t="shared" si="0"/>
        <v>10056.000020514239</v>
      </c>
      <c r="G8" s="4">
        <v>1</v>
      </c>
      <c r="H8" s="41">
        <f t="shared" si="1"/>
        <v>1200000</v>
      </c>
      <c r="I8" s="3">
        <f t="shared" si="2"/>
        <v>10056.000020514239</v>
      </c>
    </row>
    <row r="9" spans="1:9" s="4" customFormat="1" ht="17.100000000000001" customHeight="1" x14ac:dyDescent="0.25">
      <c r="A9" s="43"/>
      <c r="B9" s="19" t="s">
        <v>18</v>
      </c>
      <c r="C9" s="7" t="s">
        <v>19</v>
      </c>
      <c r="D9" s="22" t="s">
        <v>5</v>
      </c>
      <c r="E9" s="10">
        <v>3500000</v>
      </c>
      <c r="F9" s="3">
        <f t="shared" si="0"/>
        <v>29330.000059833197</v>
      </c>
      <c r="G9" s="4">
        <v>1</v>
      </c>
      <c r="H9" s="41">
        <f t="shared" si="1"/>
        <v>3500000</v>
      </c>
      <c r="I9" s="3">
        <f t="shared" si="2"/>
        <v>29330.000059833197</v>
      </c>
    </row>
    <row r="10" spans="1:9" s="4" customFormat="1" ht="17.100000000000001" customHeight="1" x14ac:dyDescent="0.25">
      <c r="A10" s="43"/>
      <c r="B10" s="19" t="s">
        <v>20</v>
      </c>
      <c r="C10" s="20" t="s">
        <v>21</v>
      </c>
      <c r="D10" s="22" t="s">
        <v>22</v>
      </c>
      <c r="E10" s="10">
        <f>G10*150000</f>
        <v>1500000</v>
      </c>
      <c r="F10" s="3">
        <f t="shared" si="0"/>
        <v>12570.000025642799</v>
      </c>
      <c r="G10" s="4">
        <v>10</v>
      </c>
      <c r="H10" s="41">
        <f t="shared" si="1"/>
        <v>150000</v>
      </c>
      <c r="I10" s="3">
        <f t="shared" si="2"/>
        <v>1257.0000025642798</v>
      </c>
    </row>
    <row r="11" spans="1:9" s="4" customFormat="1" ht="17.100000000000001" customHeight="1" x14ac:dyDescent="0.25">
      <c r="A11" s="43"/>
      <c r="B11" s="19" t="s">
        <v>23</v>
      </c>
      <c r="C11" s="20" t="s">
        <v>24</v>
      </c>
      <c r="D11" s="8" t="s">
        <v>5</v>
      </c>
      <c r="E11" s="10">
        <v>600000</v>
      </c>
      <c r="F11" s="3">
        <f t="shared" si="0"/>
        <v>5028.0000102571194</v>
      </c>
      <c r="G11" s="4">
        <v>1</v>
      </c>
      <c r="H11" s="41">
        <f t="shared" si="1"/>
        <v>600000</v>
      </c>
      <c r="I11" s="3">
        <f t="shared" si="2"/>
        <v>5028.0000102571194</v>
      </c>
    </row>
    <row r="12" spans="1:9" s="4" customFormat="1" ht="17.100000000000001" customHeight="1" thickBot="1" x14ac:dyDescent="0.3">
      <c r="A12" s="5"/>
      <c r="B12" s="6"/>
      <c r="C12" s="7"/>
      <c r="D12" s="8"/>
      <c r="E12" s="9"/>
      <c r="F12" s="3"/>
      <c r="H12" s="12"/>
    </row>
    <row r="13" spans="1:9" s="4" customFormat="1" ht="17.100000000000001" customHeight="1" thickBot="1" x14ac:dyDescent="0.3">
      <c r="A13" s="51" t="s">
        <v>7</v>
      </c>
      <c r="B13" s="52"/>
      <c r="C13" s="52"/>
      <c r="D13" s="52"/>
      <c r="E13" s="13">
        <f>SUM(E5:E12)</f>
        <v>8900000</v>
      </c>
      <c r="F13" s="3">
        <f>E13/119.331742</f>
        <v>74582.000152147273</v>
      </c>
      <c r="H13" s="12"/>
    </row>
    <row r="14" spans="1:9" ht="15.75" x14ac:dyDescent="0.25">
      <c r="A14" s="53"/>
      <c r="B14" s="54"/>
      <c r="C14" s="54"/>
      <c r="D14" s="54"/>
      <c r="E14" s="54"/>
    </row>
    <row r="15" spans="1:9" ht="15.75" x14ac:dyDescent="0.25">
      <c r="A15" s="8"/>
      <c r="B15" s="6"/>
      <c r="C15" s="29"/>
      <c r="D15" s="30"/>
      <c r="E15" s="16"/>
    </row>
    <row r="16" spans="1:9" ht="15.75" x14ac:dyDescent="0.25">
      <c r="A16" s="8"/>
      <c r="B16" s="55"/>
      <c r="C16" s="55"/>
      <c r="D16" s="30"/>
      <c r="E16" s="16"/>
    </row>
    <row r="17" spans="1:5" ht="15.75" x14ac:dyDescent="0.25">
      <c r="A17" s="8"/>
      <c r="B17" s="31"/>
      <c r="C17" s="31"/>
      <c r="D17" s="30"/>
      <c r="E17" s="16"/>
    </row>
    <row r="18" spans="1:5" ht="15.75" x14ac:dyDescent="0.25">
      <c r="A18" s="8"/>
      <c r="B18" s="31"/>
      <c r="C18" s="31"/>
      <c r="D18" s="30"/>
      <c r="E18" s="16"/>
    </row>
    <row r="19" spans="1:5" ht="15.75" x14ac:dyDescent="0.25">
      <c r="A19" s="8"/>
      <c r="B19" s="6"/>
      <c r="C19" s="28"/>
      <c r="D19" s="30"/>
      <c r="E19" s="16"/>
    </row>
    <row r="20" spans="1:5" ht="15.75" x14ac:dyDescent="0.25">
      <c r="A20" s="8"/>
      <c r="B20" s="8"/>
      <c r="C20" s="28"/>
      <c r="D20" s="30"/>
      <c r="E20" s="16"/>
    </row>
    <row r="21" spans="1:5" ht="15.75" x14ac:dyDescent="0.25">
      <c r="A21" s="8"/>
      <c r="B21" s="8"/>
      <c r="C21" s="28"/>
      <c r="D21" s="30"/>
      <c r="E21" s="16"/>
    </row>
    <row r="22" spans="1:5" ht="15.75" x14ac:dyDescent="0.25">
      <c r="A22" s="8"/>
      <c r="B22" s="8"/>
      <c r="C22" s="28"/>
      <c r="D22" s="30"/>
      <c r="E22" s="16"/>
    </row>
    <row r="23" spans="1:5" ht="15.75" x14ac:dyDescent="0.25">
      <c r="A23" s="8"/>
      <c r="B23" s="8"/>
      <c r="C23" s="28"/>
      <c r="D23" s="30"/>
      <c r="E23" s="16"/>
    </row>
    <row r="24" spans="1:5" ht="15.75" x14ac:dyDescent="0.25">
      <c r="A24" s="8"/>
      <c r="B24" s="8"/>
      <c r="C24" s="28"/>
      <c r="D24" s="30"/>
      <c r="E24" s="16"/>
    </row>
    <row r="25" spans="1:5" ht="15.75" x14ac:dyDescent="0.25">
      <c r="A25" s="8"/>
      <c r="B25" s="8"/>
      <c r="C25" s="28"/>
      <c r="D25" s="30"/>
      <c r="E25" s="16"/>
    </row>
    <row r="26" spans="1:5" ht="15.75" x14ac:dyDescent="0.25">
      <c r="A26" s="8"/>
      <c r="B26" s="8"/>
      <c r="C26" s="28"/>
      <c r="D26" s="30"/>
      <c r="E26" s="16"/>
    </row>
    <row r="27" spans="1:5" ht="15.75" x14ac:dyDescent="0.25">
      <c r="A27" s="8"/>
      <c r="B27" s="6"/>
      <c r="C27" s="28"/>
      <c r="D27" s="30"/>
      <c r="E27" s="16"/>
    </row>
    <row r="28" spans="1:5" ht="15.75" x14ac:dyDescent="0.25">
      <c r="A28" s="8"/>
      <c r="B28" s="6"/>
      <c r="C28" s="28"/>
      <c r="D28" s="8"/>
      <c r="E28" s="16"/>
    </row>
    <row r="29" spans="1:5" ht="15.75" x14ac:dyDescent="0.25">
      <c r="A29" s="8"/>
      <c r="B29" s="6"/>
      <c r="C29" s="28"/>
      <c r="D29" s="8"/>
      <c r="E29" s="16"/>
    </row>
    <row r="123" spans="2:8" x14ac:dyDescent="0.25">
      <c r="B123" s="44" t="s">
        <v>25</v>
      </c>
      <c r="C123" s="34" t="s">
        <v>26</v>
      </c>
    </row>
    <row r="124" spans="2:8" x14ac:dyDescent="0.25">
      <c r="B124" s="44"/>
    </row>
    <row r="125" spans="2:8" x14ac:dyDescent="0.25">
      <c r="B125" s="44"/>
      <c r="H125" s="2">
        <v>10</v>
      </c>
    </row>
    <row r="126" spans="2:8" x14ac:dyDescent="0.25">
      <c r="B126" s="44"/>
    </row>
    <row r="127" spans="2:8" x14ac:dyDescent="0.25">
      <c r="B127" s="44"/>
    </row>
    <row r="128" spans="2:8" x14ac:dyDescent="0.25">
      <c r="B128" s="44"/>
    </row>
    <row r="129" spans="2:8" x14ac:dyDescent="0.25">
      <c r="B129" s="45"/>
    </row>
    <row r="130" spans="2:8" x14ac:dyDescent="0.25">
      <c r="B130" s="46" t="s">
        <v>27</v>
      </c>
      <c r="C130" s="34" t="s">
        <v>28</v>
      </c>
    </row>
    <row r="131" spans="2:8" x14ac:dyDescent="0.25">
      <c r="B131" s="44"/>
    </row>
    <row r="132" spans="2:8" x14ac:dyDescent="0.25">
      <c r="B132" s="44"/>
      <c r="H132" s="2">
        <v>8</v>
      </c>
    </row>
    <row r="133" spans="2:8" x14ac:dyDescent="0.25">
      <c r="B133" s="44"/>
    </row>
    <row r="134" spans="2:8" x14ac:dyDescent="0.25">
      <c r="B134" s="44"/>
    </row>
    <row r="135" spans="2:8" x14ac:dyDescent="0.25">
      <c r="B135" s="44"/>
    </row>
    <row r="136" spans="2:8" x14ac:dyDescent="0.25">
      <c r="B136" s="44"/>
    </row>
    <row r="144" spans="2:8" x14ac:dyDescent="0.25">
      <c r="B144" s="44" t="s">
        <v>29</v>
      </c>
      <c r="C144" s="34" t="s">
        <v>30</v>
      </c>
    </row>
    <row r="145" spans="2:8" x14ac:dyDescent="0.25">
      <c r="B145" s="44"/>
    </row>
    <row r="146" spans="2:8" x14ac:dyDescent="0.25">
      <c r="B146" s="44"/>
      <c r="H146" s="2">
        <v>12</v>
      </c>
    </row>
    <row r="147" spans="2:8" x14ac:dyDescent="0.25">
      <c r="B147" s="44"/>
    </row>
    <row r="148" spans="2:8" x14ac:dyDescent="0.25">
      <c r="B148" s="44"/>
    </row>
    <row r="149" spans="2:8" x14ac:dyDescent="0.25">
      <c r="B149" s="44"/>
    </row>
    <row r="150" spans="2:8" x14ac:dyDescent="0.25">
      <c r="B150" s="45"/>
    </row>
    <row r="151" spans="2:8" x14ac:dyDescent="0.25">
      <c r="B151" s="46" t="s">
        <v>31</v>
      </c>
      <c r="C151" s="34" t="s">
        <v>32</v>
      </c>
    </row>
    <row r="152" spans="2:8" x14ac:dyDescent="0.25">
      <c r="B152" s="44"/>
    </row>
    <row r="153" spans="2:8" x14ac:dyDescent="0.25">
      <c r="B153" s="44"/>
      <c r="H153" s="2">
        <v>13</v>
      </c>
    </row>
    <row r="154" spans="2:8" x14ac:dyDescent="0.25">
      <c r="B154" s="44"/>
    </row>
    <row r="155" spans="2:8" x14ac:dyDescent="0.25">
      <c r="B155" s="44"/>
    </row>
    <row r="156" spans="2:8" x14ac:dyDescent="0.25">
      <c r="B156" s="44"/>
    </row>
    <row r="157" spans="2:8" x14ac:dyDescent="0.25">
      <c r="B157" s="44"/>
    </row>
    <row r="158" spans="2:8" x14ac:dyDescent="0.25">
      <c r="B158" s="44" t="s">
        <v>33</v>
      </c>
      <c r="C158" s="34" t="s">
        <v>34</v>
      </c>
    </row>
    <row r="159" spans="2:8" x14ac:dyDescent="0.25">
      <c r="B159" s="44"/>
    </row>
    <row r="160" spans="2:8" x14ac:dyDescent="0.25">
      <c r="B160" s="44"/>
      <c r="H160" s="2">
        <f>14+13</f>
        <v>27</v>
      </c>
    </row>
    <row r="161" spans="2:8" x14ac:dyDescent="0.25">
      <c r="B161" s="44"/>
    </row>
    <row r="162" spans="2:8" x14ac:dyDescent="0.25">
      <c r="B162" s="44"/>
    </row>
    <row r="163" spans="2:8" x14ac:dyDescent="0.25">
      <c r="B163" s="44"/>
    </row>
    <row r="164" spans="2:8" x14ac:dyDescent="0.25">
      <c r="B164" s="44"/>
    </row>
    <row r="165" spans="2:8" x14ac:dyDescent="0.25">
      <c r="B165" s="44" t="s">
        <v>35</v>
      </c>
      <c r="C165" s="34" t="s">
        <v>36</v>
      </c>
    </row>
    <row r="166" spans="2:8" x14ac:dyDescent="0.25">
      <c r="B166" s="45"/>
    </row>
    <row r="167" spans="2:8" x14ac:dyDescent="0.25">
      <c r="B167" s="45"/>
      <c r="H167" s="2">
        <f>14+19</f>
        <v>33</v>
      </c>
    </row>
    <row r="168" spans="2:8" x14ac:dyDescent="0.25">
      <c r="B168" s="45"/>
    </row>
    <row r="169" spans="2:8" x14ac:dyDescent="0.25">
      <c r="B169" s="45"/>
    </row>
    <row r="170" spans="2:8" x14ac:dyDescent="0.25">
      <c r="B170" s="45"/>
    </row>
    <row r="171" spans="2:8" x14ac:dyDescent="0.25">
      <c r="B171" s="45"/>
    </row>
    <row r="270" spans="2:8" x14ac:dyDescent="0.25">
      <c r="B270" s="33" t="s">
        <v>37</v>
      </c>
    </row>
    <row r="272" spans="2:8" x14ac:dyDescent="0.25">
      <c r="H272" s="2">
        <v>26</v>
      </c>
    </row>
    <row r="277" spans="2:8" x14ac:dyDescent="0.25">
      <c r="B277" s="33" t="s">
        <v>38</v>
      </c>
    </row>
    <row r="279" spans="2:8" x14ac:dyDescent="0.25">
      <c r="H279" s="2">
        <v>21</v>
      </c>
    </row>
  </sheetData>
  <mergeCells count="10">
    <mergeCell ref="H4:I4"/>
    <mergeCell ref="A13:D13"/>
    <mergeCell ref="A14:E14"/>
    <mergeCell ref="B16:C16"/>
    <mergeCell ref="A1:E2"/>
    <mergeCell ref="A3:A4"/>
    <mergeCell ref="B3:B4"/>
    <mergeCell ref="C3:C4"/>
    <mergeCell ref="D3:D4"/>
    <mergeCell ref="E3:E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tabSelected="1" workbookViewId="0">
      <selection activeCell="C16" sqref="C16"/>
    </sheetView>
  </sheetViews>
  <sheetFormatPr baseColWidth="10" defaultRowHeight="12.75" x14ac:dyDescent="0.25"/>
  <cols>
    <col min="1" max="1" width="5.7109375" style="32" customWidth="1"/>
    <col min="2" max="2" width="17.5703125" style="33" bestFit="1" customWidth="1"/>
    <col min="3" max="3" width="67.140625" style="34" customWidth="1"/>
    <col min="4" max="4" width="6.7109375" style="32" customWidth="1"/>
    <col min="5" max="5" width="25.7109375" style="35" customWidth="1"/>
    <col min="6" max="6" width="19.7109375" style="1" customWidth="1"/>
    <col min="7" max="236" width="11.42578125" style="2"/>
    <col min="237" max="237" width="5.7109375" style="2" customWidth="1"/>
    <col min="238" max="238" width="8.7109375" style="2" customWidth="1"/>
    <col min="239" max="239" width="50.7109375" style="2" customWidth="1"/>
    <col min="240" max="240" width="5.7109375" style="2" customWidth="1"/>
    <col min="241" max="241" width="20.7109375" style="2" customWidth="1"/>
    <col min="242" max="242" width="9.140625" style="2" customWidth="1"/>
    <col min="243" max="492" width="11.42578125" style="2"/>
    <col min="493" max="493" width="5.7109375" style="2" customWidth="1"/>
    <col min="494" max="494" width="8.7109375" style="2" customWidth="1"/>
    <col min="495" max="495" width="50.7109375" style="2" customWidth="1"/>
    <col min="496" max="496" width="5.7109375" style="2" customWidth="1"/>
    <col min="497" max="497" width="20.7109375" style="2" customWidth="1"/>
    <col min="498" max="498" width="9.140625" style="2" customWidth="1"/>
    <col min="499" max="748" width="11.42578125" style="2"/>
    <col min="749" max="749" width="5.7109375" style="2" customWidth="1"/>
    <col min="750" max="750" width="8.7109375" style="2" customWidth="1"/>
    <col min="751" max="751" width="50.7109375" style="2" customWidth="1"/>
    <col min="752" max="752" width="5.7109375" style="2" customWidth="1"/>
    <col min="753" max="753" width="20.7109375" style="2" customWidth="1"/>
    <col min="754" max="754" width="9.140625" style="2" customWidth="1"/>
    <col min="755" max="1004" width="11.42578125" style="2"/>
    <col min="1005" max="1005" width="5.7109375" style="2" customWidth="1"/>
    <col min="1006" max="1006" width="8.7109375" style="2" customWidth="1"/>
    <col min="1007" max="1007" width="50.7109375" style="2" customWidth="1"/>
    <col min="1008" max="1008" width="5.7109375" style="2" customWidth="1"/>
    <col min="1009" max="1009" width="20.7109375" style="2" customWidth="1"/>
    <col min="1010" max="1010" width="9.140625" style="2" customWidth="1"/>
    <col min="1011" max="1260" width="11.42578125" style="2"/>
    <col min="1261" max="1261" width="5.7109375" style="2" customWidth="1"/>
    <col min="1262" max="1262" width="8.7109375" style="2" customWidth="1"/>
    <col min="1263" max="1263" width="50.7109375" style="2" customWidth="1"/>
    <col min="1264" max="1264" width="5.7109375" style="2" customWidth="1"/>
    <col min="1265" max="1265" width="20.7109375" style="2" customWidth="1"/>
    <col min="1266" max="1266" width="9.140625" style="2" customWidth="1"/>
    <col min="1267" max="1516" width="11.42578125" style="2"/>
    <col min="1517" max="1517" width="5.7109375" style="2" customWidth="1"/>
    <col min="1518" max="1518" width="8.7109375" style="2" customWidth="1"/>
    <col min="1519" max="1519" width="50.7109375" style="2" customWidth="1"/>
    <col min="1520" max="1520" width="5.7109375" style="2" customWidth="1"/>
    <col min="1521" max="1521" width="20.7109375" style="2" customWidth="1"/>
    <col min="1522" max="1522" width="9.140625" style="2" customWidth="1"/>
    <col min="1523" max="1772" width="11.42578125" style="2"/>
    <col min="1773" max="1773" width="5.7109375" style="2" customWidth="1"/>
    <col min="1774" max="1774" width="8.7109375" style="2" customWidth="1"/>
    <col min="1775" max="1775" width="50.7109375" style="2" customWidth="1"/>
    <col min="1776" max="1776" width="5.7109375" style="2" customWidth="1"/>
    <col min="1777" max="1777" width="20.7109375" style="2" customWidth="1"/>
    <col min="1778" max="1778" width="9.140625" style="2" customWidth="1"/>
    <col min="1779" max="2028" width="11.42578125" style="2"/>
    <col min="2029" max="2029" width="5.7109375" style="2" customWidth="1"/>
    <col min="2030" max="2030" width="8.7109375" style="2" customWidth="1"/>
    <col min="2031" max="2031" width="50.7109375" style="2" customWidth="1"/>
    <col min="2032" max="2032" width="5.7109375" style="2" customWidth="1"/>
    <col min="2033" max="2033" width="20.7109375" style="2" customWidth="1"/>
    <col min="2034" max="2034" width="9.140625" style="2" customWidth="1"/>
    <col min="2035" max="2284" width="11.42578125" style="2"/>
    <col min="2285" max="2285" width="5.7109375" style="2" customWidth="1"/>
    <col min="2286" max="2286" width="8.7109375" style="2" customWidth="1"/>
    <col min="2287" max="2287" width="50.7109375" style="2" customWidth="1"/>
    <col min="2288" max="2288" width="5.7109375" style="2" customWidth="1"/>
    <col min="2289" max="2289" width="20.7109375" style="2" customWidth="1"/>
    <col min="2290" max="2290" width="9.140625" style="2" customWidth="1"/>
    <col min="2291" max="2540" width="11.42578125" style="2"/>
    <col min="2541" max="2541" width="5.7109375" style="2" customWidth="1"/>
    <col min="2542" max="2542" width="8.7109375" style="2" customWidth="1"/>
    <col min="2543" max="2543" width="50.7109375" style="2" customWidth="1"/>
    <col min="2544" max="2544" width="5.7109375" style="2" customWidth="1"/>
    <col min="2545" max="2545" width="20.7109375" style="2" customWidth="1"/>
    <col min="2546" max="2546" width="9.140625" style="2" customWidth="1"/>
    <col min="2547" max="2796" width="11.42578125" style="2"/>
    <col min="2797" max="2797" width="5.7109375" style="2" customWidth="1"/>
    <col min="2798" max="2798" width="8.7109375" style="2" customWidth="1"/>
    <col min="2799" max="2799" width="50.7109375" style="2" customWidth="1"/>
    <col min="2800" max="2800" width="5.7109375" style="2" customWidth="1"/>
    <col min="2801" max="2801" width="20.7109375" style="2" customWidth="1"/>
    <col min="2802" max="2802" width="9.140625" style="2" customWidth="1"/>
    <col min="2803" max="3052" width="11.42578125" style="2"/>
    <col min="3053" max="3053" width="5.7109375" style="2" customWidth="1"/>
    <col min="3054" max="3054" width="8.7109375" style="2" customWidth="1"/>
    <col min="3055" max="3055" width="50.7109375" style="2" customWidth="1"/>
    <col min="3056" max="3056" width="5.7109375" style="2" customWidth="1"/>
    <col min="3057" max="3057" width="20.7109375" style="2" customWidth="1"/>
    <col min="3058" max="3058" width="9.140625" style="2" customWidth="1"/>
    <col min="3059" max="3308" width="11.42578125" style="2"/>
    <col min="3309" max="3309" width="5.7109375" style="2" customWidth="1"/>
    <col min="3310" max="3310" width="8.7109375" style="2" customWidth="1"/>
    <col min="3311" max="3311" width="50.7109375" style="2" customWidth="1"/>
    <col min="3312" max="3312" width="5.7109375" style="2" customWidth="1"/>
    <col min="3313" max="3313" width="20.7109375" style="2" customWidth="1"/>
    <col min="3314" max="3314" width="9.140625" style="2" customWidth="1"/>
    <col min="3315" max="3564" width="11.42578125" style="2"/>
    <col min="3565" max="3565" width="5.7109375" style="2" customWidth="1"/>
    <col min="3566" max="3566" width="8.7109375" style="2" customWidth="1"/>
    <col min="3567" max="3567" width="50.7109375" style="2" customWidth="1"/>
    <col min="3568" max="3568" width="5.7109375" style="2" customWidth="1"/>
    <col min="3569" max="3569" width="20.7109375" style="2" customWidth="1"/>
    <col min="3570" max="3570" width="9.140625" style="2" customWidth="1"/>
    <col min="3571" max="3820" width="11.42578125" style="2"/>
    <col min="3821" max="3821" width="5.7109375" style="2" customWidth="1"/>
    <col min="3822" max="3822" width="8.7109375" style="2" customWidth="1"/>
    <col min="3823" max="3823" width="50.7109375" style="2" customWidth="1"/>
    <col min="3824" max="3824" width="5.7109375" style="2" customWidth="1"/>
    <col min="3825" max="3825" width="20.7109375" style="2" customWidth="1"/>
    <col min="3826" max="3826" width="9.140625" style="2" customWidth="1"/>
    <col min="3827" max="4076" width="11.42578125" style="2"/>
    <col min="4077" max="4077" width="5.7109375" style="2" customWidth="1"/>
    <col min="4078" max="4078" width="8.7109375" style="2" customWidth="1"/>
    <col min="4079" max="4079" width="50.7109375" style="2" customWidth="1"/>
    <col min="4080" max="4080" width="5.7109375" style="2" customWidth="1"/>
    <col min="4081" max="4081" width="20.7109375" style="2" customWidth="1"/>
    <col min="4082" max="4082" width="9.140625" style="2" customWidth="1"/>
    <col min="4083" max="4332" width="11.42578125" style="2"/>
    <col min="4333" max="4333" width="5.7109375" style="2" customWidth="1"/>
    <col min="4334" max="4334" width="8.7109375" style="2" customWidth="1"/>
    <col min="4335" max="4335" width="50.7109375" style="2" customWidth="1"/>
    <col min="4336" max="4336" width="5.7109375" style="2" customWidth="1"/>
    <col min="4337" max="4337" width="20.7109375" style="2" customWidth="1"/>
    <col min="4338" max="4338" width="9.140625" style="2" customWidth="1"/>
    <col min="4339" max="4588" width="11.42578125" style="2"/>
    <col min="4589" max="4589" width="5.7109375" style="2" customWidth="1"/>
    <col min="4590" max="4590" width="8.7109375" style="2" customWidth="1"/>
    <col min="4591" max="4591" width="50.7109375" style="2" customWidth="1"/>
    <col min="4592" max="4592" width="5.7109375" style="2" customWidth="1"/>
    <col min="4593" max="4593" width="20.7109375" style="2" customWidth="1"/>
    <col min="4594" max="4594" width="9.140625" style="2" customWidth="1"/>
    <col min="4595" max="4844" width="11.42578125" style="2"/>
    <col min="4845" max="4845" width="5.7109375" style="2" customWidth="1"/>
    <col min="4846" max="4846" width="8.7109375" style="2" customWidth="1"/>
    <col min="4847" max="4847" width="50.7109375" style="2" customWidth="1"/>
    <col min="4848" max="4848" width="5.7109375" style="2" customWidth="1"/>
    <col min="4849" max="4849" width="20.7109375" style="2" customWidth="1"/>
    <col min="4850" max="4850" width="9.140625" style="2" customWidth="1"/>
    <col min="4851" max="5100" width="11.42578125" style="2"/>
    <col min="5101" max="5101" width="5.7109375" style="2" customWidth="1"/>
    <col min="5102" max="5102" width="8.7109375" style="2" customWidth="1"/>
    <col min="5103" max="5103" width="50.7109375" style="2" customWidth="1"/>
    <col min="5104" max="5104" width="5.7109375" style="2" customWidth="1"/>
    <col min="5105" max="5105" width="20.7109375" style="2" customWidth="1"/>
    <col min="5106" max="5106" width="9.140625" style="2" customWidth="1"/>
    <col min="5107" max="5356" width="11.42578125" style="2"/>
    <col min="5357" max="5357" width="5.7109375" style="2" customWidth="1"/>
    <col min="5358" max="5358" width="8.7109375" style="2" customWidth="1"/>
    <col min="5359" max="5359" width="50.7109375" style="2" customWidth="1"/>
    <col min="5360" max="5360" width="5.7109375" style="2" customWidth="1"/>
    <col min="5361" max="5361" width="20.7109375" style="2" customWidth="1"/>
    <col min="5362" max="5362" width="9.140625" style="2" customWidth="1"/>
    <col min="5363" max="5612" width="11.42578125" style="2"/>
    <col min="5613" max="5613" width="5.7109375" style="2" customWidth="1"/>
    <col min="5614" max="5614" width="8.7109375" style="2" customWidth="1"/>
    <col min="5615" max="5615" width="50.7109375" style="2" customWidth="1"/>
    <col min="5616" max="5616" width="5.7109375" style="2" customWidth="1"/>
    <col min="5617" max="5617" width="20.7109375" style="2" customWidth="1"/>
    <col min="5618" max="5618" width="9.140625" style="2" customWidth="1"/>
    <col min="5619" max="5868" width="11.42578125" style="2"/>
    <col min="5869" max="5869" width="5.7109375" style="2" customWidth="1"/>
    <col min="5870" max="5870" width="8.7109375" style="2" customWidth="1"/>
    <col min="5871" max="5871" width="50.7109375" style="2" customWidth="1"/>
    <col min="5872" max="5872" width="5.7109375" style="2" customWidth="1"/>
    <col min="5873" max="5873" width="20.7109375" style="2" customWidth="1"/>
    <col min="5874" max="5874" width="9.140625" style="2" customWidth="1"/>
    <col min="5875" max="6124" width="11.42578125" style="2"/>
    <col min="6125" max="6125" width="5.7109375" style="2" customWidth="1"/>
    <col min="6126" max="6126" width="8.7109375" style="2" customWidth="1"/>
    <col min="6127" max="6127" width="50.7109375" style="2" customWidth="1"/>
    <col min="6128" max="6128" width="5.7109375" style="2" customWidth="1"/>
    <col min="6129" max="6129" width="20.7109375" style="2" customWidth="1"/>
    <col min="6130" max="6130" width="9.140625" style="2" customWidth="1"/>
    <col min="6131" max="6380" width="11.42578125" style="2"/>
    <col min="6381" max="6381" width="5.7109375" style="2" customWidth="1"/>
    <col min="6382" max="6382" width="8.7109375" style="2" customWidth="1"/>
    <col min="6383" max="6383" width="50.7109375" style="2" customWidth="1"/>
    <col min="6384" max="6384" width="5.7109375" style="2" customWidth="1"/>
    <col min="6385" max="6385" width="20.7109375" style="2" customWidth="1"/>
    <col min="6386" max="6386" width="9.140625" style="2" customWidth="1"/>
    <col min="6387" max="6636" width="11.42578125" style="2"/>
    <col min="6637" max="6637" width="5.7109375" style="2" customWidth="1"/>
    <col min="6638" max="6638" width="8.7109375" style="2" customWidth="1"/>
    <col min="6639" max="6639" width="50.7109375" style="2" customWidth="1"/>
    <col min="6640" max="6640" width="5.7109375" style="2" customWidth="1"/>
    <col min="6641" max="6641" width="20.7109375" style="2" customWidth="1"/>
    <col min="6642" max="6642" width="9.140625" style="2" customWidth="1"/>
    <col min="6643" max="6892" width="11.42578125" style="2"/>
    <col min="6893" max="6893" width="5.7109375" style="2" customWidth="1"/>
    <col min="6894" max="6894" width="8.7109375" style="2" customWidth="1"/>
    <col min="6895" max="6895" width="50.7109375" style="2" customWidth="1"/>
    <col min="6896" max="6896" width="5.7109375" style="2" customWidth="1"/>
    <col min="6897" max="6897" width="20.7109375" style="2" customWidth="1"/>
    <col min="6898" max="6898" width="9.140625" style="2" customWidth="1"/>
    <col min="6899" max="7148" width="11.42578125" style="2"/>
    <col min="7149" max="7149" width="5.7109375" style="2" customWidth="1"/>
    <col min="7150" max="7150" width="8.7109375" style="2" customWidth="1"/>
    <col min="7151" max="7151" width="50.7109375" style="2" customWidth="1"/>
    <col min="7152" max="7152" width="5.7109375" style="2" customWidth="1"/>
    <col min="7153" max="7153" width="20.7109375" style="2" customWidth="1"/>
    <col min="7154" max="7154" width="9.140625" style="2" customWidth="1"/>
    <col min="7155" max="7404" width="11.42578125" style="2"/>
    <col min="7405" max="7405" width="5.7109375" style="2" customWidth="1"/>
    <col min="7406" max="7406" width="8.7109375" style="2" customWidth="1"/>
    <col min="7407" max="7407" width="50.7109375" style="2" customWidth="1"/>
    <col min="7408" max="7408" width="5.7109375" style="2" customWidth="1"/>
    <col min="7409" max="7409" width="20.7109375" style="2" customWidth="1"/>
    <col min="7410" max="7410" width="9.140625" style="2" customWidth="1"/>
    <col min="7411" max="7660" width="11.42578125" style="2"/>
    <col min="7661" max="7661" width="5.7109375" style="2" customWidth="1"/>
    <col min="7662" max="7662" width="8.7109375" style="2" customWidth="1"/>
    <col min="7663" max="7663" width="50.7109375" style="2" customWidth="1"/>
    <col min="7664" max="7664" width="5.7109375" style="2" customWidth="1"/>
    <col min="7665" max="7665" width="20.7109375" style="2" customWidth="1"/>
    <col min="7666" max="7666" width="9.140625" style="2" customWidth="1"/>
    <col min="7667" max="7916" width="11.42578125" style="2"/>
    <col min="7917" max="7917" width="5.7109375" style="2" customWidth="1"/>
    <col min="7918" max="7918" width="8.7109375" style="2" customWidth="1"/>
    <col min="7919" max="7919" width="50.7109375" style="2" customWidth="1"/>
    <col min="7920" max="7920" width="5.7109375" style="2" customWidth="1"/>
    <col min="7921" max="7921" width="20.7109375" style="2" customWidth="1"/>
    <col min="7922" max="7922" width="9.140625" style="2" customWidth="1"/>
    <col min="7923" max="8172" width="11.42578125" style="2"/>
    <col min="8173" max="8173" width="5.7109375" style="2" customWidth="1"/>
    <col min="8174" max="8174" width="8.7109375" style="2" customWidth="1"/>
    <col min="8175" max="8175" width="50.7109375" style="2" customWidth="1"/>
    <col min="8176" max="8176" width="5.7109375" style="2" customWidth="1"/>
    <col min="8177" max="8177" width="20.7109375" style="2" customWidth="1"/>
    <col min="8178" max="8178" width="9.140625" style="2" customWidth="1"/>
    <col min="8179" max="8428" width="11.42578125" style="2"/>
    <col min="8429" max="8429" width="5.7109375" style="2" customWidth="1"/>
    <col min="8430" max="8430" width="8.7109375" style="2" customWidth="1"/>
    <col min="8431" max="8431" width="50.7109375" style="2" customWidth="1"/>
    <col min="8432" max="8432" width="5.7109375" style="2" customWidth="1"/>
    <col min="8433" max="8433" width="20.7109375" style="2" customWidth="1"/>
    <col min="8434" max="8434" width="9.140625" style="2" customWidth="1"/>
    <col min="8435" max="8684" width="11.42578125" style="2"/>
    <col min="8685" max="8685" width="5.7109375" style="2" customWidth="1"/>
    <col min="8686" max="8686" width="8.7109375" style="2" customWidth="1"/>
    <col min="8687" max="8687" width="50.7109375" style="2" customWidth="1"/>
    <col min="8688" max="8688" width="5.7109375" style="2" customWidth="1"/>
    <col min="8689" max="8689" width="20.7109375" style="2" customWidth="1"/>
    <col min="8690" max="8690" width="9.140625" style="2" customWidth="1"/>
    <col min="8691" max="8940" width="11.42578125" style="2"/>
    <col min="8941" max="8941" width="5.7109375" style="2" customWidth="1"/>
    <col min="8942" max="8942" width="8.7109375" style="2" customWidth="1"/>
    <col min="8943" max="8943" width="50.7109375" style="2" customWidth="1"/>
    <col min="8944" max="8944" width="5.7109375" style="2" customWidth="1"/>
    <col min="8945" max="8945" width="20.7109375" style="2" customWidth="1"/>
    <col min="8946" max="8946" width="9.140625" style="2" customWidth="1"/>
    <col min="8947" max="9196" width="11.42578125" style="2"/>
    <col min="9197" max="9197" width="5.7109375" style="2" customWidth="1"/>
    <col min="9198" max="9198" width="8.7109375" style="2" customWidth="1"/>
    <col min="9199" max="9199" width="50.7109375" style="2" customWidth="1"/>
    <col min="9200" max="9200" width="5.7109375" style="2" customWidth="1"/>
    <col min="9201" max="9201" width="20.7109375" style="2" customWidth="1"/>
    <col min="9202" max="9202" width="9.140625" style="2" customWidth="1"/>
    <col min="9203" max="9452" width="11.42578125" style="2"/>
    <col min="9453" max="9453" width="5.7109375" style="2" customWidth="1"/>
    <col min="9454" max="9454" width="8.7109375" style="2" customWidth="1"/>
    <col min="9455" max="9455" width="50.7109375" style="2" customWidth="1"/>
    <col min="9456" max="9456" width="5.7109375" style="2" customWidth="1"/>
    <col min="9457" max="9457" width="20.7109375" style="2" customWidth="1"/>
    <col min="9458" max="9458" width="9.140625" style="2" customWidth="1"/>
    <col min="9459" max="9708" width="11.42578125" style="2"/>
    <col min="9709" max="9709" width="5.7109375" style="2" customWidth="1"/>
    <col min="9710" max="9710" width="8.7109375" style="2" customWidth="1"/>
    <col min="9711" max="9711" width="50.7109375" style="2" customWidth="1"/>
    <col min="9712" max="9712" width="5.7109375" style="2" customWidth="1"/>
    <col min="9713" max="9713" width="20.7109375" style="2" customWidth="1"/>
    <col min="9714" max="9714" width="9.140625" style="2" customWidth="1"/>
    <col min="9715" max="9964" width="11.42578125" style="2"/>
    <col min="9965" max="9965" width="5.7109375" style="2" customWidth="1"/>
    <col min="9966" max="9966" width="8.7109375" style="2" customWidth="1"/>
    <col min="9967" max="9967" width="50.7109375" style="2" customWidth="1"/>
    <col min="9968" max="9968" width="5.7109375" style="2" customWidth="1"/>
    <col min="9969" max="9969" width="20.7109375" style="2" customWidth="1"/>
    <col min="9970" max="9970" width="9.140625" style="2" customWidth="1"/>
    <col min="9971" max="10220" width="11.42578125" style="2"/>
    <col min="10221" max="10221" width="5.7109375" style="2" customWidth="1"/>
    <col min="10222" max="10222" width="8.7109375" style="2" customWidth="1"/>
    <col min="10223" max="10223" width="50.7109375" style="2" customWidth="1"/>
    <col min="10224" max="10224" width="5.7109375" style="2" customWidth="1"/>
    <col min="10225" max="10225" width="20.7109375" style="2" customWidth="1"/>
    <col min="10226" max="10226" width="9.140625" style="2" customWidth="1"/>
    <col min="10227" max="10476" width="11.42578125" style="2"/>
    <col min="10477" max="10477" width="5.7109375" style="2" customWidth="1"/>
    <col min="10478" max="10478" width="8.7109375" style="2" customWidth="1"/>
    <col min="10479" max="10479" width="50.7109375" style="2" customWidth="1"/>
    <col min="10480" max="10480" width="5.7109375" style="2" customWidth="1"/>
    <col min="10481" max="10481" width="20.7109375" style="2" customWidth="1"/>
    <col min="10482" max="10482" width="9.140625" style="2" customWidth="1"/>
    <col min="10483" max="10732" width="11.42578125" style="2"/>
    <col min="10733" max="10733" width="5.7109375" style="2" customWidth="1"/>
    <col min="10734" max="10734" width="8.7109375" style="2" customWidth="1"/>
    <col min="10735" max="10735" width="50.7109375" style="2" customWidth="1"/>
    <col min="10736" max="10736" width="5.7109375" style="2" customWidth="1"/>
    <col min="10737" max="10737" width="20.7109375" style="2" customWidth="1"/>
    <col min="10738" max="10738" width="9.140625" style="2" customWidth="1"/>
    <col min="10739" max="10988" width="11.42578125" style="2"/>
    <col min="10989" max="10989" width="5.7109375" style="2" customWidth="1"/>
    <col min="10990" max="10990" width="8.7109375" style="2" customWidth="1"/>
    <col min="10991" max="10991" width="50.7109375" style="2" customWidth="1"/>
    <col min="10992" max="10992" width="5.7109375" style="2" customWidth="1"/>
    <col min="10993" max="10993" width="20.7109375" style="2" customWidth="1"/>
    <col min="10994" max="10994" width="9.140625" style="2" customWidth="1"/>
    <col min="10995" max="11244" width="11.42578125" style="2"/>
    <col min="11245" max="11245" width="5.7109375" style="2" customWidth="1"/>
    <col min="11246" max="11246" width="8.7109375" style="2" customWidth="1"/>
    <col min="11247" max="11247" width="50.7109375" style="2" customWidth="1"/>
    <col min="11248" max="11248" width="5.7109375" style="2" customWidth="1"/>
    <col min="11249" max="11249" width="20.7109375" style="2" customWidth="1"/>
    <col min="11250" max="11250" width="9.140625" style="2" customWidth="1"/>
    <col min="11251" max="11500" width="11.42578125" style="2"/>
    <col min="11501" max="11501" width="5.7109375" style="2" customWidth="1"/>
    <col min="11502" max="11502" width="8.7109375" style="2" customWidth="1"/>
    <col min="11503" max="11503" width="50.7109375" style="2" customWidth="1"/>
    <col min="11504" max="11504" width="5.7109375" style="2" customWidth="1"/>
    <col min="11505" max="11505" width="20.7109375" style="2" customWidth="1"/>
    <col min="11506" max="11506" width="9.140625" style="2" customWidth="1"/>
    <col min="11507" max="11756" width="11.42578125" style="2"/>
    <col min="11757" max="11757" width="5.7109375" style="2" customWidth="1"/>
    <col min="11758" max="11758" width="8.7109375" style="2" customWidth="1"/>
    <col min="11759" max="11759" width="50.7109375" style="2" customWidth="1"/>
    <col min="11760" max="11760" width="5.7109375" style="2" customWidth="1"/>
    <col min="11761" max="11761" width="20.7109375" style="2" customWidth="1"/>
    <col min="11762" max="11762" width="9.140625" style="2" customWidth="1"/>
    <col min="11763" max="12012" width="11.42578125" style="2"/>
    <col min="12013" max="12013" width="5.7109375" style="2" customWidth="1"/>
    <col min="12014" max="12014" width="8.7109375" style="2" customWidth="1"/>
    <col min="12015" max="12015" width="50.7109375" style="2" customWidth="1"/>
    <col min="12016" max="12016" width="5.7109375" style="2" customWidth="1"/>
    <col min="12017" max="12017" width="20.7109375" style="2" customWidth="1"/>
    <col min="12018" max="12018" width="9.140625" style="2" customWidth="1"/>
    <col min="12019" max="12268" width="11.42578125" style="2"/>
    <col min="12269" max="12269" width="5.7109375" style="2" customWidth="1"/>
    <col min="12270" max="12270" width="8.7109375" style="2" customWidth="1"/>
    <col min="12271" max="12271" width="50.7109375" style="2" customWidth="1"/>
    <col min="12272" max="12272" width="5.7109375" style="2" customWidth="1"/>
    <col min="12273" max="12273" width="20.7109375" style="2" customWidth="1"/>
    <col min="12274" max="12274" width="9.140625" style="2" customWidth="1"/>
    <col min="12275" max="12524" width="11.42578125" style="2"/>
    <col min="12525" max="12525" width="5.7109375" style="2" customWidth="1"/>
    <col min="12526" max="12526" width="8.7109375" style="2" customWidth="1"/>
    <col min="12527" max="12527" width="50.7109375" style="2" customWidth="1"/>
    <col min="12528" max="12528" width="5.7109375" style="2" customWidth="1"/>
    <col min="12529" max="12529" width="20.7109375" style="2" customWidth="1"/>
    <col min="12530" max="12530" width="9.140625" style="2" customWidth="1"/>
    <col min="12531" max="12780" width="11.42578125" style="2"/>
    <col min="12781" max="12781" width="5.7109375" style="2" customWidth="1"/>
    <col min="12782" max="12782" width="8.7109375" style="2" customWidth="1"/>
    <col min="12783" max="12783" width="50.7109375" style="2" customWidth="1"/>
    <col min="12784" max="12784" width="5.7109375" style="2" customWidth="1"/>
    <col min="12785" max="12785" width="20.7109375" style="2" customWidth="1"/>
    <col min="12786" max="12786" width="9.140625" style="2" customWidth="1"/>
    <col min="12787" max="13036" width="11.42578125" style="2"/>
    <col min="13037" max="13037" width="5.7109375" style="2" customWidth="1"/>
    <col min="13038" max="13038" width="8.7109375" style="2" customWidth="1"/>
    <col min="13039" max="13039" width="50.7109375" style="2" customWidth="1"/>
    <col min="13040" max="13040" width="5.7109375" style="2" customWidth="1"/>
    <col min="13041" max="13041" width="20.7109375" style="2" customWidth="1"/>
    <col min="13042" max="13042" width="9.140625" style="2" customWidth="1"/>
    <col min="13043" max="13292" width="11.42578125" style="2"/>
    <col min="13293" max="13293" width="5.7109375" style="2" customWidth="1"/>
    <col min="13294" max="13294" width="8.7109375" style="2" customWidth="1"/>
    <col min="13295" max="13295" width="50.7109375" style="2" customWidth="1"/>
    <col min="13296" max="13296" width="5.7109375" style="2" customWidth="1"/>
    <col min="13297" max="13297" width="20.7109375" style="2" customWidth="1"/>
    <col min="13298" max="13298" width="9.140625" style="2" customWidth="1"/>
    <col min="13299" max="13548" width="11.42578125" style="2"/>
    <col min="13549" max="13549" width="5.7109375" style="2" customWidth="1"/>
    <col min="13550" max="13550" width="8.7109375" style="2" customWidth="1"/>
    <col min="13551" max="13551" width="50.7109375" style="2" customWidth="1"/>
    <col min="13552" max="13552" width="5.7109375" style="2" customWidth="1"/>
    <col min="13553" max="13553" width="20.7109375" style="2" customWidth="1"/>
    <col min="13554" max="13554" width="9.140625" style="2" customWidth="1"/>
    <col min="13555" max="13804" width="11.42578125" style="2"/>
    <col min="13805" max="13805" width="5.7109375" style="2" customWidth="1"/>
    <col min="13806" max="13806" width="8.7109375" style="2" customWidth="1"/>
    <col min="13807" max="13807" width="50.7109375" style="2" customWidth="1"/>
    <col min="13808" max="13808" width="5.7109375" style="2" customWidth="1"/>
    <col min="13809" max="13809" width="20.7109375" style="2" customWidth="1"/>
    <col min="13810" max="13810" width="9.140625" style="2" customWidth="1"/>
    <col min="13811" max="14060" width="11.42578125" style="2"/>
    <col min="14061" max="14061" width="5.7109375" style="2" customWidth="1"/>
    <col min="14062" max="14062" width="8.7109375" style="2" customWidth="1"/>
    <col min="14063" max="14063" width="50.7109375" style="2" customWidth="1"/>
    <col min="14064" max="14064" width="5.7109375" style="2" customWidth="1"/>
    <col min="14065" max="14065" width="20.7109375" style="2" customWidth="1"/>
    <col min="14066" max="14066" width="9.140625" style="2" customWidth="1"/>
    <col min="14067" max="14316" width="11.42578125" style="2"/>
    <col min="14317" max="14317" width="5.7109375" style="2" customWidth="1"/>
    <col min="14318" max="14318" width="8.7109375" style="2" customWidth="1"/>
    <col min="14319" max="14319" width="50.7109375" style="2" customWidth="1"/>
    <col min="14320" max="14320" width="5.7109375" style="2" customWidth="1"/>
    <col min="14321" max="14321" width="20.7109375" style="2" customWidth="1"/>
    <col min="14322" max="14322" width="9.140625" style="2" customWidth="1"/>
    <col min="14323" max="14572" width="11.42578125" style="2"/>
    <col min="14573" max="14573" width="5.7109375" style="2" customWidth="1"/>
    <col min="14574" max="14574" width="8.7109375" style="2" customWidth="1"/>
    <col min="14575" max="14575" width="50.7109375" style="2" customWidth="1"/>
    <col min="14576" max="14576" width="5.7109375" style="2" customWidth="1"/>
    <col min="14577" max="14577" width="20.7109375" style="2" customWidth="1"/>
    <col min="14578" max="14578" width="9.140625" style="2" customWidth="1"/>
    <col min="14579" max="14828" width="11.42578125" style="2"/>
    <col min="14829" max="14829" width="5.7109375" style="2" customWidth="1"/>
    <col min="14830" max="14830" width="8.7109375" style="2" customWidth="1"/>
    <col min="14831" max="14831" width="50.7109375" style="2" customWidth="1"/>
    <col min="14832" max="14832" width="5.7109375" style="2" customWidth="1"/>
    <col min="14833" max="14833" width="20.7109375" style="2" customWidth="1"/>
    <col min="14834" max="14834" width="9.140625" style="2" customWidth="1"/>
    <col min="14835" max="15084" width="11.42578125" style="2"/>
    <col min="15085" max="15085" width="5.7109375" style="2" customWidth="1"/>
    <col min="15086" max="15086" width="8.7109375" style="2" customWidth="1"/>
    <col min="15087" max="15087" width="50.7109375" style="2" customWidth="1"/>
    <col min="15088" max="15088" width="5.7109375" style="2" customWidth="1"/>
    <col min="15089" max="15089" width="20.7109375" style="2" customWidth="1"/>
    <col min="15090" max="15090" width="9.140625" style="2" customWidth="1"/>
    <col min="15091" max="15340" width="11.42578125" style="2"/>
    <col min="15341" max="15341" width="5.7109375" style="2" customWidth="1"/>
    <col min="15342" max="15342" width="8.7109375" style="2" customWidth="1"/>
    <col min="15343" max="15343" width="50.7109375" style="2" customWidth="1"/>
    <col min="15344" max="15344" width="5.7109375" style="2" customWidth="1"/>
    <col min="15345" max="15345" width="20.7109375" style="2" customWidth="1"/>
    <col min="15346" max="15346" width="9.140625" style="2" customWidth="1"/>
    <col min="15347" max="15596" width="11.42578125" style="2"/>
    <col min="15597" max="15597" width="5.7109375" style="2" customWidth="1"/>
    <col min="15598" max="15598" width="8.7109375" style="2" customWidth="1"/>
    <col min="15599" max="15599" width="50.7109375" style="2" customWidth="1"/>
    <col min="15600" max="15600" width="5.7109375" style="2" customWidth="1"/>
    <col min="15601" max="15601" width="20.7109375" style="2" customWidth="1"/>
    <col min="15602" max="15602" width="9.140625" style="2" customWidth="1"/>
    <col min="15603" max="15852" width="11.42578125" style="2"/>
    <col min="15853" max="15853" width="5.7109375" style="2" customWidth="1"/>
    <col min="15854" max="15854" width="8.7109375" style="2" customWidth="1"/>
    <col min="15855" max="15855" width="50.7109375" style="2" customWidth="1"/>
    <col min="15856" max="15856" width="5.7109375" style="2" customWidth="1"/>
    <col min="15857" max="15857" width="20.7109375" style="2" customWidth="1"/>
    <col min="15858" max="15858" width="9.140625" style="2" customWidth="1"/>
    <col min="15859" max="16108" width="11.42578125" style="2"/>
    <col min="16109" max="16109" width="5.7109375" style="2" customWidth="1"/>
    <col min="16110" max="16110" width="8.7109375" style="2" customWidth="1"/>
    <col min="16111" max="16111" width="50.7109375" style="2" customWidth="1"/>
    <col min="16112" max="16112" width="5.7109375" style="2" customWidth="1"/>
    <col min="16113" max="16113" width="20.7109375" style="2" customWidth="1"/>
    <col min="16114" max="16114" width="9.140625" style="2" customWidth="1"/>
    <col min="16115" max="16384" width="11.42578125" style="2"/>
  </cols>
  <sheetData>
    <row r="1" spans="1:10" s="4" customFormat="1" ht="19.5" customHeight="1" thickBot="1" x14ac:dyDescent="0.3">
      <c r="A1" s="14"/>
      <c r="B1" s="14"/>
      <c r="C1" s="15"/>
      <c r="D1" s="14"/>
      <c r="E1" s="16"/>
      <c r="F1" s="3"/>
      <c r="H1" s="12"/>
    </row>
    <row r="2" spans="1:10" ht="27" customHeight="1" x14ac:dyDescent="0.25">
      <c r="A2" s="56" t="s">
        <v>40</v>
      </c>
      <c r="B2" s="57"/>
      <c r="C2" s="57"/>
      <c r="D2" s="57"/>
      <c r="E2" s="58"/>
      <c r="H2" s="12"/>
    </row>
    <row r="3" spans="1:10" ht="27" customHeight="1" thickBot="1" x14ac:dyDescent="0.3">
      <c r="A3" s="59"/>
      <c r="B3" s="60"/>
      <c r="C3" s="60"/>
      <c r="D3" s="60"/>
      <c r="E3" s="61"/>
      <c r="H3" s="12"/>
    </row>
    <row r="4" spans="1:10" s="4" customFormat="1" ht="16.5" customHeight="1" x14ac:dyDescent="0.25">
      <c r="A4" s="62" t="s">
        <v>0</v>
      </c>
      <c r="B4" s="62" t="s">
        <v>1</v>
      </c>
      <c r="C4" s="62" t="s">
        <v>2</v>
      </c>
      <c r="D4" s="62" t="s">
        <v>3</v>
      </c>
      <c r="E4" s="64" t="s">
        <v>4</v>
      </c>
      <c r="F4" s="3"/>
      <c r="H4" s="12"/>
    </row>
    <row r="5" spans="1:10" s="4" customFormat="1" ht="16.5" customHeight="1" thickBot="1" x14ac:dyDescent="0.3">
      <c r="A5" s="63"/>
      <c r="B5" s="63"/>
      <c r="C5" s="63"/>
      <c r="D5" s="63"/>
      <c r="E5" s="65"/>
      <c r="F5" s="3" t="s">
        <v>47</v>
      </c>
      <c r="G5" s="3" t="s">
        <v>47</v>
      </c>
      <c r="H5" s="12"/>
    </row>
    <row r="6" spans="1:10" s="4" customFormat="1" ht="17.100000000000001" customHeight="1" x14ac:dyDescent="0.25">
      <c r="A6" s="17"/>
      <c r="B6" s="18"/>
      <c r="C6" s="20"/>
      <c r="D6" s="8"/>
      <c r="E6" s="10"/>
      <c r="F6" s="3"/>
      <c r="H6" s="11"/>
    </row>
    <row r="7" spans="1:10" s="4" customFormat="1" ht="17.100000000000001" customHeight="1" x14ac:dyDescent="0.25">
      <c r="A7" s="17"/>
      <c r="B7" s="19"/>
      <c r="C7" s="20"/>
      <c r="D7" s="8"/>
      <c r="E7" s="10"/>
      <c r="F7" s="3"/>
      <c r="H7" s="11"/>
    </row>
    <row r="8" spans="1:10" s="4" customFormat="1" ht="17.100000000000001" customHeight="1" x14ac:dyDescent="0.25">
      <c r="A8" s="17"/>
      <c r="B8" s="19"/>
      <c r="C8" s="20" t="s">
        <v>41</v>
      </c>
      <c r="D8" s="8" t="s">
        <v>44</v>
      </c>
      <c r="E8" s="10">
        <f>('Calcul de métré'!F10+'Calcul de métré'!F14+'Calcul de métré'!F18+'Calcul de métré'!F22+'Calcul de métré'!F27+'Calcul de métré'!F32+'Calcul de métré'!F36)*G8</f>
        <v>12062223.55534533</v>
      </c>
      <c r="F8" s="3">
        <f>9.87*1.4</f>
        <v>13.817999999999998</v>
      </c>
      <c r="G8" s="48">
        <f>F8*119.331742</f>
        <v>1648.9260109559998</v>
      </c>
      <c r="H8" s="21"/>
    </row>
    <row r="9" spans="1:10" s="4" customFormat="1" ht="17.100000000000001" customHeight="1" x14ac:dyDescent="0.25">
      <c r="A9" s="17"/>
      <c r="B9" s="19"/>
      <c r="C9" s="20" t="s">
        <v>42</v>
      </c>
      <c r="D9" s="8" t="s">
        <v>44</v>
      </c>
      <c r="E9" s="10"/>
      <c r="F9" s="3"/>
      <c r="G9" s="48"/>
    </row>
    <row r="10" spans="1:10" s="4" customFormat="1" ht="17.100000000000001" customHeight="1" x14ac:dyDescent="0.25">
      <c r="A10" s="17"/>
      <c r="B10" s="19"/>
      <c r="C10" s="20" t="s">
        <v>43</v>
      </c>
      <c r="D10" s="8" t="s">
        <v>44</v>
      </c>
      <c r="E10" s="10"/>
      <c r="F10" s="3"/>
      <c r="G10" s="48"/>
    </row>
    <row r="11" spans="1:10" s="4" customFormat="1" ht="17.100000000000001" customHeight="1" x14ac:dyDescent="0.25">
      <c r="A11" s="17"/>
      <c r="B11" s="19"/>
      <c r="C11" s="20" t="s">
        <v>45</v>
      </c>
      <c r="D11" s="8" t="s">
        <v>44</v>
      </c>
      <c r="E11" s="10"/>
      <c r="F11" s="3">
        <f>G11/119.331742</f>
        <v>50.280000102571201</v>
      </c>
      <c r="G11" s="48">
        <v>6000</v>
      </c>
      <c r="I11" s="4" t="s">
        <v>66</v>
      </c>
      <c r="J11" s="4">
        <v>43891200</v>
      </c>
    </row>
    <row r="12" spans="1:10" s="4" customFormat="1" ht="17.100000000000001" customHeight="1" x14ac:dyDescent="0.25">
      <c r="A12" s="17"/>
      <c r="B12" s="19"/>
      <c r="C12" s="20" t="s">
        <v>46</v>
      </c>
      <c r="D12" s="8" t="s">
        <v>44</v>
      </c>
      <c r="E12" s="10">
        <f>('Calcul de métré'!F10+'Calcul de métré'!F14+'Calcul de métré'!F18+'Calcul de métré'!F22+'Calcul de métré'!F27+'Calcul de métré'!F32+'Calcul de métré'!F36)*G12</f>
        <v>43891200.000000007</v>
      </c>
      <c r="F12" s="3">
        <f>G12/119.331742</f>
        <v>50.280000102571201</v>
      </c>
      <c r="G12" s="48">
        <v>6000</v>
      </c>
    </row>
    <row r="13" spans="1:10" s="4" customFormat="1" ht="17.100000000000001" customHeight="1" x14ac:dyDescent="0.25">
      <c r="A13" s="17"/>
      <c r="B13" s="19"/>
      <c r="C13" s="20" t="s">
        <v>48</v>
      </c>
      <c r="D13" s="8" t="s">
        <v>6</v>
      </c>
      <c r="E13" s="10">
        <f>(('Calcul de métré'!E9+'Calcul de métré'!E13+'Calcul de métré'!E17+'Calcul de métré'!E21+'Calcul de métré'!E26+'Calcul de métré'!E31+'Calcul de métré'!E35)*2)*G13</f>
        <v>22629000</v>
      </c>
      <c r="F13" s="3">
        <f>G13/119.331742</f>
        <v>79.61000016240439</v>
      </c>
      <c r="G13" s="48">
        <v>9500</v>
      </c>
    </row>
    <row r="14" spans="1:10" s="4" customFormat="1" ht="17.100000000000001" customHeight="1" x14ac:dyDescent="0.25">
      <c r="A14" s="17"/>
      <c r="B14" s="19"/>
      <c r="C14" s="20" t="s">
        <v>56</v>
      </c>
      <c r="D14" s="8" t="s">
        <v>44</v>
      </c>
      <c r="E14" s="10"/>
      <c r="F14" s="3"/>
    </row>
    <row r="15" spans="1:10" s="4" customFormat="1" ht="17.100000000000001" customHeight="1" x14ac:dyDescent="0.25">
      <c r="A15" s="17"/>
      <c r="B15" s="19"/>
      <c r="C15" s="20"/>
      <c r="D15" s="8"/>
      <c r="E15" s="10"/>
      <c r="F15" s="3"/>
    </row>
    <row r="16" spans="1:10" s="4" customFormat="1" ht="17.100000000000001" customHeight="1" x14ac:dyDescent="0.25">
      <c r="A16" s="17"/>
      <c r="B16" s="19"/>
      <c r="C16" s="20" t="s">
        <v>64</v>
      </c>
      <c r="D16" s="8" t="s">
        <v>44</v>
      </c>
      <c r="E16" s="10"/>
      <c r="F16" s="3">
        <f>G16/119.331742</f>
        <v>50.280000102571201</v>
      </c>
      <c r="G16" s="48">
        <v>6000</v>
      </c>
      <c r="I16" s="4" t="s">
        <v>66</v>
      </c>
      <c r="J16" s="4">
        <v>2808000</v>
      </c>
    </row>
    <row r="17" spans="1:8" s="4" customFormat="1" ht="17.100000000000001" customHeight="1" x14ac:dyDescent="0.25">
      <c r="A17" s="17"/>
      <c r="B17" s="19"/>
      <c r="C17" s="20" t="s">
        <v>65</v>
      </c>
      <c r="D17" s="8" t="s">
        <v>6</v>
      </c>
      <c r="E17" s="10">
        <f>'Calcul de métré'!E39*G17</f>
        <v>836000</v>
      </c>
      <c r="F17" s="3">
        <f>G17/119.331742</f>
        <v>79.61000016240439</v>
      </c>
      <c r="G17" s="48">
        <v>9500</v>
      </c>
    </row>
    <row r="18" spans="1:8" s="4" customFormat="1" ht="17.100000000000001" customHeight="1" x14ac:dyDescent="0.25">
      <c r="A18" s="17"/>
      <c r="B18" s="19"/>
      <c r="C18" s="20" t="s">
        <v>57</v>
      </c>
      <c r="D18" s="8" t="s">
        <v>44</v>
      </c>
      <c r="E18" s="10"/>
      <c r="F18" s="3"/>
    </row>
    <row r="19" spans="1:8" s="4" customFormat="1" ht="17.100000000000001" customHeight="1" x14ac:dyDescent="0.25">
      <c r="A19" s="17"/>
      <c r="B19" s="19"/>
      <c r="C19" s="20"/>
      <c r="D19" s="8"/>
      <c r="E19" s="10"/>
      <c r="F19" s="3"/>
    </row>
    <row r="20" spans="1:8" s="4" customFormat="1" ht="17.100000000000001" customHeight="1" x14ac:dyDescent="0.25">
      <c r="A20" s="17"/>
      <c r="B20" s="19"/>
      <c r="C20" s="20"/>
      <c r="D20" s="8"/>
      <c r="E20" s="10"/>
      <c r="F20" s="3"/>
    </row>
    <row r="21" spans="1:8" s="4" customFormat="1" ht="17.100000000000001" customHeight="1" x14ac:dyDescent="0.25">
      <c r="A21" s="17"/>
      <c r="B21" s="19"/>
      <c r="C21" s="20"/>
      <c r="D21" s="8"/>
      <c r="E21" s="10"/>
      <c r="F21" s="3"/>
    </row>
    <row r="22" spans="1:8" s="4" customFormat="1" ht="17.100000000000001" customHeight="1" x14ac:dyDescent="0.25">
      <c r="A22" s="17"/>
      <c r="B22" s="19"/>
      <c r="C22" s="20"/>
      <c r="D22" s="8"/>
      <c r="E22" s="10"/>
      <c r="F22" s="3"/>
    </row>
    <row r="23" spans="1:8" s="4" customFormat="1" ht="17.100000000000001" customHeight="1" x14ac:dyDescent="0.25">
      <c r="A23" s="17"/>
      <c r="B23" s="19"/>
      <c r="C23" s="20"/>
      <c r="D23" s="8"/>
      <c r="E23" s="10"/>
      <c r="F23" s="3"/>
    </row>
    <row r="24" spans="1:8" s="4" customFormat="1" ht="17.100000000000001" customHeight="1" x14ac:dyDescent="0.25">
      <c r="A24" s="17"/>
      <c r="B24" s="19"/>
      <c r="C24" s="20"/>
      <c r="D24" s="8"/>
      <c r="E24" s="10"/>
      <c r="F24" s="3"/>
    </row>
    <row r="25" spans="1:8" s="4" customFormat="1" ht="17.100000000000001" customHeight="1" x14ac:dyDescent="0.25">
      <c r="A25" s="17"/>
      <c r="B25" s="19"/>
      <c r="C25" s="20"/>
      <c r="D25" s="8"/>
      <c r="E25" s="10"/>
      <c r="F25" s="3"/>
    </row>
    <row r="26" spans="1:8" s="4" customFormat="1" ht="17.100000000000001" customHeight="1" thickBot="1" x14ac:dyDescent="0.3">
      <c r="A26" s="17"/>
      <c r="B26" s="47"/>
      <c r="C26" s="20"/>
      <c r="D26" s="8"/>
      <c r="E26" s="9"/>
      <c r="F26" s="3">
        <f t="shared" ref="F26:F31" si="0">E26/119.331742</f>
        <v>0</v>
      </c>
      <c r="H26" s="12"/>
    </row>
    <row r="27" spans="1:8" s="4" customFormat="1" ht="19.5" customHeight="1" thickBot="1" x14ac:dyDescent="0.3">
      <c r="A27" s="51" t="s">
        <v>7</v>
      </c>
      <c r="B27" s="52"/>
      <c r="C27" s="52"/>
      <c r="D27" s="52"/>
      <c r="E27" s="13">
        <f>SUM(E6:E26)</f>
        <v>79418423.555345342</v>
      </c>
      <c r="F27" s="3">
        <f t="shared" si="0"/>
        <v>665526.39075146778</v>
      </c>
      <c r="H27" s="12"/>
    </row>
    <row r="28" spans="1:8" s="4" customFormat="1" ht="19.5" customHeight="1" x14ac:dyDescent="0.25">
      <c r="A28" s="14"/>
      <c r="B28" s="14"/>
      <c r="C28" s="15"/>
      <c r="D28" s="14"/>
      <c r="E28" s="16"/>
      <c r="F28" s="3">
        <f t="shared" si="0"/>
        <v>0</v>
      </c>
      <c r="H28" s="12"/>
    </row>
    <row r="29" spans="1:8" s="4" customFormat="1" ht="19.5" customHeight="1" thickBot="1" x14ac:dyDescent="0.3">
      <c r="A29" s="23"/>
      <c r="B29" s="23"/>
      <c r="C29" s="24"/>
      <c r="D29" s="25"/>
      <c r="E29" s="26"/>
      <c r="F29" s="3">
        <f t="shared" si="0"/>
        <v>0</v>
      </c>
      <c r="H29" s="12"/>
    </row>
    <row r="30" spans="1:8" s="4" customFormat="1" ht="19.5" customHeight="1" x14ac:dyDescent="0.25">
      <c r="A30" s="27"/>
      <c r="B30" s="14"/>
      <c r="C30" s="15"/>
      <c r="D30" s="14"/>
      <c r="E30" s="16"/>
      <c r="F30" s="3">
        <f t="shared" si="0"/>
        <v>0</v>
      </c>
    </row>
    <row r="31" spans="1:8" s="4" customFormat="1" ht="17.100000000000001" customHeight="1" x14ac:dyDescent="0.25">
      <c r="A31" s="17"/>
      <c r="B31" s="6"/>
      <c r="C31" s="28"/>
      <c r="D31" s="8"/>
      <c r="E31" s="16"/>
      <c r="F31" s="3">
        <f t="shared" si="0"/>
        <v>0</v>
      </c>
    </row>
    <row r="32" spans="1:8" ht="15.75" x14ac:dyDescent="0.25">
      <c r="A32" s="8"/>
      <c r="B32" s="31"/>
      <c r="C32" s="31"/>
      <c r="D32" s="30"/>
      <c r="E32" s="16"/>
    </row>
    <row r="33" spans="1:5" ht="15.75" x14ac:dyDescent="0.25">
      <c r="A33" s="8"/>
      <c r="B33" s="31"/>
      <c r="C33" s="31"/>
      <c r="D33" s="30"/>
      <c r="E33" s="16"/>
    </row>
    <row r="34" spans="1:5" ht="15.75" x14ac:dyDescent="0.25">
      <c r="A34" s="8"/>
      <c r="B34" s="6"/>
      <c r="C34" s="28"/>
      <c r="D34" s="30"/>
      <c r="E34" s="16"/>
    </row>
    <row r="35" spans="1:5" ht="15.75" x14ac:dyDescent="0.25">
      <c r="A35" s="8"/>
      <c r="B35" s="8"/>
      <c r="C35" s="28"/>
      <c r="D35" s="30"/>
      <c r="E35" s="16"/>
    </row>
    <row r="36" spans="1:5" ht="15.75" x14ac:dyDescent="0.25">
      <c r="A36" s="8"/>
      <c r="B36" s="8"/>
      <c r="C36" s="28"/>
      <c r="D36" s="30"/>
      <c r="E36" s="16"/>
    </row>
    <row r="37" spans="1:5" ht="15.75" x14ac:dyDescent="0.25">
      <c r="A37" s="8"/>
      <c r="B37" s="8"/>
      <c r="C37" s="28"/>
      <c r="D37" s="30"/>
      <c r="E37" s="16"/>
    </row>
    <row r="38" spans="1:5" ht="15.75" x14ac:dyDescent="0.25">
      <c r="A38" s="8"/>
      <c r="B38" s="8"/>
      <c r="C38" s="28"/>
      <c r="D38" s="30"/>
      <c r="E38" s="16"/>
    </row>
    <row r="39" spans="1:5" ht="15.75" x14ac:dyDescent="0.25">
      <c r="A39" s="8"/>
      <c r="B39" s="8"/>
      <c r="C39" s="28"/>
      <c r="D39" s="30"/>
      <c r="E39" s="16"/>
    </row>
    <row r="40" spans="1:5" ht="15.75" x14ac:dyDescent="0.25">
      <c r="A40" s="8"/>
      <c r="B40" s="8"/>
      <c r="C40" s="28"/>
      <c r="D40" s="30"/>
      <c r="E40" s="16"/>
    </row>
    <row r="41" spans="1:5" ht="15.75" x14ac:dyDescent="0.25">
      <c r="A41" s="8"/>
      <c r="B41" s="8"/>
      <c r="C41" s="28"/>
      <c r="D41" s="30"/>
      <c r="E41" s="16"/>
    </row>
    <row r="42" spans="1:5" ht="15.75" x14ac:dyDescent="0.25">
      <c r="A42" s="8"/>
      <c r="B42" s="6"/>
      <c r="C42" s="28"/>
      <c r="D42" s="30"/>
      <c r="E42" s="16"/>
    </row>
    <row r="43" spans="1:5" ht="15.75" x14ac:dyDescent="0.25">
      <c r="A43" s="8"/>
      <c r="B43" s="6"/>
      <c r="C43" s="28"/>
      <c r="D43" s="8"/>
      <c r="E43" s="16"/>
    </row>
    <row r="44" spans="1:5" ht="15.75" x14ac:dyDescent="0.25">
      <c r="A44" s="8"/>
      <c r="B44" s="6"/>
      <c r="C44" s="28"/>
      <c r="D44" s="8"/>
      <c r="E44" s="16"/>
    </row>
  </sheetData>
  <mergeCells count="7">
    <mergeCell ref="A27:D27"/>
    <mergeCell ref="A2:E3"/>
    <mergeCell ref="A4:A5"/>
    <mergeCell ref="B4:B5"/>
    <mergeCell ref="C4:C5"/>
    <mergeCell ref="D4:D5"/>
    <mergeCell ref="E4:E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8:F40"/>
  <sheetViews>
    <sheetView topLeftCell="A10" workbookViewId="0">
      <selection activeCell="F40" sqref="F40"/>
    </sheetView>
  </sheetViews>
  <sheetFormatPr baseColWidth="10" defaultRowHeight="15" x14ac:dyDescent="0.25"/>
  <sheetData>
    <row r="8" spans="4:6" x14ac:dyDescent="0.25">
      <c r="D8" t="s">
        <v>49</v>
      </c>
    </row>
    <row r="9" spans="4:6" x14ac:dyDescent="0.25">
      <c r="D9" t="s">
        <v>50</v>
      </c>
      <c r="E9">
        <v>60</v>
      </c>
      <c r="F9" t="s">
        <v>51</v>
      </c>
    </row>
    <row r="10" spans="4:6" x14ac:dyDescent="0.25">
      <c r="D10" t="s">
        <v>52</v>
      </c>
      <c r="E10">
        <v>5</v>
      </c>
      <c r="F10">
        <f>E9*E10</f>
        <v>300</v>
      </c>
    </row>
    <row r="12" spans="4:6" x14ac:dyDescent="0.25">
      <c r="D12" t="s">
        <v>58</v>
      </c>
    </row>
    <row r="13" spans="4:6" x14ac:dyDescent="0.25">
      <c r="D13" t="s">
        <v>53</v>
      </c>
      <c r="E13">
        <f>67+9+24+71+20+63+62+79</f>
        <v>395</v>
      </c>
      <c r="F13" t="s">
        <v>51</v>
      </c>
    </row>
    <row r="14" spans="4:6" x14ac:dyDescent="0.25">
      <c r="D14" t="s">
        <v>52</v>
      </c>
      <c r="E14">
        <v>6.4</v>
      </c>
      <c r="F14">
        <f>E13*E14</f>
        <v>2528</v>
      </c>
    </row>
    <row r="16" spans="4:6" x14ac:dyDescent="0.25">
      <c r="D16" t="s">
        <v>59</v>
      </c>
    </row>
    <row r="17" spans="4:6" x14ac:dyDescent="0.25">
      <c r="D17" t="s">
        <v>53</v>
      </c>
      <c r="E17">
        <f>7+24+69+30+43+10+11</f>
        <v>194</v>
      </c>
      <c r="F17" t="s">
        <v>51</v>
      </c>
    </row>
    <row r="18" spans="4:6" x14ac:dyDescent="0.25">
      <c r="D18" t="s">
        <v>52</v>
      </c>
      <c r="E18">
        <v>6.4</v>
      </c>
      <c r="F18">
        <f>E17*E18</f>
        <v>1241.6000000000001</v>
      </c>
    </row>
    <row r="20" spans="4:6" x14ac:dyDescent="0.25">
      <c r="D20" t="s">
        <v>54</v>
      </c>
    </row>
    <row r="21" spans="4:6" x14ac:dyDescent="0.25">
      <c r="D21" t="s">
        <v>53</v>
      </c>
      <c r="E21">
        <f>47+18+50+47</f>
        <v>162</v>
      </c>
      <c r="F21" t="s">
        <v>51</v>
      </c>
    </row>
    <row r="22" spans="4:6" x14ac:dyDescent="0.25">
      <c r="D22" t="s">
        <v>52</v>
      </c>
      <c r="E22">
        <v>6</v>
      </c>
      <c r="F22">
        <f>E21*E22</f>
        <v>972</v>
      </c>
    </row>
    <row r="25" spans="4:6" x14ac:dyDescent="0.25">
      <c r="D25" t="s">
        <v>55</v>
      </c>
    </row>
    <row r="26" spans="4:6" x14ac:dyDescent="0.25">
      <c r="D26" t="s">
        <v>53</v>
      </c>
      <c r="E26">
        <f>18+32</f>
        <v>50</v>
      </c>
      <c r="F26" t="s">
        <v>51</v>
      </c>
    </row>
    <row r="27" spans="4:6" x14ac:dyDescent="0.25">
      <c r="D27" t="s">
        <v>52</v>
      </c>
      <c r="E27">
        <v>5</v>
      </c>
      <c r="F27">
        <f>E26*E27</f>
        <v>250</v>
      </c>
    </row>
    <row r="30" spans="4:6" x14ac:dyDescent="0.25">
      <c r="D30" s="49" t="s">
        <v>61</v>
      </c>
    </row>
    <row r="31" spans="4:6" x14ac:dyDescent="0.25">
      <c r="D31" t="s">
        <v>53</v>
      </c>
      <c r="E31">
        <f>30+18+141+13+19</f>
        <v>221</v>
      </c>
      <c r="F31" t="s">
        <v>51</v>
      </c>
    </row>
    <row r="32" spans="4:6" x14ac:dyDescent="0.25">
      <c r="D32" t="s">
        <v>52</v>
      </c>
      <c r="E32">
        <v>6</v>
      </c>
      <c r="F32">
        <f>E31*E32</f>
        <v>1326</v>
      </c>
    </row>
    <row r="34" spans="4:6" x14ac:dyDescent="0.25">
      <c r="D34" t="s">
        <v>60</v>
      </c>
    </row>
    <row r="35" spans="4:6" x14ac:dyDescent="0.25">
      <c r="D35" t="s">
        <v>53</v>
      </c>
      <c r="E35">
        <f>48+14+15+19+13</f>
        <v>109</v>
      </c>
      <c r="F35" t="s">
        <v>51</v>
      </c>
    </row>
    <row r="36" spans="4:6" x14ac:dyDescent="0.25">
      <c r="D36" t="s">
        <v>52</v>
      </c>
      <c r="E36">
        <v>6.4</v>
      </c>
      <c r="F36">
        <f>E35*E36</f>
        <v>697.6</v>
      </c>
    </row>
    <row r="38" spans="4:6" x14ac:dyDescent="0.25">
      <c r="D38" t="s">
        <v>62</v>
      </c>
    </row>
    <row r="39" spans="4:6" x14ac:dyDescent="0.25">
      <c r="D39" t="s">
        <v>63</v>
      </c>
      <c r="E39">
        <f>26+10+26*2</f>
        <v>88</v>
      </c>
      <c r="F39" t="s">
        <v>51</v>
      </c>
    </row>
    <row r="40" spans="4:6" x14ac:dyDescent="0.25">
      <c r="F40">
        <v>468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Dispositions générales</vt:lpstr>
      <vt:lpstr>Section technique n°1</vt:lpstr>
      <vt:lpstr>Calcul de métré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2024-08-09T04:12:50Z</dcterms:modified>
</cp:coreProperties>
</file>