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updateLinks="never" codeName="ThisWorkbook"/>
  <mc:AlternateContent xmlns:mc="http://schemas.openxmlformats.org/markup-compatibility/2006">
    <mc:Choice Requires="x15">
      <x15ac:absPath xmlns:x15ac="http://schemas.microsoft.com/office/spreadsheetml/2010/11/ac" url="T:\SAV-DMC\PROCEDURE A LANCER\2024\02-2024 MAPA RIE\DCE WORD\"/>
    </mc:Choice>
  </mc:AlternateContent>
  <bookViews>
    <workbookView xWindow="0" yWindow="0" windowWidth="25200" windowHeight="11420" tabRatio="885" activeTab="2"/>
  </bookViews>
  <sheets>
    <sheet name="1. Présentation" sheetId="84" r:id="rId1"/>
    <sheet name="2. Engagements du candidat" sheetId="94" r:id="rId2"/>
    <sheet name="3. BPU" sheetId="90" r:id="rId3"/>
    <sheet name="5. DQE masqué" sheetId="93" state="hidden" r:id="rId4"/>
  </sheets>
  <externalReferences>
    <externalReference r:id="rId5"/>
    <externalReference r:id="rId6"/>
    <externalReference r:id="rId7"/>
    <externalReference r:id="rId8"/>
    <externalReference r:id="rId9"/>
  </externalReferences>
  <definedNames>
    <definedName name="__PL12">'[1]PL 12MTHS'!$C$7:$P$27,'[1]PL 12MTHS'!$C$29:$P$52,'[1]PL 12MTHS'!$C$56:$P$74,'[1]PL 12MTHS'!$C$78:$P$79,'[1]PL 12MTHS'!$C$82:$P$84,'[1]PL 12MTHS'!$C$86:$P$87,'[1]PL 12MTHS'!$C$92:$P$93</definedName>
    <definedName name="_PL12">'[1]PL 12MTHS'!$C$7:$P$27,'[1]PL 12MTHS'!$C$29:$P$52,'[1]PL 12MTHS'!$C$56:$P$74,'[1]PL 12MTHS'!$C$78:$P$79,'[1]PL 12MTHS'!$C$82:$P$84,'[1]PL 12MTHS'!$C$86:$P$87,'[1]PL 12MTHS'!$C$92:$P$93</definedName>
    <definedName name="A1ARVALYS">#REF!</definedName>
    <definedName name="A1ASCAC">#REF!</definedName>
    <definedName name="A1CDER">#REF!</definedName>
    <definedName name="A1CDERINF">#REF!</definedName>
    <definedName name="A1CDERNC">#REF!</definedName>
    <definedName name="A1CHDEPAGRI">#REF!</definedName>
    <definedName name="A1CHREGAGRI">#REF!</definedName>
    <definedName name="A1CRCA">#REF!</definedName>
    <definedName name="A1FDSEA">#REF!</definedName>
    <definedName name="A1FEDCHASS">#REF!</definedName>
    <definedName name="A1FLUZERNE">#REF!</definedName>
    <definedName name="A1RIE">#REF!</definedName>
    <definedName name="A1TOTALFACT">#REF!</definedName>
    <definedName name="A1UCLM">#REF!</definedName>
    <definedName name="A2ARVALYS">#REF!</definedName>
    <definedName name="A2ASCAC">#REF!</definedName>
    <definedName name="A2CDER">#REF!</definedName>
    <definedName name="A2CDERINF">#REF!</definedName>
    <definedName name="A2CDERNC">#REF!</definedName>
    <definedName name="A2CHDEPAGRI">#REF!</definedName>
    <definedName name="A2CHREGAGRI">#REF!</definedName>
    <definedName name="A2CRCA">#REF!</definedName>
    <definedName name="A2FDSEA">#REF!</definedName>
    <definedName name="A2FEDCHASS">#REF!</definedName>
    <definedName name="A2FLUZERNE">#REF!</definedName>
    <definedName name="A2RIE">#REF!</definedName>
    <definedName name="A2TOTALFACT">#REF!</definedName>
    <definedName name="A2UCLM">#REF!</definedName>
    <definedName name="A3ARVALYS">#REF!</definedName>
    <definedName name="A3ASCAC">#REF!</definedName>
    <definedName name="A3CDER">#REF!</definedName>
    <definedName name="A3CDERINF">#REF!</definedName>
    <definedName name="A3CDERNC">#REF!</definedName>
    <definedName name="A3CHDEPAGRI">#REF!</definedName>
    <definedName name="A3CHREGAGRI">#REF!</definedName>
    <definedName name="A3CRCA">#REF!</definedName>
    <definedName name="A3FDSEA">#REF!</definedName>
    <definedName name="A3FEDCHASS">#REF!</definedName>
    <definedName name="A3FLUZERNE">#REF!</definedName>
    <definedName name="A3RIE">#REF!</definedName>
    <definedName name="A3TOTALFACT">#REF!</definedName>
    <definedName name="A3UCLM">#REF!</definedName>
    <definedName name="A4ARVALYS">#REF!</definedName>
    <definedName name="A4ASCAC">#REF!</definedName>
    <definedName name="A4CDER">#REF!</definedName>
    <definedName name="A4CDERINF">#REF!</definedName>
    <definedName name="A4CDERNC">#REF!</definedName>
    <definedName name="A4CHDEPAGRI">#REF!</definedName>
    <definedName name="A4CHREGAGRI">#REF!</definedName>
    <definedName name="A4CRCA">#REF!</definedName>
    <definedName name="A4FDSEA">#REF!</definedName>
    <definedName name="A4FEDCHASS">#REF!</definedName>
    <definedName name="A4FLUZERNE">#REF!</definedName>
    <definedName name="A4RIE">#REF!</definedName>
    <definedName name="A4TOTALFACT">#REF!</definedName>
    <definedName name="A4UCLM">#REF!</definedName>
    <definedName name="aa">#REF!</definedName>
    <definedName name="_xlnm.Database">#REF!</definedName>
    <definedName name="BDD_code">#REF!</definedName>
    <definedName name="BDD_nom">#REF!</definedName>
    <definedName name="BN">[2]Paramètres!$F$6</definedName>
    <definedName name="BN_1">[2]Paramètres!$F$7</definedName>
    <definedName name="CFTOTS">[3]CASHFLOW!$A$13:$N$13,[3]CASHFLOW!$A$15:$N$15,[3]CASHFLOW!$A$22:$N$22,[3]CASHFLOW!$A$28:$N$28,[3]CASHFLOW!$A$30:$N$30,[3]CASHFLOW!$A$34:$N$34</definedName>
    <definedName name="CléN">[2]Paramètres!$F$4</definedName>
    <definedName name="CléN_1">[2]Paramètres!$F$5</definedName>
    <definedName name="CLES">#REF!</definedName>
    <definedName name="ddd">#REF!</definedName>
    <definedName name="ddddddddddd">#REF!</definedName>
    <definedName name="Département">#REF!</definedName>
    <definedName name="Dotation2005">'[2]Récap Prov2005'!$C$16,'[2]Récap Prov2005'!$C$35,'[2]Récap Prov2005'!$C$21</definedName>
    <definedName name="eeeeeeeee">#REF!</definedName>
    <definedName name="exce2">[4]MUR!$A$2:$A$24</definedName>
    <definedName name="FACTCL3">#REF!</definedName>
    <definedName name="H">#REF!</definedName>
    <definedName name="hhh">#REF!</definedName>
    <definedName name="hhhhhhhh">#REF!</definedName>
    <definedName name="iiiiiiiii">#REF!</definedName>
    <definedName name="_xlnm.Print_Titles" localSheetId="1">'2. Engagements du candidat'!$1:$4</definedName>
    <definedName name="_xlnm.Print_Titles" localSheetId="2">'3. BPU'!$1:$3</definedName>
    <definedName name="jftef">#REF!</definedName>
    <definedName name="JOUR">#REF!</definedName>
    <definedName name="kkkkkkkkkkk">#REF!</definedName>
    <definedName name="LOCBAIL">#REF!</definedName>
    <definedName name="m">#REF!</definedName>
    <definedName name="mmmmmmmmmmmmm">#REF!</definedName>
    <definedName name="NiveauProfessionnel">'[5]Données quantitatives site'!$A$14:$A$22</definedName>
    <definedName name="nSkip">15</definedName>
    <definedName name="Part_internat">#REF!</definedName>
    <definedName name="PDEV._BUDFACT">#REF!</definedName>
    <definedName name="plform1">[1]PL!$C$9:$M$29,[1]PL!$C$32:$H$32,[1]PL!$C$31:$M$54,[1]PL!$C$57:$M$75,[1]PL!$C$80:$M$81,[1]PL!$C$84:$M$86,[1]PL!$C$88:$M$89,[1]PL!$C$94:$M$95</definedName>
    <definedName name="PLGM1">'[1]PL GMARGIN'!$C$9:$M$29,'[1]PL GMARGIN'!$C$37:$M$55,'[1]PL GMARGIN'!$C$56:$M$56,'[1]PL GMARGIN'!$C$59:$M$77,'[1]PL GMARGIN'!$C$82:$L$83,'[1]PL GMARGIN'!$M$82:$M$83,'[1]PL GMARGIN'!$C$86:$M$88,'[1]PL GMARGIN'!$C$90:$M$91,'[1]PL GMARGIN'!$C$96:$M$97</definedName>
    <definedName name="po">#REF!</definedName>
    <definedName name="Produits">#REF!</definedName>
    <definedName name="RECAP">#REF!</definedName>
    <definedName name="Reprise2005">'[2]Récap Prov2005'!$B$41:$C$42,'[2]Récap Prov2005'!$B$60:$C$64,'[2]Récap Prov2005'!$B$75:$C$75</definedName>
    <definedName name="rrrrrrrrrrr">#REF!</definedName>
    <definedName name="rrrrrrrrrrrr">#REF!</definedName>
    <definedName name="rrrrrrrrrrrrr">#REF!</definedName>
    <definedName name="scé">#REF!</definedName>
    <definedName name="Simulation">#REF!</definedName>
    <definedName name="sssssssss">#REF!</definedName>
    <definedName name="ssssssssssss">#REF!</definedName>
    <definedName name="Typ_Ens">#REF!</definedName>
    <definedName name="uuuuuuu">#REF!</definedName>
    <definedName name="yyyyyyyyyyy">#REF!</definedName>
    <definedName name="_xlnm.Print_Area" localSheetId="0">'1. Présentation'!$A$1:$F$11</definedName>
    <definedName name="_xlnm.Print_Area" localSheetId="3">'5. DQE masqué'!$B$2:$E$20</definedName>
    <definedName name="_xlnm.Print_Are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6" i="90" l="1"/>
  <c r="H33" i="90" l="1"/>
  <c r="H32" i="90"/>
  <c r="H31" i="90"/>
  <c r="H36" i="90"/>
  <c r="H35" i="90"/>
  <c r="H34" i="90"/>
  <c r="H24" i="90"/>
  <c r="H23" i="90"/>
  <c r="H22" i="90"/>
  <c r="H21" i="90"/>
  <c r="H28" i="90"/>
  <c r="H27" i="90"/>
  <c r="H26" i="90"/>
  <c r="H25" i="90"/>
  <c r="H12" i="90"/>
  <c r="H11" i="90"/>
  <c r="H10" i="90"/>
  <c r="H15" i="90"/>
  <c r="H14" i="90"/>
  <c r="H13" i="90"/>
  <c r="H90" i="90" l="1"/>
  <c r="H79" i="90" l="1"/>
  <c r="E79" i="90"/>
  <c r="H78" i="90"/>
  <c r="E78" i="90"/>
  <c r="H64" i="90"/>
  <c r="H85" i="90"/>
  <c r="E85" i="90"/>
  <c r="H84" i="90"/>
  <c r="E84" i="90"/>
  <c r="H83" i="90"/>
  <c r="E83" i="90"/>
  <c r="H82" i="90"/>
  <c r="E82" i="90"/>
  <c r="H81" i="90"/>
  <c r="E81" i="90"/>
  <c r="H80" i="90"/>
  <c r="E80" i="90"/>
  <c r="H77" i="90"/>
  <c r="E77" i="90"/>
  <c r="H74" i="90"/>
  <c r="E74" i="90"/>
  <c r="E86" i="90"/>
  <c r="E75" i="90"/>
  <c r="H55" i="90"/>
  <c r="H54" i="90"/>
  <c r="H53" i="90"/>
  <c r="H52" i="90"/>
  <c r="H51" i="90"/>
  <c r="H50" i="90"/>
  <c r="H49" i="90"/>
  <c r="H48" i="90"/>
  <c r="H46" i="90"/>
  <c r="B42" i="90"/>
  <c r="H40" i="90"/>
  <c r="H37" i="90"/>
  <c r="H38" i="90"/>
  <c r="H39" i="90"/>
  <c r="H47" i="90"/>
  <c r="B27" i="94"/>
  <c r="H86" i="90"/>
  <c r="H75" i="90"/>
  <c r="H72" i="90"/>
  <c r="H71" i="90"/>
  <c r="H70" i="90"/>
  <c r="F61" i="90"/>
  <c r="H63" i="90"/>
  <c r="H62" i="90"/>
  <c r="H18" i="90"/>
  <c r="H17" i="90"/>
  <c r="H29" i="90"/>
  <c r="H20" i="90"/>
  <c r="H16" i="90"/>
  <c r="H9" i="90"/>
  <c r="B5" i="90"/>
  <c r="B5" i="94"/>
  <c r="B15" i="94"/>
  <c r="F21" i="94"/>
  <c r="F18" i="94"/>
  <c r="H61" i="90" l="1"/>
  <c r="B3" i="94" l="1"/>
  <c r="F22" i="93" l="1"/>
  <c r="G20" i="93"/>
  <c r="H20" i="93" s="1"/>
  <c r="G18" i="93"/>
  <c r="H18" i="93" s="1"/>
  <c r="G14" i="93"/>
  <c r="H14" i="93" s="1"/>
  <c r="G11" i="93"/>
  <c r="H11" i="93" s="1"/>
  <c r="G8" i="93"/>
  <c r="H8" i="93" s="1"/>
  <c r="G19" i="93"/>
  <c r="H19" i="93" s="1"/>
  <c r="G17" i="93"/>
  <c r="H17" i="93" s="1"/>
  <c r="G16" i="93"/>
  <c r="H16" i="93" s="1"/>
  <c r="G15" i="93"/>
  <c r="H15" i="93" s="1"/>
  <c r="G13" i="93"/>
  <c r="H13" i="93" s="1"/>
  <c r="G12" i="93"/>
  <c r="H12" i="93" s="1"/>
  <c r="G10" i="93"/>
  <c r="H10" i="93" s="1"/>
  <c r="G9" i="93"/>
  <c r="H9" i="93" s="1"/>
  <c r="G7" i="93"/>
  <c r="H7" i="93" s="1"/>
  <c r="F17" i="93"/>
  <c r="F16" i="93"/>
  <c r="F8" i="93"/>
  <c r="F7" i="93"/>
  <c r="C4" i="93"/>
  <c r="H22" i="93" l="1"/>
  <c r="B3" i="90" l="1"/>
</calcChain>
</file>

<file path=xl/comments1.xml><?xml version="1.0" encoding="utf-8"?>
<comments xmlns="http://schemas.openxmlformats.org/spreadsheetml/2006/main">
  <authors>
    <author>BRABLE Hugo</author>
  </authors>
  <commentList>
    <comment ref="B11" authorId="0" shapeId="0">
      <text>
        <r>
          <rPr>
            <b/>
            <sz val="9"/>
            <color indexed="81"/>
            <rFont val="Tahoma"/>
            <family val="2"/>
          </rPr>
          <t>BRABLE Hugo:</t>
        </r>
        <r>
          <rPr>
            <sz val="9"/>
            <color indexed="81"/>
            <rFont val="Tahoma"/>
            <family val="2"/>
          </rPr>
          <t xml:space="preserve">
étant donné que les variantes ne sont pas permises, il convient de supprimer les lignes supplémentaires afin de ne pas se retrouver avec des offres irrégulières 
les candidats se positionnent uniquement sur ce que nous attendons</t>
        </r>
      </text>
    </comment>
  </commentList>
</comments>
</file>

<file path=xl/sharedStrings.xml><?xml version="1.0" encoding="utf-8"?>
<sst xmlns="http://schemas.openxmlformats.org/spreadsheetml/2006/main" count="138" uniqueCount="107">
  <si>
    <t>Présentation</t>
  </si>
  <si>
    <t xml:space="preserve">Candidat </t>
  </si>
  <si>
    <t>Mode d'emploi du cadre économique</t>
  </si>
  <si>
    <t>Localisation</t>
  </si>
  <si>
    <t>Nombre et typologie de distributeurs</t>
  </si>
  <si>
    <t>Taux de TVA</t>
  </si>
  <si>
    <r>
      <rPr>
        <b/>
        <sz val="10"/>
        <rFont val="Arial"/>
        <family val="2"/>
      </rPr>
      <t>Siège Paris Habitat</t>
    </r>
    <r>
      <rPr>
        <sz val="10"/>
        <rFont val="Arial"/>
        <family val="2"/>
      </rPr>
      <t xml:space="preserve">
</t>
    </r>
    <r>
      <rPr>
        <i/>
        <sz val="9"/>
        <rFont val="Arial"/>
        <family val="2"/>
      </rPr>
      <t>21 bis Rue Claude Bernard, 75005 Paris</t>
    </r>
  </si>
  <si>
    <r>
      <rPr>
        <b/>
        <sz val="10"/>
        <rFont val="Arial"/>
        <family val="2"/>
      </rPr>
      <t>5</t>
    </r>
    <r>
      <rPr>
        <sz val="10"/>
        <rFont val="Arial"/>
        <family val="2"/>
      </rPr>
      <t xml:space="preserve"> DA boissons chaudes</t>
    </r>
  </si>
  <si>
    <r>
      <rPr>
        <b/>
        <sz val="10"/>
        <rFont val="Arial"/>
        <family val="2"/>
      </rPr>
      <t>2</t>
    </r>
    <r>
      <rPr>
        <sz val="10"/>
        <rFont val="Arial"/>
        <family val="2"/>
      </rPr>
      <t xml:space="preserve"> DA boissons / snacking</t>
    </r>
  </si>
  <si>
    <r>
      <rPr>
        <b/>
        <sz val="10"/>
        <rFont val="Arial"/>
        <family val="2"/>
      </rPr>
      <t>Direction Technique Sud Est</t>
    </r>
    <r>
      <rPr>
        <sz val="10"/>
        <rFont val="Arial"/>
        <family val="2"/>
      </rPr>
      <t xml:space="preserve">
</t>
    </r>
    <r>
      <rPr>
        <i/>
        <sz val="9"/>
        <rFont val="Arial"/>
        <family val="2"/>
      </rPr>
      <t>20 rue Geoffroy Saint Hilaire, 75005 Paris</t>
    </r>
  </si>
  <si>
    <r>
      <rPr>
        <b/>
        <sz val="10"/>
        <rFont val="Arial"/>
        <family val="2"/>
      </rPr>
      <t>1</t>
    </r>
    <r>
      <rPr>
        <sz val="10"/>
        <rFont val="Arial"/>
        <family val="2"/>
      </rPr>
      <t xml:space="preserve"> DA boissons chaudes</t>
    </r>
  </si>
  <si>
    <r>
      <rPr>
        <b/>
        <sz val="10"/>
        <rFont val="Arial"/>
        <family val="2"/>
      </rPr>
      <t>1</t>
    </r>
    <r>
      <rPr>
        <sz val="10"/>
        <rFont val="Arial"/>
        <family val="2"/>
      </rPr>
      <t xml:space="preserve"> DA boissons / snacking</t>
    </r>
  </si>
  <si>
    <r>
      <rPr>
        <b/>
        <sz val="10"/>
        <rFont val="Arial"/>
        <family val="2"/>
      </rPr>
      <t>1</t>
    </r>
    <r>
      <rPr>
        <sz val="10"/>
        <rFont val="Arial"/>
        <family val="2"/>
      </rPr>
      <t xml:space="preserve"> DA boissons chaudes + boissons / snacking</t>
    </r>
  </si>
  <si>
    <r>
      <rPr>
        <b/>
        <sz val="10"/>
        <rFont val="Arial"/>
        <family val="2"/>
      </rPr>
      <t>Régie Paris Habitat</t>
    </r>
    <r>
      <rPr>
        <sz val="10"/>
        <rFont val="Arial"/>
        <family val="2"/>
      </rPr>
      <t xml:space="preserve">
</t>
    </r>
    <r>
      <rPr>
        <i/>
        <sz val="9"/>
        <rFont val="Arial"/>
        <family val="2"/>
      </rPr>
      <t>6 rue de Sauteuil, 75005 Paris</t>
    </r>
  </si>
  <si>
    <r>
      <rPr>
        <b/>
        <sz val="10"/>
        <rFont val="Arial"/>
        <family val="2"/>
      </rPr>
      <t>Direction Technique Extérieur</t>
    </r>
    <r>
      <rPr>
        <sz val="10"/>
        <rFont val="Arial"/>
        <family val="2"/>
      </rPr>
      <t xml:space="preserve">
</t>
    </r>
    <r>
      <rPr>
        <i/>
        <sz val="9"/>
        <rFont val="Arial"/>
        <family val="2"/>
      </rPr>
      <t>3 place Rodin, 94500 Champigny sur Marne</t>
    </r>
  </si>
  <si>
    <r>
      <rPr>
        <b/>
        <sz val="10"/>
        <rFont val="Arial"/>
        <family val="2"/>
      </rPr>
      <t>Direction Technique Est</t>
    </r>
    <r>
      <rPr>
        <sz val="10"/>
        <rFont val="Arial"/>
        <family val="2"/>
      </rPr>
      <t xml:space="preserve">
</t>
    </r>
    <r>
      <rPr>
        <i/>
        <sz val="9"/>
        <rFont val="Arial"/>
        <family val="2"/>
      </rPr>
      <t>74 rue Stendhal, 75020 Paris</t>
    </r>
  </si>
  <si>
    <r>
      <rPr>
        <b/>
        <sz val="10"/>
        <rFont val="Arial"/>
        <family val="2"/>
      </rPr>
      <t>Direction Technique Nord Est</t>
    </r>
    <r>
      <rPr>
        <sz val="10"/>
        <rFont val="Arial"/>
        <family val="2"/>
      </rPr>
      <t xml:space="preserve">
</t>
    </r>
    <r>
      <rPr>
        <i/>
        <sz val="9"/>
        <rFont val="Arial"/>
        <family val="2"/>
      </rPr>
      <t>5 place du Colonel Fabien, 75010 Paris</t>
    </r>
  </si>
  <si>
    <r>
      <rPr>
        <b/>
        <sz val="10"/>
        <rFont val="Arial"/>
        <family val="2"/>
      </rPr>
      <t>2</t>
    </r>
    <r>
      <rPr>
        <sz val="10"/>
        <rFont val="Arial"/>
        <family val="2"/>
      </rPr>
      <t xml:space="preserve"> DA boissons chaudes</t>
    </r>
  </si>
  <si>
    <t>Prix unitaires
€ HT</t>
  </si>
  <si>
    <t>Prix unitaires
€ TTC</t>
  </si>
  <si>
    <r>
      <rPr>
        <b/>
        <sz val="10"/>
        <rFont val="Arial"/>
        <family val="2"/>
      </rPr>
      <t>Centre formation Belleville</t>
    </r>
    <r>
      <rPr>
        <sz val="10"/>
        <rFont val="Arial"/>
        <family val="2"/>
      </rPr>
      <t xml:space="preserve">
237b, rue de Belleville</t>
    </r>
    <r>
      <rPr>
        <i/>
        <sz val="9"/>
        <rFont val="Arial"/>
        <family val="2"/>
      </rPr>
      <t>, 75019 Paris</t>
    </r>
  </si>
  <si>
    <r>
      <rPr>
        <b/>
        <sz val="10"/>
        <rFont val="Arial"/>
        <family val="2"/>
      </rPr>
      <t>Direction Technique Sud Ouest</t>
    </r>
    <r>
      <rPr>
        <sz val="10"/>
        <rFont val="Arial"/>
        <family val="2"/>
      </rPr>
      <t xml:space="preserve">
</t>
    </r>
    <r>
      <rPr>
        <i/>
        <sz val="9"/>
        <rFont val="Arial"/>
        <family val="2"/>
      </rPr>
      <t>17 Villa Frédéric Mistral 75015 Paris</t>
    </r>
  </si>
  <si>
    <r>
      <rPr>
        <b/>
        <sz val="10"/>
        <rFont val="Arial"/>
        <family val="2"/>
      </rPr>
      <t>Direction Technique Nord Ouest</t>
    </r>
    <r>
      <rPr>
        <sz val="10"/>
        <rFont val="Arial"/>
        <family val="2"/>
      </rPr>
      <t xml:space="preserve">
</t>
    </r>
    <r>
      <rPr>
        <i/>
        <sz val="9"/>
        <rFont val="Arial"/>
        <family val="2"/>
      </rPr>
      <t>5 avenue de la Porte de Clichy 75017 Paris</t>
    </r>
  </si>
  <si>
    <t>Détail Quantitatif Estimatif Ditribution Automatique</t>
  </si>
  <si>
    <t>Quantitatif annuel estimé</t>
  </si>
  <si>
    <t>Prix unitaire moyen € HT</t>
  </si>
  <si>
    <t>Montant annuel estimé € HT</t>
  </si>
  <si>
    <t>Total</t>
  </si>
  <si>
    <r>
      <t xml:space="preserve">Merci  
 </t>
    </r>
    <r>
      <rPr>
        <b/>
        <sz val="11"/>
        <color theme="1" tint="0.249977111117893"/>
        <rFont val="Arial"/>
        <family val="2"/>
      </rPr>
      <t xml:space="preserve"> - de ne pas supprimer de lignes ou de colonnes 
  - de ne pas fusionner ou défusionner de cellules
  - de ne pas faire de "couper / coller"</t>
    </r>
  </si>
  <si>
    <t xml:space="preserve">Ce document présente les propositions de la société : </t>
  </si>
  <si>
    <t>FRAIS FIXES</t>
  </si>
  <si>
    <r>
      <t xml:space="preserve">Types d'approvisionnements  
</t>
    </r>
    <r>
      <rPr>
        <i/>
        <sz val="10"/>
        <rFont val="Arial"/>
        <family val="2"/>
      </rPr>
      <t>(engagements exprimés en % des montants d'achats annuels hors boissons)</t>
    </r>
  </si>
  <si>
    <r>
      <t xml:space="preserve">Engagements du candidat
</t>
    </r>
    <r>
      <rPr>
        <i/>
        <sz val="10"/>
        <rFont val="Arial"/>
        <family val="2"/>
      </rPr>
      <t>(% minimum des approvisionnements hors boissons)</t>
    </r>
  </si>
  <si>
    <t>Agriculture biologique</t>
  </si>
  <si>
    <t>Autres produits de qualité et durables entrant dans les critères de la loi EGAlim</t>
  </si>
  <si>
    <t>Produits durables et de qualité au sens de la loi EGAlim</t>
  </si>
  <si>
    <r>
      <t xml:space="preserve">Autres labels (détailler ci-dessous) </t>
    </r>
    <r>
      <rPr>
        <sz val="10"/>
        <rFont val="Arial"/>
        <family val="2"/>
      </rPr>
      <t xml:space="preserve">Exemple : MSC, BBC, Nouvelle Agriculture, etc… </t>
    </r>
  </si>
  <si>
    <t>Types de prestations</t>
  </si>
  <si>
    <t>Nombre de choix minimum
proposé au début 
de la pause méridienne</t>
  </si>
  <si>
    <t>Entrées</t>
  </si>
  <si>
    <t>Plats garnis</t>
  </si>
  <si>
    <t>Produits laitiers / desserts</t>
  </si>
  <si>
    <r>
      <t xml:space="preserve">Produits locaux </t>
    </r>
    <r>
      <rPr>
        <sz val="10"/>
        <rFont val="Arial"/>
        <family val="2"/>
      </rPr>
      <t>(distance &lt; 150 km)</t>
    </r>
  </si>
  <si>
    <t>-</t>
  </si>
  <si>
    <t>Forfait mensuel
€ HT</t>
  </si>
  <si>
    <t>Forfait mensuel
€ TTC</t>
  </si>
  <si>
    <t>Forfait
€ HT</t>
  </si>
  <si>
    <t>Forfait
€ TTC</t>
  </si>
  <si>
    <t>0 à 50 repas</t>
  </si>
  <si>
    <t>50 à 100 repas</t>
  </si>
  <si>
    <t>100 à 150 repas</t>
  </si>
  <si>
    <t>150 à 200 repas</t>
  </si>
  <si>
    <t>Nombre d'équipements mis à disposition 
selon les volumes d'activité (hors précommande)</t>
  </si>
  <si>
    <t>Autres produits alimentaires et consommables</t>
  </si>
  <si>
    <t>Prestations alimentaires principales</t>
  </si>
  <si>
    <t>Frais fixes pour la fourniture ou la mise à disposition d'équipements</t>
  </si>
  <si>
    <t>Prix d'acquisition</t>
  </si>
  <si>
    <t>Forfait de mise à disposition</t>
  </si>
  <si>
    <r>
      <t>1</t>
    </r>
    <r>
      <rPr>
        <vertAlign val="superscript"/>
        <sz val="10"/>
        <color theme="1" tint="0.249977111117893"/>
        <rFont val="Arial"/>
        <family val="2"/>
      </rPr>
      <t>er</t>
    </r>
    <r>
      <rPr>
        <sz val="10"/>
        <color theme="1" tint="0.249977111117893"/>
        <rFont val="Arial"/>
        <family val="2"/>
      </rPr>
      <t xml:space="preserve"> frigo connecté</t>
    </r>
  </si>
  <si>
    <r>
      <t>2</t>
    </r>
    <r>
      <rPr>
        <vertAlign val="superscript"/>
        <sz val="10"/>
        <color theme="1" tint="0.249977111117893"/>
        <rFont val="Arial"/>
        <family val="2"/>
      </rPr>
      <t>ème</t>
    </r>
    <r>
      <rPr>
        <sz val="10"/>
        <color theme="1" tint="0.249977111117893"/>
        <rFont val="Arial"/>
        <family val="2"/>
      </rPr>
      <t xml:space="preserve"> frigo connecté</t>
    </r>
  </si>
  <si>
    <r>
      <t>3</t>
    </r>
    <r>
      <rPr>
        <vertAlign val="superscript"/>
        <sz val="10"/>
        <color theme="1" tint="0.249977111117893"/>
        <rFont val="Arial"/>
        <family val="2"/>
      </rPr>
      <t>ème</t>
    </r>
    <r>
      <rPr>
        <sz val="10"/>
        <color theme="1" tint="0.249977111117893"/>
        <rFont val="Arial"/>
        <family val="2"/>
      </rPr>
      <t xml:space="preserve"> frigo connecté et suivants</t>
    </r>
  </si>
  <si>
    <t>Armoire froide pour click &amp; collect (préciser capacité)</t>
  </si>
  <si>
    <t>Meuble de débarrassage / tri des déchets</t>
  </si>
  <si>
    <t>Jours et horaires de disponibilité du service clients</t>
  </si>
  <si>
    <r>
      <rPr>
        <b/>
        <sz val="10"/>
        <color theme="1" tint="0.249977111117893"/>
        <rFont val="Arial"/>
        <family val="2"/>
      </rPr>
      <t>Lundi à vendredi</t>
    </r>
    <r>
      <rPr>
        <sz val="10"/>
        <color theme="1" tint="0.249977111117893"/>
        <rFont val="Arial"/>
        <family val="2"/>
      </rPr>
      <t xml:space="preserve">
hors jours fériés</t>
    </r>
  </si>
  <si>
    <r>
      <rPr>
        <b/>
        <sz val="10"/>
        <color theme="1" tint="0.249977111117893"/>
        <rFont val="Arial"/>
        <family val="2"/>
      </rPr>
      <t>Samedi</t>
    </r>
    <r>
      <rPr>
        <sz val="10"/>
        <color theme="1" tint="0.249977111117893"/>
        <rFont val="Arial"/>
        <family val="2"/>
      </rPr>
      <t xml:space="preserve">
hors jours fériés</t>
    </r>
  </si>
  <si>
    <r>
      <rPr>
        <b/>
        <sz val="10"/>
        <color theme="1" tint="0.249977111117893"/>
        <rFont val="Arial"/>
        <family val="2"/>
      </rPr>
      <t>Dimanche</t>
    </r>
    <r>
      <rPr>
        <sz val="10"/>
        <color theme="1" tint="0.249977111117893"/>
        <rFont val="Arial"/>
        <family val="2"/>
      </rPr>
      <t xml:space="preserve">
hors jours fériés</t>
    </r>
  </si>
  <si>
    <t>Jours fériés</t>
  </si>
  <si>
    <t>Disponibilité du service clients (oui / non)</t>
  </si>
  <si>
    <t>Oui</t>
  </si>
  <si>
    <t>Non</t>
  </si>
  <si>
    <t>Horaires d'ouverture</t>
  </si>
  <si>
    <t xml:space="preserve">Délai maximal pour intervention d'un technicien sur site en cas de panne (en heures) </t>
  </si>
  <si>
    <t>SERVICE CLIENTS &amp; MAINTENANCE</t>
  </si>
  <si>
    <t>Fréquence de maintenance préventive (frigos connectés) (/ an)</t>
  </si>
  <si>
    <t>Armoire(s) réfrigérée(s) pour click &amp; collect</t>
  </si>
  <si>
    <t xml:space="preserve">Frigo(s) connecté(s) </t>
  </si>
  <si>
    <t>En solution de base</t>
  </si>
  <si>
    <t>En option</t>
  </si>
  <si>
    <t>Frais d'ouverture (facturés une fois, au démarrage du marché)</t>
  </si>
  <si>
    <r>
      <t xml:space="preserve">Frais d'ouverture </t>
    </r>
    <r>
      <rPr>
        <sz val="10"/>
        <color theme="1" tint="0.249977111117893"/>
        <rFont val="Arial"/>
        <family val="2"/>
      </rPr>
      <t>(à détailler ci-dessous)</t>
    </r>
  </si>
  <si>
    <t>Frais liés au démarrage du contrat</t>
  </si>
  <si>
    <t>Solution de base</t>
  </si>
  <si>
    <t>Frais de mise à disposition
(solution de base &amp; option)</t>
  </si>
  <si>
    <t>Option</t>
  </si>
  <si>
    <t>Frais fixes pour la fourniture de prestations</t>
  </si>
  <si>
    <t>Frais fixes pour prestations d'entretien d'équipements / matériels</t>
  </si>
  <si>
    <t>Plat cuisiné standard (hors charcuteries pâtissières, plats spéciaux, …)</t>
  </si>
  <si>
    <r>
      <rPr>
        <b/>
        <sz val="10"/>
        <color theme="1" tint="0.249977111117893"/>
        <rFont val="Arial"/>
        <family val="2"/>
      </rPr>
      <t>Entrées</t>
    </r>
    <r>
      <rPr>
        <sz val="10"/>
        <color theme="1" tint="0.249977111117893"/>
        <rFont val="Arial"/>
        <family val="2"/>
      </rPr>
      <t xml:space="preserve"> (typologies d'entrées à détailler ci-dessous)</t>
    </r>
  </si>
  <si>
    <r>
      <rPr>
        <b/>
        <sz val="10"/>
        <color theme="1" tint="0.249977111117893"/>
        <rFont val="Arial"/>
        <family val="2"/>
      </rPr>
      <t>Plats principaux</t>
    </r>
    <r>
      <rPr>
        <sz val="10"/>
        <color theme="1" tint="0.249977111117893"/>
        <rFont val="Arial"/>
        <family val="2"/>
      </rPr>
      <t xml:space="preserve"> (typologies de plats à détailler ci-dessous)</t>
    </r>
  </si>
  <si>
    <r>
      <rPr>
        <b/>
        <sz val="10"/>
        <color theme="1" tint="0.249977111117893"/>
        <rFont val="Arial"/>
        <family val="2"/>
      </rPr>
      <t>Produits laitiers / desserts</t>
    </r>
    <r>
      <rPr>
        <sz val="10"/>
        <color theme="1" tint="0.249977111117893"/>
        <rFont val="Arial"/>
        <family val="2"/>
      </rPr>
      <t xml:space="preserve"> (typologies à détailler ci-dessous)</t>
    </r>
  </si>
  <si>
    <r>
      <rPr>
        <b/>
        <sz val="10"/>
        <color theme="1" tint="0.249977111117893"/>
        <rFont val="Arial"/>
        <family val="2"/>
      </rPr>
      <t xml:space="preserve">Condiments et assaisonnements </t>
    </r>
    <r>
      <rPr>
        <sz val="10"/>
        <color theme="1" tint="0.249977111117893"/>
        <rFont val="Arial"/>
        <family val="2"/>
      </rPr>
      <t>(détailler ci-dessous)</t>
    </r>
  </si>
  <si>
    <r>
      <rPr>
        <b/>
        <sz val="10"/>
        <color theme="1" tint="0.249977111117893"/>
        <rFont val="Arial"/>
        <family val="2"/>
      </rPr>
      <t xml:space="preserve">Petit pain </t>
    </r>
    <r>
      <rPr>
        <sz val="10"/>
        <color theme="1" tint="0.249977111117893"/>
        <rFont val="Arial"/>
        <family val="2"/>
      </rPr>
      <t>(préciser grammage)</t>
    </r>
  </si>
  <si>
    <r>
      <rPr>
        <b/>
        <sz val="10"/>
        <color theme="1" tint="0.249977111117893"/>
        <rFont val="Arial"/>
        <family val="2"/>
      </rPr>
      <t xml:space="preserve">Serviettes jetables </t>
    </r>
    <r>
      <rPr>
        <sz val="10"/>
        <color theme="1" tint="0.249977111117893"/>
        <rFont val="Arial"/>
        <family val="2"/>
      </rPr>
      <t>(prix pour 100 serviettes)</t>
    </r>
  </si>
  <si>
    <t>Frais administratifs</t>
  </si>
  <si>
    <t>Frais d'installation</t>
  </si>
  <si>
    <t>Frais liés à l'accompagnement à l'ouverture</t>
  </si>
  <si>
    <t>Délai de mise en place d'équipements complémentaires après demande de la CPAM94
(en jours calendaires) (&lt; 15 jours)</t>
  </si>
  <si>
    <t>Forfait mensuel pour entretien de frigos connectés</t>
  </si>
  <si>
    <t>Conseil en aménagement (jour)</t>
  </si>
  <si>
    <r>
      <rPr>
        <b/>
        <sz val="10"/>
        <color theme="1" tint="0.249977111117893"/>
        <rFont val="Arial"/>
        <family val="2"/>
      </rPr>
      <t xml:space="preserve">Kit de couverts </t>
    </r>
    <r>
      <rPr>
        <sz val="10"/>
        <color theme="1" tint="0.249977111117893"/>
        <rFont val="Arial"/>
        <family val="2"/>
      </rPr>
      <t xml:space="preserve">(couteau / fourchette / petite cuillère) </t>
    </r>
    <r>
      <rPr>
        <b/>
        <sz val="10"/>
        <color theme="1" tint="0.249977111117893"/>
        <rFont val="Arial"/>
        <family val="2"/>
      </rPr>
      <t xml:space="preserve">réutilisables </t>
    </r>
    <r>
      <rPr>
        <b/>
        <u/>
        <sz val="10"/>
        <color theme="1" tint="0.249977111117893"/>
        <rFont val="Arial"/>
        <family val="2"/>
      </rPr>
      <t>avec étui</t>
    </r>
  </si>
  <si>
    <r>
      <rPr>
        <b/>
        <sz val="10"/>
        <color theme="1" tint="0.249977111117893"/>
        <rFont val="Arial"/>
        <family val="2"/>
      </rPr>
      <t xml:space="preserve">Kit de couverts </t>
    </r>
    <r>
      <rPr>
        <sz val="10"/>
        <color theme="1" tint="0.249977111117893"/>
        <rFont val="Arial"/>
        <family val="2"/>
      </rPr>
      <t xml:space="preserve">(couteau / fourchette / petite cuillère) </t>
    </r>
    <r>
      <rPr>
        <b/>
        <sz val="10"/>
        <color theme="1" tint="0.249977111117893"/>
        <rFont val="Arial"/>
        <family val="2"/>
      </rPr>
      <t>jetables</t>
    </r>
  </si>
  <si>
    <t>PRESTATION DE RESTAURATION D'ENTREPRISE
POUR LE COMPTE DE LA CPAM DU VAL DE MARNE
Prestation de frigos connectés
BORDEREAUX DE PRIX UNITAIRES</t>
  </si>
  <si>
    <t>PRESTATION DE RESTAURATION D'ENTREPRISE
POUR LE COMPTE DE LA CPAM DU VAL DE MARNE
Prestations de frigos connectés
Cadre de réponse économique</t>
  </si>
  <si>
    <t>PRESTATION DE RESTAURATION D'ENTREPRISE
POUR LE COMPTE DE LA CPAM DU VAL DE MARNE
Prestation de frigos connectés
ENGAGEMENTS QUALITATIFS &amp; MOYENS MOBILISES</t>
  </si>
  <si>
    <t xml:space="preserve">Le présent cadre de réponse économique et technique permet aux candidats de préciser certains de leurs engagements qualitatifs ou quant aux moyens mobilisés ainsi que les prix unitaires des prestations qu'ils proposent dans le cadre de la prestation de frigos connectés
</t>
  </si>
  <si>
    <r>
      <t>Ce document est composé de</t>
    </r>
    <r>
      <rPr>
        <b/>
        <sz val="11"/>
        <color theme="1" tint="0.249977111117893"/>
        <rFont val="Arial"/>
        <family val="2"/>
      </rPr>
      <t xml:space="preserve"> 3 onglets</t>
    </r>
    <r>
      <rPr>
        <sz val="11"/>
        <color theme="1" tint="0.249977111117893"/>
        <rFont val="Arial"/>
        <family val="2"/>
      </rPr>
      <t xml:space="preserve"> (y compris le présent onglet).
Les données à compléter sont les cellules dont le fond est de couleur </t>
    </r>
    <r>
      <rPr>
        <b/>
        <sz val="11"/>
        <color theme="9" tint="0.39997558519241921"/>
        <rFont val="Arial"/>
        <family val="2"/>
      </rPr>
      <t>verte</t>
    </r>
    <r>
      <rPr>
        <sz val="11"/>
        <color theme="1" tint="0.249977111117893"/>
        <rFont val="Arial"/>
        <family val="2"/>
      </rPr>
      <t xml:space="preserve">
</t>
    </r>
    <r>
      <rPr>
        <b/>
        <sz val="11"/>
        <color rgb="FFFF0000"/>
        <rFont val="Arial"/>
        <family val="2"/>
      </rPr>
      <t>Le candidat doit chiffrer l'intégralité des prestations, sans quoi son offre sera déclarée irrégulière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</si>
</sst>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_-;\-* #,##0.00_-;_-* &quot;-&quot;??_-;_-@_-"/>
    <numFmt numFmtId="164" formatCode="_-* #,##0.00\ _€_-;\-* #,##0.00\ _€_-;_-* &quot;-&quot;??\ _€_-;_-@_-"/>
    <numFmt numFmtId="165" formatCode="_-* #,##0.00\ [$€-1]_-;\-* #,##0.00\ [$€-1]_-;_-* &quot;-&quot;??\ [$€-1]_-"/>
    <numFmt numFmtId="166" formatCode="#,##0.00\ &quot;€&quot;"/>
    <numFmt numFmtId="167" formatCode="0.0%"/>
    <numFmt numFmtId="168" formatCode="_-* #,##0_-;\-* #,##0_-;_-* &quot;-&quot;??_-;_-@_-"/>
    <numFmt numFmtId="169" formatCode="#,##0\ &quot;€&quot;"/>
  </numFmts>
  <fonts count="41">
    <font>
      <sz val="11"/>
      <color theme="1"/>
      <name val="Calibri"/>
      <family val="2"/>
      <scheme val="minor"/>
    </font>
    <font>
      <sz val="10"/>
      <color indexed="8"/>
      <name val="Arial"/>
      <family val="2"/>
    </font>
    <font>
      <sz val="10"/>
      <name val="Arial"/>
      <family val="2"/>
    </font>
    <font>
      <sz val="10"/>
      <name val="Verdana"/>
      <family val="2"/>
    </font>
    <font>
      <sz val="10"/>
      <name val="Arial"/>
      <family val="2"/>
    </font>
    <font>
      <u/>
      <sz val="10"/>
      <color indexed="12"/>
      <name val="Arial"/>
      <family val="2"/>
    </font>
    <font>
      <sz val="9"/>
      <name val="Geneva"/>
    </font>
    <font>
      <sz val="11"/>
      <color indexed="8"/>
      <name val="Calibri"/>
      <family val="2"/>
    </font>
    <font>
      <sz val="10"/>
      <name val="Arial"/>
      <family val="2"/>
    </font>
    <font>
      <sz val="10"/>
      <name val="Arial"/>
      <family val="2"/>
    </font>
    <font>
      <sz val="10"/>
      <color indexed="8"/>
      <name val="Arial"/>
      <family val="2"/>
    </font>
    <font>
      <sz val="11"/>
      <color theme="1"/>
      <name val="Calibri"/>
      <family val="2"/>
      <scheme val="minor"/>
    </font>
    <font>
      <sz val="10"/>
      <color theme="1"/>
      <name val="Arial"/>
      <family val="2"/>
    </font>
    <font>
      <sz val="10"/>
      <color theme="1"/>
      <name val="Calibri"/>
      <family val="2"/>
    </font>
    <font>
      <sz val="11"/>
      <name val="Arial"/>
      <family val="2"/>
    </font>
    <font>
      <b/>
      <sz val="11"/>
      <name val="Arial"/>
      <family val="2"/>
    </font>
    <font>
      <sz val="8"/>
      <color rgb="FF000000"/>
      <name val="Tahoma"/>
      <family val="2"/>
    </font>
    <font>
      <b/>
      <sz val="10"/>
      <name val="Arial"/>
      <family val="2"/>
    </font>
    <font>
      <b/>
      <sz val="14"/>
      <color theme="4"/>
      <name val="Arial"/>
      <family val="2"/>
    </font>
    <font>
      <b/>
      <sz val="11"/>
      <color theme="4"/>
      <name val="Arial"/>
      <family val="2"/>
    </font>
    <font>
      <sz val="11"/>
      <color rgb="FF000000"/>
      <name val="Calibri"/>
      <family val="2"/>
    </font>
    <font>
      <i/>
      <sz val="9"/>
      <name val="Arial"/>
      <family val="2"/>
    </font>
    <font>
      <b/>
      <sz val="12"/>
      <color theme="0"/>
      <name val="Arial"/>
      <family val="2"/>
    </font>
    <font>
      <b/>
      <sz val="11"/>
      <color theme="0"/>
      <name val="Arial"/>
      <family val="2"/>
    </font>
    <font>
      <sz val="11"/>
      <color theme="1" tint="0.249977111117893"/>
      <name val="Arial"/>
      <family val="2"/>
    </font>
    <font>
      <b/>
      <sz val="14"/>
      <color theme="1" tint="0.249977111117893"/>
      <name val="Arial"/>
      <family val="2"/>
    </font>
    <font>
      <sz val="11"/>
      <color theme="1" tint="0.249977111117893"/>
      <name val="Calibri"/>
      <family val="2"/>
      <scheme val="minor"/>
    </font>
    <font>
      <b/>
      <sz val="12"/>
      <color theme="1" tint="0.249977111117893"/>
      <name val="Arial "/>
    </font>
    <font>
      <b/>
      <sz val="11"/>
      <color theme="1" tint="0.249977111117893"/>
      <name val="Arial"/>
      <family val="2"/>
    </font>
    <font>
      <b/>
      <sz val="10"/>
      <color theme="1" tint="0.249977111117893"/>
      <name val="Arial"/>
      <family val="2"/>
    </font>
    <font>
      <sz val="10"/>
      <color theme="1" tint="0.249977111117893"/>
      <name val="Arial"/>
      <family val="2"/>
    </font>
    <font>
      <b/>
      <sz val="12"/>
      <color theme="1" tint="0.249977111117893"/>
      <name val="Arial"/>
      <family val="2"/>
    </font>
    <font>
      <sz val="11"/>
      <color theme="1"/>
      <name val="Arial"/>
      <family val="2"/>
    </font>
    <font>
      <i/>
      <sz val="10"/>
      <name val="Arial"/>
      <family val="2"/>
    </font>
    <font>
      <vertAlign val="superscript"/>
      <sz val="10"/>
      <color theme="1" tint="0.249977111117893"/>
      <name val="Arial"/>
      <family val="2"/>
    </font>
    <font>
      <b/>
      <sz val="11"/>
      <color theme="1"/>
      <name val="Calibri"/>
      <family val="2"/>
      <scheme val="minor"/>
    </font>
    <font>
      <b/>
      <u/>
      <sz val="10"/>
      <color theme="1" tint="0.249977111117893"/>
      <name val="Arial"/>
      <family val="2"/>
    </font>
    <font>
      <sz val="9"/>
      <color indexed="81"/>
      <name val="Tahoma"/>
      <family val="2"/>
    </font>
    <font>
      <b/>
      <sz val="9"/>
      <color indexed="81"/>
      <name val="Tahoma"/>
      <family val="2"/>
    </font>
    <font>
      <b/>
      <sz val="11"/>
      <color rgb="FFFF0000"/>
      <name val="Arial"/>
      <family val="2"/>
    </font>
    <font>
      <b/>
      <sz val="11"/>
      <color theme="9" tint="0.39997558519241921"/>
      <name val="Arial"/>
      <family val="2"/>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0" tint="-0.249977111117893"/>
        <bgColor indexed="64"/>
      </patternFill>
    </fill>
  </fills>
  <borders count="82">
    <border>
      <left/>
      <right/>
      <top/>
      <bottom/>
      <diagonal/>
    </border>
    <border>
      <left style="thin">
        <color indexed="64"/>
      </left>
      <right/>
      <top style="thin">
        <color indexed="64"/>
      </top>
      <bottom style="thin">
        <color indexed="64"/>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right/>
      <top style="thin">
        <color theme="4"/>
      </top>
      <bottom/>
      <diagonal/>
    </border>
    <border>
      <left/>
      <right/>
      <top style="thin">
        <color theme="4"/>
      </top>
      <bottom style="thin">
        <color theme="4"/>
      </bottom>
      <diagonal/>
    </border>
    <border>
      <left style="thin">
        <color theme="0" tint="-0.34998626667073579"/>
      </left>
      <right style="thin">
        <color indexed="64"/>
      </right>
      <top style="thin">
        <color theme="0" tint="-0.34998626667073579"/>
      </top>
      <bottom/>
      <diagonal/>
    </border>
    <border>
      <left style="thin">
        <color indexed="64"/>
      </left>
      <right/>
      <top style="thin">
        <color indexed="64"/>
      </top>
      <bottom style="thin">
        <color theme="0" tint="-0.34998626667073579"/>
      </bottom>
      <diagonal/>
    </border>
    <border>
      <left style="thin">
        <color indexed="64"/>
      </left>
      <right/>
      <top style="thin">
        <color theme="0" tint="-0.34998626667073579"/>
      </top>
      <bottom style="thin">
        <color indexed="64"/>
      </bottom>
      <diagonal/>
    </border>
    <border>
      <left style="thin">
        <color theme="0" tint="-0.34998626667073579"/>
      </left>
      <right style="thin">
        <color indexed="64"/>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indexed="64"/>
      </left>
      <right style="thin">
        <color theme="0" tint="-0.34998626667073579"/>
      </right>
      <top style="thin">
        <color indexed="64"/>
      </top>
      <bottom style="thin">
        <color indexed="64"/>
      </bottom>
      <diagonal/>
    </border>
    <border>
      <left style="thin">
        <color indexed="64"/>
      </left>
      <right style="thin">
        <color theme="0" tint="-0.34998626667073579"/>
      </right>
      <top style="thin">
        <color theme="0" tint="-0.34998626667073579"/>
      </top>
      <bottom/>
      <diagonal/>
    </border>
    <border>
      <left style="thin">
        <color indexed="64"/>
      </left>
      <right style="thin">
        <color theme="0" tint="-0.34998626667073579"/>
      </right>
      <top/>
      <bottom style="thin">
        <color theme="0" tint="-0.34998626667073579"/>
      </bottom>
      <diagonal/>
    </border>
    <border>
      <left style="thin">
        <color indexed="64"/>
      </left>
      <right style="thin">
        <color theme="0" tint="-0.34998626667073579"/>
      </right>
      <top/>
      <bottom style="thin">
        <color indexed="64"/>
      </bottom>
      <diagonal/>
    </border>
    <border>
      <left style="thin">
        <color indexed="64"/>
      </left>
      <right style="thin">
        <color theme="0" tint="-0.34998626667073579"/>
      </right>
      <top/>
      <bottom/>
      <diagonal/>
    </border>
    <border>
      <left style="thin">
        <color indexed="64"/>
      </left>
      <right style="thin">
        <color theme="0" tint="-0.34998626667073579"/>
      </right>
      <top style="thin">
        <color theme="0" tint="-0.34998626667073579"/>
      </top>
      <bottom style="thin">
        <color indexed="64"/>
      </bottom>
      <diagonal/>
    </border>
    <border>
      <left/>
      <right/>
      <top/>
      <bottom style="thin">
        <color theme="4"/>
      </bottom>
      <diagonal/>
    </border>
    <border>
      <left/>
      <right/>
      <top style="thin">
        <color indexed="64"/>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right style="thin">
        <color theme="0" tint="-0.34998626667073579"/>
      </right>
      <top style="thin">
        <color indexed="64"/>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indexed="64"/>
      </right>
      <top/>
      <bottom style="thin">
        <color theme="0" tint="-0.24994659260841701"/>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indexed="64"/>
      </right>
      <top style="thin">
        <color theme="0" tint="-0.24994659260841701"/>
      </top>
      <bottom/>
      <diagonal/>
    </border>
    <border>
      <left style="thin">
        <color indexed="64"/>
      </left>
      <right/>
      <top/>
      <bottom/>
      <diagonal/>
    </border>
    <border>
      <left style="thin">
        <color theme="0" tint="-0.34998626667073579"/>
      </left>
      <right style="thin">
        <color theme="0" tint="-0.34998626667073579"/>
      </right>
      <top/>
      <bottom/>
      <diagonal/>
    </border>
    <border>
      <left style="thin">
        <color theme="0" tint="-0.34998626667073579"/>
      </left>
      <right style="thin">
        <color indexed="64"/>
      </right>
      <top/>
      <bottom/>
      <diagonal/>
    </border>
    <border>
      <left style="thin">
        <color indexed="64"/>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34998626667073579"/>
      </top>
      <bottom/>
      <diagonal/>
    </border>
    <border>
      <left/>
      <right/>
      <top style="thin">
        <color theme="0" tint="-0.34998626667073579"/>
      </top>
      <bottom style="thin">
        <color indexed="64"/>
      </bottom>
      <diagonal/>
    </border>
    <border>
      <left/>
      <right/>
      <top style="thin">
        <color theme="0" tint="-0.34998626667073579"/>
      </top>
      <bottom style="thin">
        <color theme="0" tint="-0.34998626667073579"/>
      </bottom>
      <diagonal/>
    </border>
    <border>
      <left/>
      <right/>
      <top style="thin">
        <color indexed="64"/>
      </top>
      <bottom style="thin">
        <color theme="0" tint="-0.34998626667073579"/>
      </bottom>
      <diagonal/>
    </border>
    <border>
      <left/>
      <right style="thin">
        <color theme="0" tint="-0.34998626667073579"/>
      </right>
      <top style="thin">
        <color indexed="64"/>
      </top>
      <bottom style="thin">
        <color theme="0" tint="-0.34998626667073579"/>
      </bottom>
      <diagonal/>
    </border>
    <border>
      <left style="thin">
        <color theme="0" tint="-0.34998626667073579"/>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1"/>
      </left>
      <right style="thin">
        <color theme="0" tint="-0.34998626667073579"/>
      </right>
      <top style="thin">
        <color theme="1"/>
      </top>
      <bottom style="thin">
        <color indexed="64"/>
      </bottom>
      <diagonal/>
    </border>
    <border>
      <left style="thin">
        <color theme="0" tint="-0.34998626667073579"/>
      </left>
      <right style="thin">
        <color theme="0" tint="-0.34998626667073579"/>
      </right>
      <top style="thin">
        <color theme="1"/>
      </top>
      <bottom style="thin">
        <color indexed="64"/>
      </bottom>
      <diagonal/>
    </border>
    <border>
      <left style="thin">
        <color theme="0" tint="-0.34998626667073579"/>
      </left>
      <right style="thin">
        <color theme="1"/>
      </right>
      <top style="thin">
        <color theme="1"/>
      </top>
      <bottom style="thin">
        <color indexed="64"/>
      </bottom>
      <diagonal/>
    </border>
    <border>
      <left style="thin">
        <color theme="1"/>
      </left>
      <right style="thin">
        <color theme="0" tint="-0.34998626667073579"/>
      </right>
      <top/>
      <bottom/>
      <diagonal/>
    </border>
    <border>
      <left style="thin">
        <color theme="0" tint="-0.34998626667073579"/>
      </left>
      <right style="thin">
        <color theme="1"/>
      </right>
      <top/>
      <bottom/>
      <diagonal/>
    </border>
    <border>
      <left style="thin">
        <color theme="1"/>
      </left>
      <right style="thin">
        <color theme="0" tint="-0.34998626667073579"/>
      </right>
      <top style="thin">
        <color theme="0" tint="-0.34998626667073579"/>
      </top>
      <bottom/>
      <diagonal/>
    </border>
    <border>
      <left style="thin">
        <color theme="0" tint="-0.34998626667073579"/>
      </left>
      <right style="thin">
        <color theme="1"/>
      </right>
      <top style="thin">
        <color theme="0" tint="-0.34998626667073579"/>
      </top>
      <bottom/>
      <diagonal/>
    </border>
    <border>
      <left style="thin">
        <color theme="1"/>
      </left>
      <right style="thin">
        <color theme="0" tint="-0.34998626667073579"/>
      </right>
      <top style="thin">
        <color theme="0" tint="-0.34998626667073579"/>
      </top>
      <bottom style="thin">
        <color theme="1"/>
      </bottom>
      <diagonal/>
    </border>
    <border>
      <left style="thin">
        <color theme="0" tint="-0.34998626667073579"/>
      </left>
      <right style="thin">
        <color theme="0" tint="-0.34998626667073579"/>
      </right>
      <top style="thin">
        <color theme="0" tint="-0.34998626667073579"/>
      </top>
      <bottom style="thin">
        <color theme="1"/>
      </bottom>
      <diagonal/>
    </border>
    <border>
      <left style="thin">
        <color theme="0" tint="-0.34998626667073579"/>
      </left>
      <right style="thin">
        <color theme="1"/>
      </right>
      <top style="thin">
        <color theme="0" tint="-0.34998626667073579"/>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theme="1"/>
      </right>
      <top style="thin">
        <color indexed="64"/>
      </top>
      <bottom/>
      <diagonal/>
    </border>
    <border>
      <left style="thin">
        <color indexed="64"/>
      </left>
      <right style="thin">
        <color theme="1"/>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theme="0" tint="-0.24994659260841701"/>
      </bottom>
      <diagonal/>
    </border>
    <border>
      <left/>
      <right style="thin">
        <color theme="0" tint="-0.24994659260841701"/>
      </right>
      <top/>
      <bottom style="thin">
        <color theme="0" tint="-0.24994659260841701"/>
      </bottom>
      <diagonal/>
    </border>
    <border>
      <left style="thin">
        <color indexed="64"/>
      </left>
      <right style="thin">
        <color indexed="64"/>
      </right>
      <top style="thin">
        <color indexed="64"/>
      </top>
      <bottom style="thin">
        <color indexed="64"/>
      </bottom>
      <diagonal/>
    </border>
    <border>
      <left/>
      <right style="thin">
        <color indexed="64"/>
      </right>
      <top style="thin">
        <color theme="0" tint="-0.34998626667073579"/>
      </top>
      <bottom style="thin">
        <color theme="0" tint="-0.34998626667073579"/>
      </bottom>
      <diagonal/>
    </border>
    <border>
      <left style="thin">
        <color theme="1"/>
      </left>
      <right style="thin">
        <color theme="0" tint="-0.34998626667073579"/>
      </right>
      <top style="thin">
        <color theme="0" tint="-0.34998626667073579"/>
      </top>
      <bottom style="thin">
        <color indexed="64"/>
      </bottom>
      <diagonal/>
    </border>
    <border>
      <left style="thin">
        <color theme="0" tint="-0.34998626667073579"/>
      </left>
      <right style="thin">
        <color theme="1"/>
      </right>
      <top style="thin">
        <color theme="0" tint="-0.34998626667073579"/>
      </top>
      <bottom style="thin">
        <color indexed="64"/>
      </bottom>
      <diagonal/>
    </border>
  </borders>
  <cellStyleXfs count="33">
    <xf numFmtId="0" fontId="0" fillId="0" borderId="0"/>
    <xf numFmtId="165" fontId="4" fillId="0" borderId="0" applyFont="0" applyFill="0" applyBorder="0" applyAlignment="0" applyProtection="0"/>
    <xf numFmtId="0" fontId="5" fillId="0" borderId="0" applyNumberFormat="0" applyFill="0" applyBorder="0" applyAlignment="0" applyProtection="0">
      <alignment vertical="top"/>
      <protection locked="0"/>
    </xf>
    <xf numFmtId="164" fontId="4" fillId="0" borderId="0" applyFont="0" applyFill="0" applyBorder="0" applyAlignment="0" applyProtection="0"/>
    <xf numFmtId="44" fontId="10" fillId="0" borderId="0" applyFont="0" applyFill="0" applyBorder="0" applyAlignment="0" applyProtection="0"/>
    <xf numFmtId="44" fontId="1" fillId="0" borderId="0" applyFont="0" applyFill="0" applyBorder="0" applyAlignment="0" applyProtection="0"/>
    <xf numFmtId="0" fontId="6" fillId="0" borderId="0" applyFont="0" applyFill="0" applyBorder="0" applyAlignment="0" applyProtection="0"/>
    <xf numFmtId="0" fontId="2" fillId="0" borderId="0"/>
    <xf numFmtId="0" fontId="4" fillId="0" borderId="0"/>
    <xf numFmtId="0" fontId="8" fillId="0" borderId="0"/>
    <xf numFmtId="0" fontId="13" fillId="0" borderId="0"/>
    <xf numFmtId="0" fontId="2" fillId="0" borderId="0"/>
    <xf numFmtId="0" fontId="4" fillId="0" borderId="0"/>
    <xf numFmtId="0" fontId="12" fillId="0" borderId="0"/>
    <xf numFmtId="0" fontId="6" fillId="0" borderId="0"/>
    <xf numFmtId="0" fontId="3" fillId="0" borderId="0"/>
    <xf numFmtId="0" fontId="11" fillId="0" borderId="0"/>
    <xf numFmtId="0" fontId="4" fillId="0" borderId="0"/>
    <xf numFmtId="0" fontId="11" fillId="0" borderId="0"/>
    <xf numFmtId="0" fontId="9" fillId="0" borderId="0"/>
    <xf numFmtId="9" fontId="10" fillId="0" borderId="0" applyFont="0" applyFill="0" applyBorder="0" applyAlignment="0" applyProtection="0"/>
    <xf numFmtId="9" fontId="12"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0" fontId="11" fillId="0" borderId="0"/>
    <xf numFmtId="0" fontId="12" fillId="0" borderId="0"/>
    <xf numFmtId="0" fontId="2" fillId="0" borderId="0"/>
    <xf numFmtId="0" fontId="11" fillId="0" borderId="0"/>
    <xf numFmtId="0" fontId="2" fillId="0" borderId="0"/>
    <xf numFmtId="9" fontId="11" fillId="0" borderId="0" applyFont="0" applyFill="0" applyBorder="0" applyAlignment="0" applyProtection="0"/>
    <xf numFmtId="44" fontId="20" fillId="0" borderId="0" applyFont="0" applyFill="0" applyBorder="0" applyAlignment="0" applyProtection="0"/>
    <xf numFmtId="0" fontId="20" fillId="0" borderId="0"/>
    <xf numFmtId="43" fontId="11" fillId="0" borderId="0" applyFont="0" applyFill="0" applyBorder="0" applyAlignment="0" applyProtection="0"/>
  </cellStyleXfs>
  <cellXfs count="227">
    <xf numFmtId="0" fontId="0" fillId="0" borderId="0" xfId="0"/>
    <xf numFmtId="0" fontId="14" fillId="0" borderId="0" xfId="0" applyFont="1"/>
    <xf numFmtId="0" fontId="14" fillId="0" borderId="0" xfId="0" applyFont="1" applyAlignment="1">
      <alignment horizontal="center" vertical="center"/>
    </xf>
    <xf numFmtId="0" fontId="14" fillId="0" borderId="2" xfId="0" applyFont="1" applyBorder="1" applyAlignment="1">
      <alignment horizontal="center" vertical="center"/>
    </xf>
    <xf numFmtId="0" fontId="14" fillId="0" borderId="7" xfId="0" applyFont="1" applyBorder="1" applyAlignment="1">
      <alignment horizontal="center" vertical="center"/>
    </xf>
    <xf numFmtId="0" fontId="2" fillId="0" borderId="9" xfId="0" applyFont="1" applyBorder="1" applyAlignment="1">
      <alignment horizontal="left" vertical="center" indent="1"/>
    </xf>
    <xf numFmtId="0" fontId="2" fillId="0" borderId="5" xfId="0" applyFont="1" applyBorder="1" applyAlignment="1">
      <alignment horizontal="left" vertical="center" indent="1"/>
    </xf>
    <xf numFmtId="0" fontId="2" fillId="0" borderId="8" xfId="0" applyFont="1" applyBorder="1" applyAlignment="1">
      <alignment horizontal="left" vertical="center" wrapText="1" indent="1"/>
    </xf>
    <xf numFmtId="0" fontId="2" fillId="3" borderId="9" xfId="0" applyFont="1" applyFill="1" applyBorder="1" applyAlignment="1">
      <alignment horizontal="left" vertical="center" indent="1"/>
    </xf>
    <xf numFmtId="0" fontId="2" fillId="0" borderId="19" xfId="0" applyFont="1" applyBorder="1" applyAlignment="1">
      <alignment horizontal="left" vertical="center" wrapText="1" indent="1"/>
    </xf>
    <xf numFmtId="0" fontId="2" fillId="0" borderId="13" xfId="0" applyFont="1" applyBorder="1" applyAlignment="1">
      <alignment horizontal="left" vertical="center" wrapText="1" indent="1"/>
    </xf>
    <xf numFmtId="168" fontId="14" fillId="0" borderId="0" xfId="0" applyNumberFormat="1" applyFont="1"/>
    <xf numFmtId="166" fontId="14" fillId="0" borderId="6" xfId="0" applyNumberFormat="1" applyFont="1" applyBorder="1" applyAlignment="1">
      <alignment horizontal="right" vertical="center" indent="1"/>
    </xf>
    <xf numFmtId="168" fontId="19" fillId="0" borderId="18" xfId="32" applyNumberFormat="1" applyFont="1" applyBorder="1" applyAlignment="1">
      <alignment horizontal="right" vertical="center" indent="1"/>
    </xf>
    <xf numFmtId="166" fontId="19" fillId="5" borderId="17" xfId="0" applyNumberFormat="1" applyFont="1" applyFill="1" applyBorder="1" applyAlignment="1">
      <alignment horizontal="right" vertical="center" indent="1"/>
    </xf>
    <xf numFmtId="0" fontId="14" fillId="0" borderId="2" xfId="0" applyFont="1" applyBorder="1" applyAlignment="1">
      <alignment horizontal="center" vertical="center" wrapText="1"/>
    </xf>
    <xf numFmtId="0" fontId="14" fillId="0" borderId="3" xfId="0" applyFont="1" applyBorder="1" applyAlignment="1">
      <alignment horizontal="center" wrapText="1"/>
    </xf>
    <xf numFmtId="0" fontId="14" fillId="0" borderId="7" xfId="0" applyFont="1" applyBorder="1" applyAlignment="1">
      <alignment horizontal="center" wrapText="1"/>
    </xf>
    <xf numFmtId="168" fontId="14" fillId="0" borderId="8" xfId="32" applyNumberFormat="1" applyFont="1" applyBorder="1" applyAlignment="1">
      <alignment horizontal="right" vertical="center" indent="1"/>
    </xf>
    <xf numFmtId="169" fontId="14" fillId="0" borderId="9" xfId="0" applyNumberFormat="1" applyFont="1" applyBorder="1" applyAlignment="1">
      <alignment horizontal="right" vertical="center" indent="1"/>
    </xf>
    <xf numFmtId="168" fontId="14" fillId="0" borderId="23" xfId="32" applyNumberFormat="1" applyFont="1" applyBorder="1" applyAlignment="1">
      <alignment horizontal="right" vertical="center" indent="1"/>
    </xf>
    <xf numFmtId="166" fontId="14" fillId="0" borderId="4" xfId="0" applyNumberFormat="1" applyFont="1" applyBorder="1" applyAlignment="1">
      <alignment horizontal="right" vertical="center" indent="1"/>
    </xf>
    <xf numFmtId="169" fontId="14" fillId="0" borderId="5" xfId="0" applyNumberFormat="1" applyFont="1" applyBorder="1" applyAlignment="1">
      <alignment horizontal="right" vertical="center" indent="1"/>
    </xf>
    <xf numFmtId="169" fontId="23" fillId="4" borderId="16" xfId="0" applyNumberFormat="1" applyFont="1" applyFill="1" applyBorder="1" applyAlignment="1">
      <alignment horizontal="right" vertical="center" indent="1"/>
    </xf>
    <xf numFmtId="0" fontId="24" fillId="0" borderId="0" xfId="0" applyFont="1"/>
    <xf numFmtId="0" fontId="25" fillId="0" borderId="0" xfId="0" applyFont="1" applyAlignment="1">
      <alignment horizontal="center" vertical="center" wrapText="1"/>
    </xf>
    <xf numFmtId="0" fontId="26" fillId="0" borderId="0" xfId="0" applyFont="1"/>
    <xf numFmtId="0" fontId="29" fillId="0" borderId="0" xfId="0" applyFont="1" applyAlignment="1">
      <alignment vertical="center" wrapText="1"/>
    </xf>
    <xf numFmtId="0" fontId="30" fillId="0" borderId="0" xfId="0" applyFont="1" applyAlignment="1">
      <alignment vertical="center" wrapText="1"/>
    </xf>
    <xf numFmtId="0" fontId="30" fillId="0" borderId="0" xfId="0" applyFont="1" applyAlignment="1">
      <alignment vertical="center"/>
    </xf>
    <xf numFmtId="0" fontId="25" fillId="3" borderId="0" xfId="0" applyFont="1" applyFill="1" applyAlignment="1">
      <alignment vertical="center" wrapText="1"/>
    </xf>
    <xf numFmtId="0" fontId="25" fillId="0" borderId="0" xfId="0" applyFont="1" applyAlignment="1">
      <alignment vertical="center" wrapText="1"/>
    </xf>
    <xf numFmtId="166" fontId="30" fillId="0" borderId="9" xfId="28" applyNumberFormat="1" applyFont="1" applyBorder="1" applyAlignment="1">
      <alignment horizontal="right" vertical="center" wrapText="1" indent="1"/>
    </xf>
    <xf numFmtId="166" fontId="30" fillId="0" borderId="5" xfId="28" applyNumberFormat="1" applyFont="1" applyBorder="1" applyAlignment="1">
      <alignment horizontal="right" vertical="center" wrapText="1" indent="1"/>
    </xf>
    <xf numFmtId="17" fontId="29" fillId="0" borderId="17" xfId="28" applyNumberFormat="1" applyFont="1" applyBorder="1" applyAlignment="1">
      <alignment horizontal="center" vertical="center" wrapText="1"/>
    </xf>
    <xf numFmtId="17" fontId="29" fillId="0" borderId="16" xfId="28" applyNumberFormat="1" applyFont="1" applyBorder="1" applyAlignment="1">
      <alignment horizontal="center" vertical="center" wrapText="1"/>
    </xf>
    <xf numFmtId="166" fontId="30" fillId="2" borderId="6" xfId="28" applyNumberFormat="1" applyFont="1" applyFill="1" applyBorder="1" applyAlignment="1" applyProtection="1">
      <alignment horizontal="right" vertical="center" wrapText="1" indent="1"/>
      <protection locked="0"/>
    </xf>
    <xf numFmtId="166" fontId="30" fillId="2" borderId="4" xfId="28" applyNumberFormat="1" applyFont="1" applyFill="1" applyBorder="1" applyAlignment="1" applyProtection="1">
      <alignment horizontal="right" vertical="center" wrapText="1" indent="1"/>
      <protection locked="0"/>
    </xf>
    <xf numFmtId="167" fontId="30" fillId="2" borderId="16" xfId="29" applyNumberFormat="1" applyFont="1" applyFill="1" applyBorder="1" applyAlignment="1" applyProtection="1">
      <alignment horizontal="center" vertical="center" wrapText="1"/>
      <protection locked="0"/>
    </xf>
    <xf numFmtId="166" fontId="30" fillId="0" borderId="13" xfId="28" applyNumberFormat="1" applyFont="1" applyBorder="1" applyAlignment="1">
      <alignment horizontal="right" vertical="center" wrapText="1" indent="1"/>
    </xf>
    <xf numFmtId="167" fontId="30" fillId="2" borderId="6" xfId="29" applyNumberFormat="1" applyFont="1" applyFill="1" applyBorder="1" applyAlignment="1" applyProtection="1">
      <alignment horizontal="center" vertical="center" wrapText="1"/>
      <protection locked="0"/>
    </xf>
    <xf numFmtId="166" fontId="30" fillId="2" borderId="27" xfId="28" applyNumberFormat="1" applyFont="1" applyFill="1" applyBorder="1" applyAlignment="1" applyProtection="1">
      <alignment horizontal="right" vertical="center" wrapText="1" indent="1"/>
      <protection locked="0"/>
    </xf>
    <xf numFmtId="167" fontId="30" fillId="2" borderId="27" xfId="29" applyNumberFormat="1" applyFont="1" applyFill="1" applyBorder="1" applyAlignment="1" applyProtection="1">
      <alignment horizontal="center" vertical="center" wrapText="1"/>
      <protection locked="0"/>
    </xf>
    <xf numFmtId="167" fontId="30" fillId="2" borderId="4" xfId="29" applyNumberFormat="1" applyFont="1" applyFill="1" applyBorder="1" applyAlignment="1" applyProtection="1">
      <alignment horizontal="center" vertical="center" wrapText="1"/>
      <protection locked="0"/>
    </xf>
    <xf numFmtId="0" fontId="32" fillId="0" borderId="0" xfId="0" applyFont="1"/>
    <xf numFmtId="0" fontId="17" fillId="0" borderId="29" xfId="24" applyFont="1" applyBorder="1" applyAlignment="1">
      <alignment horizontal="center" vertical="center" wrapText="1"/>
    </xf>
    <xf numFmtId="0" fontId="17" fillId="0" borderId="43" xfId="24" applyFont="1" applyBorder="1" applyAlignment="1">
      <alignment horizontal="center" vertical="center" wrapText="1"/>
    </xf>
    <xf numFmtId="0" fontId="30" fillId="2" borderId="35" xfId="29" applyNumberFormat="1" applyFont="1" applyFill="1" applyBorder="1" applyAlignment="1" applyProtection="1">
      <alignment horizontal="center" vertical="center" wrapText="1"/>
      <protection locked="0"/>
    </xf>
    <xf numFmtId="0" fontId="30" fillId="2" borderId="36" xfId="29" applyNumberFormat="1" applyFont="1" applyFill="1" applyBorder="1" applyAlignment="1" applyProtection="1">
      <alignment horizontal="center" vertical="center" wrapText="1"/>
      <protection locked="0"/>
    </xf>
    <xf numFmtId="0" fontId="30" fillId="2" borderId="38" xfId="29" applyNumberFormat="1" applyFont="1" applyFill="1" applyBorder="1" applyAlignment="1" applyProtection="1">
      <alignment horizontal="center" vertical="center" wrapText="1"/>
      <protection locked="0"/>
    </xf>
    <xf numFmtId="0" fontId="30" fillId="2" borderId="39" xfId="29" applyNumberFormat="1" applyFont="1" applyFill="1" applyBorder="1" applyAlignment="1" applyProtection="1">
      <alignment horizontal="center" vertical="center" wrapText="1"/>
      <protection locked="0"/>
    </xf>
    <xf numFmtId="0" fontId="2" fillId="2" borderId="35" xfId="21" applyNumberFormat="1" applyFont="1" applyFill="1" applyBorder="1" applyAlignment="1" applyProtection="1">
      <alignment horizontal="center" vertical="center" wrapText="1"/>
      <protection locked="0"/>
    </xf>
    <xf numFmtId="0" fontId="2" fillId="2" borderId="38" xfId="24" applyFont="1" applyFill="1" applyBorder="1" applyAlignment="1">
      <alignment horizontal="center" vertical="center" wrapText="1"/>
    </xf>
    <xf numFmtId="166" fontId="30" fillId="2" borderId="48" xfId="28" applyNumberFormat="1" applyFont="1" applyFill="1" applyBorder="1" applyAlignment="1" applyProtection="1">
      <alignment horizontal="right" vertical="center" wrapText="1" indent="1"/>
      <protection locked="0"/>
    </xf>
    <xf numFmtId="167" fontId="30" fillId="2" borderId="48" xfId="29" applyNumberFormat="1" applyFont="1" applyFill="1" applyBorder="1" applyAlignment="1" applyProtection="1">
      <alignment horizontal="center" vertical="center" wrapText="1"/>
      <protection locked="0"/>
    </xf>
    <xf numFmtId="166" fontId="30" fillId="0" borderId="49" xfId="28" applyNumberFormat="1" applyFont="1" applyBorder="1" applyAlignment="1">
      <alignment horizontal="right" vertical="center" wrapText="1" indent="1"/>
    </xf>
    <xf numFmtId="166" fontId="29" fillId="3" borderId="17" xfId="28" applyNumberFormat="1" applyFont="1" applyFill="1" applyBorder="1" applyAlignment="1" applyProtection="1">
      <alignment horizontal="right" vertical="center" wrapText="1" indent="1"/>
      <protection locked="0"/>
    </xf>
    <xf numFmtId="167" fontId="29" fillId="3" borderId="17" xfId="29" applyNumberFormat="1" applyFont="1" applyFill="1" applyBorder="1" applyAlignment="1" applyProtection="1">
      <alignment horizontal="center" vertical="center" wrapText="1"/>
      <protection locked="0"/>
    </xf>
    <xf numFmtId="166" fontId="29" fillId="3" borderId="16" xfId="28" applyNumberFormat="1" applyFont="1" applyFill="1" applyBorder="1" applyAlignment="1">
      <alignment horizontal="right" vertical="center" wrapText="1" indent="1"/>
    </xf>
    <xf numFmtId="0" fontId="2" fillId="3" borderId="41" xfId="24" applyFont="1" applyFill="1" applyBorder="1" applyAlignment="1">
      <alignment horizontal="center" vertical="center" wrapText="1"/>
    </xf>
    <xf numFmtId="0" fontId="30" fillId="3" borderId="41" xfId="29" applyNumberFormat="1" applyFont="1" applyFill="1" applyBorder="1" applyAlignment="1" applyProtection="1">
      <alignment horizontal="center" vertical="center" wrapText="1"/>
      <protection locked="0"/>
    </xf>
    <xf numFmtId="0" fontId="30" fillId="3" borderId="42" xfId="29" applyNumberFormat="1" applyFont="1" applyFill="1" applyBorder="1" applyAlignment="1" applyProtection="1">
      <alignment horizontal="center" vertical="center" wrapText="1"/>
      <protection locked="0"/>
    </xf>
    <xf numFmtId="0" fontId="30" fillId="0" borderId="26" xfId="28" applyFont="1" applyBorder="1" applyAlignment="1">
      <alignment horizontal="left" vertical="center" wrapText="1" indent="1"/>
    </xf>
    <xf numFmtId="0" fontId="30" fillId="2" borderId="26" xfId="28" applyFont="1" applyFill="1" applyBorder="1" applyAlignment="1">
      <alignment horizontal="left" vertical="center" wrapText="1" indent="2"/>
    </xf>
    <xf numFmtId="0" fontId="30" fillId="2" borderId="15" xfId="28" applyFont="1" applyFill="1" applyBorder="1" applyAlignment="1">
      <alignment horizontal="left" vertical="center" wrapText="1" indent="2"/>
    </xf>
    <xf numFmtId="17" fontId="29" fillId="0" borderId="60" xfId="28" applyNumberFormat="1" applyFont="1" applyBorder="1" applyAlignment="1">
      <alignment horizontal="center" vertical="center" wrapText="1"/>
    </xf>
    <xf numFmtId="17" fontId="29" fillId="0" borderId="61" xfId="28" applyNumberFormat="1" applyFont="1" applyBorder="1" applyAlignment="1">
      <alignment horizontal="center" vertical="center" wrapText="1"/>
    </xf>
    <xf numFmtId="17" fontId="29" fillId="0" borderId="62" xfId="28" applyNumberFormat="1" applyFont="1" applyBorder="1" applyAlignment="1">
      <alignment horizontal="center" vertical="center" wrapText="1"/>
    </xf>
    <xf numFmtId="166" fontId="30" fillId="2" borderId="63" xfId="28" applyNumberFormat="1" applyFont="1" applyFill="1" applyBorder="1" applyAlignment="1" applyProtection="1">
      <alignment horizontal="right" vertical="center" wrapText="1" indent="1"/>
      <protection locked="0"/>
    </xf>
    <xf numFmtId="166" fontId="30" fillId="0" borderId="64" xfId="28" applyNumberFormat="1" applyFont="1" applyBorder="1" applyAlignment="1">
      <alignment horizontal="right" vertical="center" wrapText="1" indent="1"/>
    </xf>
    <xf numFmtId="166" fontId="30" fillId="2" borderId="65" xfId="28" applyNumberFormat="1" applyFont="1" applyFill="1" applyBorder="1" applyAlignment="1" applyProtection="1">
      <alignment horizontal="right" vertical="center" wrapText="1" indent="1"/>
      <protection locked="0"/>
    </xf>
    <xf numFmtId="166" fontId="30" fillId="0" borderId="66" xfId="28" applyNumberFormat="1" applyFont="1" applyBorder="1" applyAlignment="1">
      <alignment horizontal="right" vertical="center" wrapText="1" indent="1"/>
    </xf>
    <xf numFmtId="166" fontId="30" fillId="2" borderId="67" xfId="28" applyNumberFormat="1" applyFont="1" applyFill="1" applyBorder="1" applyAlignment="1" applyProtection="1">
      <alignment horizontal="right" vertical="center" wrapText="1" indent="1"/>
      <protection locked="0"/>
    </xf>
    <xf numFmtId="167" fontId="30" fillId="2" borderId="68" xfId="29" applyNumberFormat="1" applyFont="1" applyFill="1" applyBorder="1" applyAlignment="1" applyProtection="1">
      <alignment horizontal="center" vertical="center" wrapText="1"/>
      <protection locked="0"/>
    </xf>
    <xf numFmtId="166" fontId="30" fillId="0" borderId="69" xfId="28" applyNumberFormat="1" applyFont="1" applyBorder="1" applyAlignment="1">
      <alignment horizontal="right" vertical="center" wrapText="1" indent="1"/>
    </xf>
    <xf numFmtId="167" fontId="30" fillId="6" borderId="27" xfId="29" applyNumberFormat="1" applyFont="1" applyFill="1" applyBorder="1" applyAlignment="1" applyProtection="1">
      <alignment horizontal="center" vertical="center" wrapText="1"/>
      <protection locked="0"/>
    </xf>
    <xf numFmtId="166" fontId="30" fillId="6" borderId="65" xfId="28" applyNumberFormat="1" applyFont="1" applyFill="1" applyBorder="1" applyAlignment="1" applyProtection="1">
      <alignment horizontal="center" vertical="center" wrapText="1"/>
      <protection locked="0"/>
    </xf>
    <xf numFmtId="166" fontId="30" fillId="6" borderId="66" xfId="28" applyNumberFormat="1" applyFont="1" applyFill="1" applyBorder="1" applyAlignment="1">
      <alignment horizontal="center" vertical="center" wrapText="1"/>
    </xf>
    <xf numFmtId="0" fontId="30" fillId="0" borderId="47" xfId="28" applyFont="1" applyBorder="1" applyAlignment="1">
      <alignment horizontal="left" vertical="center" wrapText="1" indent="1"/>
    </xf>
    <xf numFmtId="167" fontId="30" fillId="2" borderId="28" xfId="29" applyNumberFormat="1" applyFont="1" applyFill="1" applyBorder="1" applyAlignment="1" applyProtection="1">
      <alignment horizontal="center" vertical="center" wrapText="1"/>
      <protection locked="0"/>
    </xf>
    <xf numFmtId="167" fontId="30" fillId="2" borderId="29" xfId="29" applyNumberFormat="1" applyFont="1" applyFill="1" applyBorder="1" applyAlignment="1" applyProtection="1">
      <alignment horizontal="center" vertical="center" wrapText="1"/>
      <protection locked="0"/>
    </xf>
    <xf numFmtId="167" fontId="29" fillId="2" borderId="43" xfId="29" applyNumberFormat="1" applyFont="1" applyFill="1" applyBorder="1" applyAlignment="1" applyProtection="1">
      <alignment horizontal="center" vertical="center" wrapText="1"/>
      <protection locked="0"/>
    </xf>
    <xf numFmtId="49" fontId="30" fillId="2" borderId="28" xfId="29" applyNumberFormat="1" applyFont="1" applyFill="1" applyBorder="1" applyAlignment="1" applyProtection="1">
      <alignment horizontal="center" vertical="center" wrapText="1"/>
      <protection locked="0"/>
    </xf>
    <xf numFmtId="49" fontId="30" fillId="2" borderId="29" xfId="29" applyNumberFormat="1" applyFont="1" applyFill="1" applyBorder="1" applyAlignment="1" applyProtection="1">
      <alignment horizontal="center" vertical="center" wrapText="1"/>
      <protection locked="0"/>
    </xf>
    <xf numFmtId="49" fontId="30" fillId="2" borderId="43" xfId="29" applyNumberFormat="1" applyFont="1" applyFill="1" applyBorder="1" applyAlignment="1" applyProtection="1">
      <alignment horizontal="center" vertical="center" wrapText="1"/>
      <protection locked="0"/>
    </xf>
    <xf numFmtId="49" fontId="30" fillId="2" borderId="16" xfId="29" applyNumberFormat="1" applyFont="1" applyFill="1" applyBorder="1" applyAlignment="1" applyProtection="1">
      <alignment horizontal="center" vertical="center" wrapText="1"/>
      <protection locked="0"/>
    </xf>
    <xf numFmtId="166" fontId="30" fillId="6" borderId="63" xfId="28" applyNumberFormat="1" applyFont="1" applyFill="1" applyBorder="1" applyAlignment="1" applyProtection="1">
      <alignment horizontal="center" vertical="center" wrapText="1"/>
      <protection locked="0"/>
    </xf>
    <xf numFmtId="167" fontId="30" fillId="6" borderId="48" xfId="29" applyNumberFormat="1" applyFont="1" applyFill="1" applyBorder="1" applyAlignment="1" applyProtection="1">
      <alignment horizontal="center" vertical="center" wrapText="1"/>
      <protection locked="0"/>
    </xf>
    <xf numFmtId="166" fontId="30" fillId="6" borderId="64" xfId="28" applyNumberFormat="1" applyFont="1" applyFill="1" applyBorder="1" applyAlignment="1">
      <alignment horizontal="center" vertical="center" wrapText="1"/>
    </xf>
    <xf numFmtId="166" fontId="30" fillId="2" borderId="17" xfId="28" applyNumberFormat="1" applyFont="1" applyFill="1" applyBorder="1" applyAlignment="1" applyProtection="1">
      <alignment horizontal="right" vertical="center" wrapText="1" indent="1"/>
      <protection locked="0"/>
    </xf>
    <xf numFmtId="167" fontId="30" fillId="2" borderId="17" xfId="29" applyNumberFormat="1" applyFont="1" applyFill="1" applyBorder="1" applyAlignment="1" applyProtection="1">
      <alignment horizontal="center" vertical="center" wrapText="1"/>
      <protection locked="0"/>
    </xf>
    <xf numFmtId="166" fontId="30" fillId="0" borderId="16" xfId="28" applyNumberFormat="1" applyFont="1" applyBorder="1" applyAlignment="1">
      <alignment horizontal="right" vertical="center" wrapText="1" indent="1"/>
    </xf>
    <xf numFmtId="0" fontId="30" fillId="2" borderId="47" xfId="28" applyFont="1" applyFill="1" applyBorder="1" applyAlignment="1">
      <alignment horizontal="left" vertical="center" wrapText="1" indent="2"/>
    </xf>
    <xf numFmtId="0" fontId="30" fillId="0" borderId="15" xfId="28" applyFont="1" applyBorder="1" applyAlignment="1">
      <alignment horizontal="left" vertical="center" wrapText="1" indent="1"/>
    </xf>
    <xf numFmtId="166" fontId="30" fillId="6" borderId="80" xfId="28" applyNumberFormat="1" applyFont="1" applyFill="1" applyBorder="1" applyAlignment="1" applyProtection="1">
      <alignment horizontal="center" vertical="center" wrapText="1"/>
      <protection locked="0"/>
    </xf>
    <xf numFmtId="167" fontId="30" fillId="6" borderId="4" xfId="29" applyNumberFormat="1" applyFont="1" applyFill="1" applyBorder="1" applyAlignment="1" applyProtection="1">
      <alignment horizontal="center" vertical="center" wrapText="1"/>
      <protection locked="0"/>
    </xf>
    <xf numFmtId="166" fontId="30" fillId="0" borderId="81" xfId="28" applyNumberFormat="1" applyFont="1" applyBorder="1" applyAlignment="1">
      <alignment horizontal="right" vertical="center" wrapText="1" indent="1"/>
    </xf>
    <xf numFmtId="166" fontId="30" fillId="6" borderId="81" xfId="28" applyNumberFormat="1" applyFont="1" applyFill="1" applyBorder="1" applyAlignment="1">
      <alignment horizontal="center" vertical="center" wrapText="1"/>
    </xf>
    <xf numFmtId="0" fontId="25" fillId="0" borderId="24" xfId="0" applyFont="1" applyBorder="1" applyAlignment="1">
      <alignment horizontal="center" vertical="center" wrapText="1"/>
    </xf>
    <xf numFmtId="0" fontId="29" fillId="2" borderId="0" xfId="0" applyFont="1" applyFill="1" applyAlignment="1">
      <alignment horizontal="center" vertical="center"/>
    </xf>
    <xf numFmtId="0" fontId="24" fillId="0" borderId="0" xfId="0" applyFont="1" applyAlignment="1">
      <alignment horizontal="right" vertical="center" indent="1"/>
    </xf>
    <xf numFmtId="0" fontId="27" fillId="0" borderId="11" xfId="0" applyFont="1" applyBorder="1" applyAlignment="1">
      <alignment horizontal="left" vertical="center" indent="1"/>
    </xf>
    <xf numFmtId="0" fontId="24" fillId="0" borderId="11" xfId="0" applyFont="1" applyBorder="1" applyAlignment="1">
      <alignment horizontal="left" vertical="center" wrapText="1" indent="1"/>
    </xf>
    <xf numFmtId="0" fontId="24" fillId="0" borderId="11" xfId="0" applyFont="1" applyBorder="1" applyAlignment="1">
      <alignment horizontal="left" vertical="center" indent="1"/>
    </xf>
    <xf numFmtId="0" fontId="24" fillId="0" borderId="0" xfId="0" applyFont="1" applyAlignment="1">
      <alignment horizontal="left" vertical="center" wrapText="1" indent="1"/>
    </xf>
    <xf numFmtId="0" fontId="24" fillId="0" borderId="0" xfId="0" applyFont="1" applyAlignment="1">
      <alignment horizontal="left" vertical="center" indent="1"/>
    </xf>
    <xf numFmtId="0" fontId="2" fillId="2" borderId="34" xfId="24" applyFont="1" applyFill="1" applyBorder="1" applyAlignment="1">
      <alignment horizontal="left" vertical="center" wrapText="1" indent="1"/>
    </xf>
    <xf numFmtId="0" fontId="2" fillId="2" borderId="35" xfId="24" applyFont="1" applyFill="1" applyBorder="1" applyAlignment="1">
      <alignment horizontal="left" vertical="center" wrapText="1" indent="1"/>
    </xf>
    <xf numFmtId="0" fontId="30" fillId="0" borderId="1" xfId="28" applyFont="1" applyBorder="1" applyAlignment="1">
      <alignment horizontal="left" vertical="center" wrapText="1" indent="1"/>
    </xf>
    <xf numFmtId="0" fontId="30" fillId="0" borderId="25" xfId="28" applyFont="1" applyBorder="1" applyAlignment="1">
      <alignment horizontal="left" vertical="center" wrapText="1" indent="1"/>
    </xf>
    <xf numFmtId="0" fontId="30" fillId="0" borderId="30" xfId="28" applyFont="1" applyBorder="1" applyAlignment="1">
      <alignment horizontal="left" vertical="center" wrapText="1" indent="1"/>
    </xf>
    <xf numFmtId="0" fontId="2" fillId="0" borderId="34" xfId="24" applyFont="1" applyBorder="1" applyAlignment="1">
      <alignment horizontal="left" vertical="center" wrapText="1" indent="1"/>
    </xf>
    <xf numFmtId="0" fontId="2" fillId="0" borderId="35" xfId="24" applyFont="1" applyBorder="1" applyAlignment="1">
      <alignment horizontal="left" vertical="center" wrapText="1" indent="1"/>
    </xf>
    <xf numFmtId="9" fontId="2" fillId="2" borderId="34" xfId="21" applyFont="1" applyFill="1" applyBorder="1" applyAlignment="1" applyProtection="1">
      <alignment horizontal="left" vertical="center" wrapText="1" indent="2"/>
      <protection locked="0"/>
    </xf>
    <xf numFmtId="9" fontId="2" fillId="2" borderId="35" xfId="21" applyFont="1" applyFill="1" applyBorder="1" applyAlignment="1" applyProtection="1">
      <alignment horizontal="left" vertical="center" wrapText="1" indent="2"/>
      <protection locked="0"/>
    </xf>
    <xf numFmtId="0" fontId="2" fillId="2" borderId="50" xfId="24" applyFont="1" applyFill="1" applyBorder="1" applyAlignment="1">
      <alignment horizontal="left" vertical="center" wrapText="1" indent="1"/>
    </xf>
    <xf numFmtId="0" fontId="2" fillId="2" borderId="51" xfId="24" applyFont="1" applyFill="1" applyBorder="1" applyAlignment="1">
      <alignment horizontal="left" vertical="center" wrapText="1" indent="1"/>
    </xf>
    <xf numFmtId="0" fontId="17" fillId="0" borderId="28" xfId="24" applyFont="1" applyBorder="1" applyAlignment="1">
      <alignment horizontal="center" vertical="center" wrapText="1"/>
    </xf>
    <xf numFmtId="0" fontId="17" fillId="0" borderId="29" xfId="24" applyFont="1" applyBorder="1" applyAlignment="1">
      <alignment horizontal="center" vertical="center" wrapText="1"/>
    </xf>
    <xf numFmtId="0" fontId="2" fillId="0" borderId="76" xfId="24" applyFont="1" applyBorder="1" applyAlignment="1">
      <alignment horizontal="left" vertical="center" wrapText="1" indent="1"/>
    </xf>
    <xf numFmtId="0" fontId="2" fillId="0" borderId="77" xfId="24" applyFont="1" applyBorder="1" applyAlignment="1">
      <alignment horizontal="left" vertical="center" wrapText="1" indent="1"/>
    </xf>
    <xf numFmtId="0" fontId="17" fillId="0" borderId="1" xfId="24" applyFont="1" applyBorder="1" applyAlignment="1">
      <alignment horizontal="center" vertical="center" wrapText="1"/>
    </xf>
    <xf numFmtId="0" fontId="17" fillId="0" borderId="25" xfId="24" applyFont="1" applyBorder="1" applyAlignment="1">
      <alignment horizontal="center" vertical="center" wrapText="1"/>
    </xf>
    <xf numFmtId="0" fontId="17" fillId="0" borderId="75" xfId="24" applyFont="1" applyBorder="1" applyAlignment="1">
      <alignment horizontal="center" vertical="center" wrapText="1"/>
    </xf>
    <xf numFmtId="0" fontId="2" fillId="0" borderId="34" xfId="24" applyFont="1" applyBorder="1" applyAlignment="1">
      <alignment horizontal="left" vertical="center" wrapText="1" indent="2"/>
    </xf>
    <xf numFmtId="0" fontId="2" fillId="0" borderId="35" xfId="24" applyFont="1" applyBorder="1" applyAlignment="1">
      <alignment horizontal="left" vertical="center" wrapText="1" indent="2"/>
    </xf>
    <xf numFmtId="0" fontId="27" fillId="0" borderId="12" xfId="0" applyFont="1" applyBorder="1" applyAlignment="1">
      <alignment horizontal="center" vertical="center" wrapText="1"/>
    </xf>
    <xf numFmtId="0" fontId="17" fillId="0" borderId="28" xfId="24" applyFont="1" applyBorder="1" applyAlignment="1">
      <alignment horizontal="left" vertical="center" wrapText="1" indent="1"/>
    </xf>
    <xf numFmtId="0" fontId="17" fillId="0" borderId="29" xfId="24" applyFont="1" applyBorder="1" applyAlignment="1">
      <alignment horizontal="left" vertical="center" wrapText="1" indent="1"/>
    </xf>
    <xf numFmtId="167" fontId="29" fillId="2" borderId="29" xfId="29" applyNumberFormat="1" applyFont="1" applyFill="1" applyBorder="1" applyAlignment="1" applyProtection="1">
      <alignment horizontal="center" vertical="center" wrapText="1"/>
      <protection locked="0"/>
    </xf>
    <xf numFmtId="167" fontId="29" fillId="2" borderId="43" xfId="29" applyNumberFormat="1" applyFont="1" applyFill="1" applyBorder="1" applyAlignment="1" applyProtection="1">
      <alignment horizontal="center" vertical="center" wrapText="1"/>
      <protection locked="0"/>
    </xf>
    <xf numFmtId="9" fontId="2" fillId="3" borderId="34" xfId="21" applyFont="1" applyFill="1" applyBorder="1" applyAlignment="1" applyProtection="1">
      <alignment horizontal="left" vertical="center" wrapText="1" indent="1"/>
      <protection locked="0"/>
    </xf>
    <xf numFmtId="9" fontId="2" fillId="3" borderId="35" xfId="21" applyFont="1" applyFill="1" applyBorder="1" applyAlignment="1" applyProtection="1">
      <alignment horizontal="left" vertical="center" wrapText="1" indent="1"/>
      <protection locked="0"/>
    </xf>
    <xf numFmtId="9" fontId="2" fillId="2" borderId="34" xfId="21" applyFont="1" applyFill="1" applyBorder="1" applyAlignment="1" applyProtection="1">
      <alignment horizontal="left" vertical="center" wrapText="1" indent="1"/>
      <protection locked="0"/>
    </xf>
    <xf numFmtId="9" fontId="2" fillId="2" borderId="35" xfId="21" applyFont="1" applyFill="1" applyBorder="1" applyAlignment="1" applyProtection="1">
      <alignment horizontal="left" vertical="center" wrapText="1" indent="1"/>
      <protection locked="0"/>
    </xf>
    <xf numFmtId="9" fontId="2" fillId="2" borderId="37" xfId="21" applyFont="1" applyFill="1" applyBorder="1" applyAlignment="1" applyProtection="1">
      <alignment horizontal="left" vertical="center" wrapText="1" indent="1"/>
      <protection locked="0"/>
    </xf>
    <xf numFmtId="9" fontId="2" fillId="2" borderId="38" xfId="21" applyFont="1" applyFill="1" applyBorder="1" applyAlignment="1" applyProtection="1">
      <alignment horizontal="left" vertical="center" wrapText="1" indent="1"/>
      <protection locked="0"/>
    </xf>
    <xf numFmtId="167" fontId="29" fillId="3" borderId="32" xfId="29" applyNumberFormat="1" applyFont="1" applyFill="1" applyBorder="1" applyAlignment="1" applyProtection="1">
      <alignment horizontal="center" vertical="center" wrapText="1"/>
      <protection locked="0"/>
    </xf>
    <xf numFmtId="167" fontId="29" fillId="3" borderId="33" xfId="29" applyNumberFormat="1" applyFont="1" applyFill="1" applyBorder="1" applyAlignment="1" applyProtection="1">
      <alignment horizontal="center" vertical="center" wrapText="1"/>
      <protection locked="0"/>
    </xf>
    <xf numFmtId="167" fontId="30" fillId="2" borderId="35" xfId="29" applyNumberFormat="1" applyFont="1" applyFill="1" applyBorder="1" applyAlignment="1" applyProtection="1">
      <alignment horizontal="center" vertical="center" wrapText="1"/>
      <protection locked="0"/>
    </xf>
    <xf numFmtId="167" fontId="30" fillId="2" borderId="36" xfId="29" applyNumberFormat="1" applyFont="1" applyFill="1" applyBorder="1" applyAlignment="1" applyProtection="1">
      <alignment horizontal="center" vertical="center" wrapText="1"/>
      <protection locked="0"/>
    </xf>
    <xf numFmtId="167" fontId="30" fillId="2" borderId="38" xfId="29" applyNumberFormat="1" applyFont="1" applyFill="1" applyBorder="1" applyAlignment="1" applyProtection="1">
      <alignment horizontal="center" vertical="center" wrapText="1"/>
      <protection locked="0"/>
    </xf>
    <xf numFmtId="167" fontId="30" fillId="2" borderId="39" xfId="29" applyNumberFormat="1" applyFont="1" applyFill="1" applyBorder="1" applyAlignment="1" applyProtection="1">
      <alignment horizontal="center" vertical="center" wrapText="1"/>
      <protection locked="0"/>
    </xf>
    <xf numFmtId="0" fontId="17" fillId="3" borderId="31" xfId="24" applyFont="1" applyFill="1" applyBorder="1" applyAlignment="1">
      <alignment horizontal="left" vertical="center" wrapText="1" indent="1"/>
    </xf>
    <xf numFmtId="0" fontId="17" fillId="3" borderId="32" xfId="24" applyFont="1" applyFill="1" applyBorder="1" applyAlignment="1">
      <alignment horizontal="left" vertical="center" wrapText="1" indent="1"/>
    </xf>
    <xf numFmtId="0" fontId="17" fillId="0" borderId="40" xfId="24" applyFont="1" applyBorder="1" applyAlignment="1">
      <alignment horizontal="left" vertical="center" wrapText="1" indent="1"/>
    </xf>
    <xf numFmtId="0" fontId="17" fillId="0" borderId="41" xfId="24" applyFont="1" applyBorder="1" applyAlignment="1">
      <alignment horizontal="left" vertical="center" wrapText="1" indent="1"/>
    </xf>
    <xf numFmtId="9" fontId="2" fillId="2" borderId="37" xfId="21" applyFont="1" applyFill="1" applyBorder="1" applyAlignment="1" applyProtection="1">
      <alignment horizontal="left" vertical="center" wrapText="1" indent="2"/>
      <protection locked="0"/>
    </xf>
    <xf numFmtId="9" fontId="2" fillId="2" borderId="38" xfId="21" applyFont="1" applyFill="1" applyBorder="1" applyAlignment="1" applyProtection="1">
      <alignment horizontal="left" vertical="center" wrapText="1" indent="2"/>
      <protection locked="0"/>
    </xf>
    <xf numFmtId="0" fontId="25" fillId="3" borderId="0" xfId="0" applyFont="1" applyFill="1" applyAlignment="1">
      <alignment horizontal="center" vertical="center" wrapText="1"/>
    </xf>
    <xf numFmtId="0" fontId="25" fillId="0" borderId="0" xfId="0" applyFont="1" applyAlignment="1">
      <alignment horizontal="center" vertical="center" wrapText="1"/>
    </xf>
    <xf numFmtId="0" fontId="2" fillId="3" borderId="31" xfId="24" applyFont="1" applyFill="1" applyBorder="1" applyAlignment="1">
      <alignment horizontal="left" vertical="center" wrapText="1" indent="1"/>
    </xf>
    <xf numFmtId="0" fontId="2" fillId="3" borderId="32" xfId="24" applyFont="1" applyFill="1" applyBorder="1" applyAlignment="1">
      <alignment horizontal="left" vertical="center" wrapText="1" indent="1"/>
    </xf>
    <xf numFmtId="0" fontId="30" fillId="2" borderId="35" xfId="29" applyNumberFormat="1" applyFont="1" applyFill="1" applyBorder="1" applyAlignment="1" applyProtection="1">
      <alignment horizontal="center" vertical="center" wrapText="1"/>
      <protection locked="0"/>
    </xf>
    <xf numFmtId="0" fontId="30" fillId="2" borderId="36" xfId="29" applyNumberFormat="1" applyFont="1" applyFill="1" applyBorder="1" applyAlignment="1" applyProtection="1">
      <alignment horizontal="center" vertical="center" wrapText="1"/>
      <protection locked="0"/>
    </xf>
    <xf numFmtId="0" fontId="17" fillId="0" borderId="43" xfId="24" applyFont="1" applyBorder="1" applyAlignment="1">
      <alignment horizontal="center" vertical="center" wrapText="1"/>
    </xf>
    <xf numFmtId="0" fontId="30" fillId="2" borderId="32" xfId="29" applyNumberFormat="1" applyFont="1" applyFill="1" applyBorder="1" applyAlignment="1" applyProtection="1">
      <alignment horizontal="center" vertical="center" wrapText="1"/>
      <protection locked="0"/>
    </xf>
    <xf numFmtId="0" fontId="30" fillId="2" borderId="33" xfId="29" applyNumberFormat="1" applyFont="1" applyFill="1" applyBorder="1" applyAlignment="1" applyProtection="1">
      <alignment horizontal="center" vertical="center" wrapText="1"/>
      <protection locked="0"/>
    </xf>
    <xf numFmtId="0" fontId="30" fillId="2" borderId="38" xfId="29" applyNumberFormat="1" applyFont="1" applyFill="1" applyBorder="1" applyAlignment="1" applyProtection="1">
      <alignment horizontal="center" vertical="center" wrapText="1"/>
      <protection locked="0"/>
    </xf>
    <xf numFmtId="0" fontId="30" fillId="2" borderId="39" xfId="29" applyNumberFormat="1" applyFont="1" applyFill="1" applyBorder="1" applyAlignment="1" applyProtection="1">
      <alignment horizontal="center" vertical="center" wrapText="1"/>
      <protection locked="0"/>
    </xf>
    <xf numFmtId="0" fontId="29" fillId="0" borderId="1" xfId="28" applyFont="1" applyBorder="1" applyAlignment="1">
      <alignment horizontal="center" vertical="center" wrapText="1"/>
    </xf>
    <xf numFmtId="0" fontId="29" fillId="0" borderId="75" xfId="28" applyFont="1" applyBorder="1" applyAlignment="1">
      <alignment horizontal="center" vertical="center" wrapText="1"/>
    </xf>
    <xf numFmtId="0" fontId="30" fillId="0" borderId="75" xfId="28" applyFont="1" applyBorder="1" applyAlignment="1">
      <alignment horizontal="left" vertical="center" wrapText="1" indent="1"/>
    </xf>
    <xf numFmtId="167" fontId="30" fillId="2" borderId="45" xfId="29" applyNumberFormat="1" applyFont="1" applyFill="1" applyBorder="1" applyAlignment="1" applyProtection="1">
      <alignment horizontal="center" vertical="center" wrapText="1"/>
      <protection locked="0"/>
    </xf>
    <xf numFmtId="167" fontId="30" fillId="2" borderId="46" xfId="29" applyNumberFormat="1" applyFont="1" applyFill="1" applyBorder="1" applyAlignment="1" applyProtection="1">
      <alignment horizontal="center" vertical="center" wrapText="1"/>
      <protection locked="0"/>
    </xf>
    <xf numFmtId="167" fontId="29" fillId="3" borderId="41" xfId="29" applyNumberFormat="1" applyFont="1" applyFill="1" applyBorder="1" applyAlignment="1" applyProtection="1">
      <alignment horizontal="center" vertical="center" wrapText="1"/>
      <protection locked="0"/>
    </xf>
    <xf numFmtId="167" fontId="29" fillId="3" borderId="42" xfId="29" applyNumberFormat="1" applyFont="1" applyFill="1" applyBorder="1" applyAlignment="1" applyProtection="1">
      <alignment horizontal="center" vertical="center" wrapText="1"/>
      <protection locked="0"/>
    </xf>
    <xf numFmtId="0" fontId="2" fillId="0" borderId="44" xfId="24" applyFont="1" applyBorder="1" applyAlignment="1">
      <alignment horizontal="left" vertical="center" wrapText="1" indent="2"/>
    </xf>
    <xf numFmtId="0" fontId="2" fillId="0" borderId="45" xfId="24" applyFont="1" applyBorder="1" applyAlignment="1">
      <alignment horizontal="left" vertical="center" wrapText="1" indent="2"/>
    </xf>
    <xf numFmtId="0" fontId="30" fillId="2" borderId="26" xfId="28" applyFont="1" applyFill="1" applyBorder="1" applyAlignment="1">
      <alignment horizontal="left" vertical="center" wrapText="1" indent="2"/>
    </xf>
    <xf numFmtId="0" fontId="30" fillId="2" borderId="52" xfId="28" applyFont="1" applyFill="1" applyBorder="1" applyAlignment="1">
      <alignment horizontal="left" vertical="center" wrapText="1" indent="2"/>
    </xf>
    <xf numFmtId="0" fontId="30" fillId="0" borderId="14" xfId="28" applyFont="1" applyFill="1" applyBorder="1" applyAlignment="1">
      <alignment horizontal="left" vertical="center" wrapText="1" indent="1"/>
    </xf>
    <xf numFmtId="0" fontId="30" fillId="0" borderId="55" xfId="28" applyFont="1" applyFill="1" applyBorder="1" applyAlignment="1">
      <alignment horizontal="left" vertical="center" wrapText="1" indent="1"/>
    </xf>
    <xf numFmtId="0" fontId="30" fillId="0" borderId="58" xfId="28" applyFont="1" applyFill="1" applyBorder="1" applyAlignment="1">
      <alignment horizontal="left" vertical="center" wrapText="1" indent="1"/>
    </xf>
    <xf numFmtId="0" fontId="30" fillId="0" borderId="10" xfId="28" applyFont="1" applyFill="1" applyBorder="1" applyAlignment="1">
      <alignment horizontal="left" vertical="center" wrapText="1" indent="1"/>
    </xf>
    <xf numFmtId="0" fontId="30" fillId="0" borderId="54" xfId="28" applyFont="1" applyFill="1" applyBorder="1" applyAlignment="1">
      <alignment horizontal="left" vertical="center" wrapText="1" indent="1"/>
    </xf>
    <xf numFmtId="0" fontId="30" fillId="0" borderId="79" xfId="28" applyFont="1" applyFill="1" applyBorder="1" applyAlignment="1">
      <alignment horizontal="left" vertical="center" wrapText="1" indent="1"/>
    </xf>
    <xf numFmtId="0" fontId="31" fillId="0" borderId="0" xfId="27" applyFont="1" applyAlignment="1">
      <alignment horizontal="center" vertical="center"/>
    </xf>
    <xf numFmtId="17" fontId="29" fillId="0" borderId="1" xfId="28" applyNumberFormat="1" applyFont="1" applyBorder="1" applyAlignment="1">
      <alignment horizontal="center" vertical="center" wrapText="1"/>
    </xf>
    <xf numFmtId="17" fontId="29" fillId="0" borderId="25" xfId="28" applyNumberFormat="1" applyFont="1" applyBorder="1" applyAlignment="1">
      <alignment horizontal="center" vertical="center" wrapText="1"/>
    </xf>
    <xf numFmtId="17" fontId="29" fillId="0" borderId="30" xfId="28" applyNumberFormat="1" applyFont="1" applyBorder="1" applyAlignment="1">
      <alignment horizontal="center" vertical="center" wrapText="1"/>
    </xf>
    <xf numFmtId="0" fontId="29" fillId="0" borderId="1" xfId="28" applyFont="1" applyBorder="1" applyAlignment="1">
      <alignment horizontal="left" vertical="center" wrapText="1" indent="1"/>
    </xf>
    <xf numFmtId="0" fontId="29" fillId="0" borderId="25" xfId="28" applyFont="1" applyBorder="1" applyAlignment="1">
      <alignment horizontal="left" vertical="center" wrapText="1" indent="1"/>
    </xf>
    <xf numFmtId="0" fontId="29" fillId="0" borderId="30" xfId="28" applyFont="1" applyBorder="1" applyAlignment="1">
      <alignment horizontal="left" vertical="center" wrapText="1" indent="1"/>
    </xf>
    <xf numFmtId="0" fontId="27" fillId="0" borderId="12" xfId="0" applyFont="1" applyBorder="1" applyAlignment="1">
      <alignment horizontal="center" vertical="center"/>
    </xf>
    <xf numFmtId="0" fontId="30" fillId="0" borderId="26" xfId="28" applyFont="1" applyFill="1" applyBorder="1" applyAlignment="1">
      <alignment horizontal="left" vertical="center" wrapText="1" indent="2"/>
    </xf>
    <xf numFmtId="0" fontId="30" fillId="0" borderId="52" xfId="28" applyFont="1" applyFill="1" applyBorder="1" applyAlignment="1">
      <alignment horizontal="left" vertical="center" wrapText="1" indent="2"/>
    </xf>
    <xf numFmtId="166" fontId="30" fillId="0" borderId="57" xfId="28" applyNumberFormat="1" applyFont="1" applyBorder="1" applyAlignment="1" applyProtection="1">
      <alignment horizontal="right" vertical="center" wrapText="1" indent="1"/>
      <protection locked="0"/>
    </xf>
    <xf numFmtId="166" fontId="30" fillId="0" borderId="55" xfId="28" applyNumberFormat="1" applyFont="1" applyBorder="1" applyAlignment="1" applyProtection="1">
      <alignment horizontal="right" vertical="center" wrapText="1" indent="1"/>
      <protection locked="0"/>
    </xf>
    <xf numFmtId="166" fontId="30" fillId="0" borderId="58" xfId="28" applyNumberFormat="1" applyFont="1" applyBorder="1" applyAlignment="1" applyProtection="1">
      <alignment horizontal="right" vertical="center" wrapText="1" indent="1"/>
      <protection locked="0"/>
    </xf>
    <xf numFmtId="0" fontId="30" fillId="2" borderId="15" xfId="28" applyFont="1" applyFill="1" applyBorder="1" applyAlignment="1">
      <alignment horizontal="left" vertical="center" wrapText="1" indent="2"/>
    </xf>
    <xf numFmtId="0" fontId="30" fillId="2" borderId="53" xfId="28" applyFont="1" applyFill="1" applyBorder="1" applyAlignment="1">
      <alignment horizontal="left" vertical="center" wrapText="1" indent="2"/>
    </xf>
    <xf numFmtId="0" fontId="30" fillId="0" borderId="14" xfId="28" applyFont="1" applyBorder="1" applyAlignment="1">
      <alignment horizontal="left" vertical="center" wrapText="1" indent="1"/>
    </xf>
    <xf numFmtId="0" fontId="30" fillId="0" borderId="55" xfId="28" applyFont="1" applyBorder="1" applyAlignment="1">
      <alignment horizontal="left" vertical="center" wrapText="1" indent="1"/>
    </xf>
    <xf numFmtId="0" fontId="30" fillId="0" borderId="56" xfId="28" applyFont="1" applyBorder="1" applyAlignment="1">
      <alignment horizontal="left" vertical="center" wrapText="1" indent="1"/>
    </xf>
    <xf numFmtId="0" fontId="30" fillId="2" borderId="10" xfId="28" applyFont="1" applyFill="1" applyBorder="1" applyAlignment="1">
      <alignment horizontal="left" vertical="center" wrapText="1" indent="2"/>
    </xf>
    <xf numFmtId="0" fontId="0" fillId="0" borderId="54" xfId="0" applyBorder="1" applyAlignment="1">
      <alignment horizontal="left" vertical="center" wrapText="1" indent="2"/>
    </xf>
    <xf numFmtId="0" fontId="0" fillId="0" borderId="59" xfId="0" applyBorder="1" applyAlignment="1">
      <alignment horizontal="left" vertical="center" wrapText="1" indent="2"/>
    </xf>
    <xf numFmtId="0" fontId="0" fillId="0" borderId="52" xfId="0" applyBorder="1" applyAlignment="1">
      <alignment horizontal="left" vertical="center" wrapText="1" indent="2"/>
    </xf>
    <xf numFmtId="0" fontId="30" fillId="0" borderId="10" xfId="28" applyFont="1" applyBorder="1" applyAlignment="1">
      <alignment horizontal="left" vertical="center" wrapText="1" indent="1"/>
    </xf>
    <xf numFmtId="0" fontId="0" fillId="0" borderId="54" xfId="0" applyBorder="1" applyAlignment="1">
      <alignment horizontal="left" vertical="center" wrapText="1" indent="1"/>
    </xf>
    <xf numFmtId="0" fontId="0" fillId="0" borderId="59" xfId="0" applyBorder="1" applyAlignment="1">
      <alignment horizontal="left" vertical="center" wrapText="1" indent="1"/>
    </xf>
    <xf numFmtId="0" fontId="30" fillId="0" borderId="14" xfId="28" applyFont="1" applyFill="1" applyBorder="1" applyAlignment="1">
      <alignment horizontal="left" vertical="center" wrapText="1" indent="2"/>
    </xf>
    <xf numFmtId="0" fontId="30" fillId="0" borderId="55" xfId="28" applyFont="1" applyFill="1" applyBorder="1" applyAlignment="1">
      <alignment horizontal="left" vertical="center" wrapText="1" indent="2"/>
    </xf>
    <xf numFmtId="0" fontId="30" fillId="0" borderId="56" xfId="28" applyFont="1" applyFill="1" applyBorder="1" applyAlignment="1">
      <alignment horizontal="left" vertical="center" wrapText="1" indent="2"/>
    </xf>
    <xf numFmtId="0" fontId="30" fillId="0" borderId="15" xfId="28" applyFont="1" applyFill="1" applyBorder="1" applyAlignment="1">
      <alignment horizontal="left" vertical="center" wrapText="1" indent="2"/>
    </xf>
    <xf numFmtId="0" fontId="30" fillId="0" borderId="53" xfId="28" applyFont="1" applyFill="1" applyBorder="1" applyAlignment="1">
      <alignment horizontal="left" vertical="center" wrapText="1" indent="2"/>
    </xf>
    <xf numFmtId="0" fontId="29" fillId="0" borderId="78" xfId="28" applyFont="1" applyBorder="1" applyAlignment="1">
      <alignment horizontal="center" vertical="center" wrapText="1"/>
    </xf>
    <xf numFmtId="0" fontId="35" fillId="0" borderId="78" xfId="0" applyFont="1" applyBorder="1" applyAlignment="1">
      <alignment horizontal="center" vertical="center" wrapText="1"/>
    </xf>
    <xf numFmtId="17" fontId="29" fillId="0" borderId="70" xfId="28" applyNumberFormat="1" applyFont="1" applyBorder="1" applyAlignment="1">
      <alignment horizontal="center" vertical="center" wrapText="1"/>
    </xf>
    <xf numFmtId="17" fontId="29" fillId="0" borderId="71" xfId="28" applyNumberFormat="1" applyFont="1" applyBorder="1" applyAlignment="1">
      <alignment horizontal="center" vertical="center" wrapText="1"/>
    </xf>
    <xf numFmtId="17" fontId="29" fillId="0" borderId="72" xfId="28" applyNumberFormat="1" applyFont="1" applyBorder="1" applyAlignment="1">
      <alignment horizontal="center" vertical="center" wrapText="1"/>
    </xf>
    <xf numFmtId="17" fontId="29" fillId="0" borderId="73" xfId="28" applyNumberFormat="1" applyFont="1" applyBorder="1" applyAlignment="1">
      <alignment horizontal="center" vertical="center" wrapText="1"/>
    </xf>
    <xf numFmtId="17" fontId="29" fillId="0" borderId="74" xfId="28" applyNumberFormat="1" applyFont="1" applyBorder="1" applyAlignment="1">
      <alignment horizontal="center" vertical="center" wrapText="1"/>
    </xf>
    <xf numFmtId="0" fontId="2" fillId="0" borderId="19" xfId="0" applyFont="1" applyBorder="1" applyAlignment="1">
      <alignment horizontal="left" vertical="center" wrapText="1" indent="1"/>
    </xf>
    <xf numFmtId="0" fontId="2" fillId="0" borderId="20" xfId="0" applyFont="1" applyBorder="1" applyAlignment="1">
      <alignment horizontal="left" vertical="center" indent="1"/>
    </xf>
    <xf numFmtId="0" fontId="2" fillId="0" borderId="21" xfId="0" applyFont="1" applyBorder="1" applyAlignment="1">
      <alignment horizontal="left" vertical="center" indent="1"/>
    </xf>
    <xf numFmtId="0" fontId="22" fillId="4" borderId="18" xfId="0" applyFont="1" applyFill="1" applyBorder="1" applyAlignment="1">
      <alignment horizontal="left" vertical="center" indent="1"/>
    </xf>
    <xf numFmtId="0" fontId="22" fillId="4" borderId="16" xfId="0" applyFont="1" applyFill="1" applyBorder="1" applyAlignment="1">
      <alignment horizontal="left" vertical="center" indent="1"/>
    </xf>
    <xf numFmtId="0" fontId="18" fillId="3" borderId="0" xfId="0" applyFont="1" applyFill="1" applyAlignment="1">
      <alignment horizontal="center" vertical="center" wrapText="1"/>
    </xf>
    <xf numFmtId="0" fontId="15" fillId="0" borderId="0" xfId="0" applyFont="1" applyAlignment="1">
      <alignment horizontal="center" vertical="center"/>
    </xf>
    <xf numFmtId="0" fontId="2" fillId="0" borderId="22" xfId="0" applyFont="1" applyBorder="1" applyAlignment="1">
      <alignment horizontal="left" vertical="center" wrapText="1" indent="1"/>
    </xf>
    <xf numFmtId="0" fontId="30" fillId="0" borderId="26" xfId="28" applyFont="1" applyFill="1" applyBorder="1" applyAlignment="1">
      <alignment horizontal="left" vertical="center" wrapText="1" indent="1"/>
    </xf>
    <xf numFmtId="166" fontId="30" fillId="0" borderId="65" xfId="28" applyNumberFormat="1" applyFont="1" applyFill="1" applyBorder="1" applyAlignment="1" applyProtection="1">
      <alignment horizontal="right" vertical="center" wrapText="1" indent="1"/>
      <protection locked="0"/>
    </xf>
    <xf numFmtId="167" fontId="30" fillId="0" borderId="27" xfId="29" applyNumberFormat="1" applyFont="1" applyFill="1" applyBorder="1" applyAlignment="1" applyProtection="1">
      <alignment horizontal="center" vertical="center" wrapText="1"/>
      <protection locked="0"/>
    </xf>
    <xf numFmtId="166" fontId="30" fillId="0" borderId="66" xfId="28" applyNumberFormat="1" applyFont="1" applyFill="1" applyBorder="1" applyAlignment="1">
      <alignment horizontal="right" vertical="center" wrapText="1" indent="1"/>
    </xf>
    <xf numFmtId="0" fontId="24" fillId="0" borderId="0" xfId="0" applyFont="1" applyFill="1"/>
  </cellXfs>
  <cellStyles count="33">
    <cellStyle name="Euro" xfId="1"/>
    <cellStyle name="Lien hypertexte 2" xfId="2"/>
    <cellStyle name="Milliers" xfId="32" builtinId="3"/>
    <cellStyle name="Milliers 2" xfId="3"/>
    <cellStyle name="Monétaire 2" xfId="4"/>
    <cellStyle name="Monétaire 2 2" xfId="5"/>
    <cellStyle name="Monétaire 3" xfId="6"/>
    <cellStyle name="Monétaire 4" xfId="30"/>
    <cellStyle name="Normal" xfId="0" builtinId="0"/>
    <cellStyle name="Normal 10" xfId="24"/>
    <cellStyle name="Normal 12" xfId="27"/>
    <cellStyle name="Normal 2" xfId="7"/>
    <cellStyle name="Normal 2 2" xfId="8"/>
    <cellStyle name="Normal 2 2 2" xfId="28"/>
    <cellStyle name="Normal 2 3" xfId="9"/>
    <cellStyle name="Normal 2 3 2" xfId="26"/>
    <cellStyle name="Normal 2 4" xfId="10"/>
    <cellStyle name="Normal 2_Cadre de réponse économique v29042010" xfId="11"/>
    <cellStyle name="Normal 3" xfId="12"/>
    <cellStyle name="Normal 4" xfId="13"/>
    <cellStyle name="Normal 4 2" xfId="14"/>
    <cellStyle name="Normal 4 3" xfId="25"/>
    <cellStyle name="Normal 5" xfId="15"/>
    <cellStyle name="Normal 5 2" xfId="16"/>
    <cellStyle name="Normal 6" xfId="17"/>
    <cellStyle name="Normal 7" xfId="18"/>
    <cellStyle name="Normal 8" xfId="19"/>
    <cellStyle name="Normal 9" xfId="31"/>
    <cellStyle name="Pourcentage 2" xfId="20"/>
    <cellStyle name="Pourcentage 2 2" xfId="21"/>
    <cellStyle name="Pourcentage 3" xfId="22"/>
    <cellStyle name="Pourcentage 4" xfId="23"/>
    <cellStyle name="Pourcentage 4 2" xfId="2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4EE"/>
      <color rgb="FFFFFFCC"/>
      <color rgb="FF0066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ctrlProps/ctrlProp1.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2343150</xdr:colOff>
          <xdr:row>7</xdr:row>
          <xdr:rowOff>88900</xdr:rowOff>
        </xdr:from>
        <xdr:to>
          <xdr:col>5</xdr:col>
          <xdr:colOff>31750</xdr:colOff>
          <xdr:row>9</xdr:row>
          <xdr:rowOff>38100</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fr-FR" sz="800" b="0" i="0" u="none" strike="noStrike" baseline="0">
                  <a:solidFill>
                    <a:srgbClr val="000000"/>
                  </a:solidFill>
                  <a:latin typeface="Tahoma"/>
                  <a:ea typeface="Tahoma"/>
                  <a:cs typeface="Tahoma"/>
                </a:rPr>
                <a:t>Indiquer ici le nom de votre société</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LCIDATA\DATAFAI\FINANCE\ACC_DOC\PERIODAC\FAIL%20MONTHLY%20ACCOUNTS%20MASTER%20(D18I3BT1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tnr1\e\DOCUME~1\JER\LOCALS~1\Temp\Clot%20SOAM2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erver3\e\Documents%20and%20Settings\bthevenau\My%20Documents\Group%20companies%20various%20matters\FAIL\FAIL%20Budget%202004\FAIL%20Bud%2004%20schedul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ur\LFL\ETATS%20MENSUELS%20MADA\RESULTAT%20mhf%20oc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nne-Laure\Documents\AnneLaure\CNFPT%20(2014)\Ph%204%20AdO\CADRE%20REPONSE%20ECO%20-%201%20SCRAMBLE%20v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
      <sheetName val="INDEX"/>
      <sheetName val="FIN  REPORTS"/>
      <sheetName val="ISSUES"/>
      <sheetName val="MAN REPORTS"/>
      <sheetName val="MR AUG"/>
      <sheetName val="MR SEP"/>
      <sheetName val="MR OCT"/>
      <sheetName val="MR NOV"/>
      <sheetName val="MR DEC"/>
      <sheetName val="MR JAN"/>
      <sheetName val="MR FEB"/>
      <sheetName val="MR MAR"/>
      <sheetName val="MR APR"/>
      <sheetName val="MR MAY"/>
      <sheetName val="MR JUNE"/>
      <sheetName val="MCB "/>
      <sheetName val="PL"/>
      <sheetName val="PL GMARGIN"/>
      <sheetName val="PL GMARGIN (2)"/>
      <sheetName val="PL 12MTHS"/>
      <sheetName val="PL 12MTHS GMARGIN"/>
      <sheetName val="BS "/>
      <sheetName val="BS 12MTHS"/>
      <sheetName val="Ratios"/>
      <sheetName val="CF"/>
      <sheetName val="CF12M"/>
      <sheetName val="CFRCAST"/>
      <sheetName val="BUDPL"/>
      <sheetName val="BUDB"/>
      <sheetName val="BUD PIVOT"/>
      <sheetName val="BCF"/>
      <sheetName val="DATA"/>
      <sheetName val="DATABUD"/>
      <sheetName val="MAP"/>
      <sheetName val="COSTRED"/>
      <sheetName val="4 yr C F"/>
      <sheetName val="Interest"/>
      <sheetName val="SUPPLY"/>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9">
          <cell r="C9">
            <v>27485811.169999998</v>
          </cell>
          <cell r="D9">
            <v>0.4970507635909549</v>
          </cell>
          <cell r="E9">
            <v>25683164</v>
          </cell>
          <cell r="F9">
            <v>0.49086837373018744</v>
          </cell>
          <cell r="G9">
            <v>1802647.1699999981</v>
          </cell>
          <cell r="H9" t="str">
            <v>Processed Frozen Chicken</v>
          </cell>
          <cell r="I9">
            <v>288013665.95000005</v>
          </cell>
          <cell r="J9">
            <v>0.48778980735392813</v>
          </cell>
          <cell r="K9">
            <v>285069242</v>
          </cell>
          <cell r="L9">
            <v>0.49821855328041881</v>
          </cell>
          <cell r="M9">
            <v>2944423.9500000477</v>
          </cell>
        </row>
        <row r="10">
          <cell r="C10">
            <v>8149922.1200000001</v>
          </cell>
          <cell r="D10">
            <v>0.14738240715901763</v>
          </cell>
          <cell r="E10">
            <v>7412323</v>
          </cell>
          <cell r="F10">
            <v>0.14166770638434051</v>
          </cell>
          <cell r="G10">
            <v>737599.12000000011</v>
          </cell>
          <cell r="H10" t="str">
            <v>Processed Chill Chicken</v>
          </cell>
          <cell r="I10">
            <v>91309417.430000007</v>
          </cell>
          <cell r="J10">
            <v>0.15464475614678416</v>
          </cell>
          <cell r="K10">
            <v>85508872</v>
          </cell>
          <cell r="L10">
            <v>0.14944476717863694</v>
          </cell>
          <cell r="M10">
            <v>5800545.4300000072</v>
          </cell>
        </row>
        <row r="11">
          <cell r="C11">
            <v>9849798.5699999984</v>
          </cell>
          <cell r="D11">
            <v>0.17812280926164842</v>
          </cell>
          <cell r="E11">
            <v>10259003</v>
          </cell>
          <cell r="F11">
            <v>0.19607475615944805</v>
          </cell>
          <cell r="G11">
            <v>-409204.43000000156</v>
          </cell>
          <cell r="H11" t="str">
            <v>Processed Cfrais Chicken</v>
          </cell>
          <cell r="I11">
            <v>97731242.029999986</v>
          </cell>
          <cell r="J11">
            <v>0.16552097819743686</v>
          </cell>
          <cell r="K11">
            <v>102429104</v>
          </cell>
          <cell r="L11">
            <v>0.17901643702651568</v>
          </cell>
          <cell r="M11">
            <v>-4697861.9700000137</v>
          </cell>
        </row>
        <row r="12">
          <cell r="C12">
            <v>0</v>
          </cell>
          <cell r="D12">
            <v>0</v>
          </cell>
          <cell r="E12">
            <v>0</v>
          </cell>
          <cell r="F12">
            <v>0</v>
          </cell>
          <cell r="G12">
            <v>0</v>
          </cell>
          <cell r="H12" t="str">
            <v>Processed frozen Chicken Export</v>
          </cell>
          <cell r="I12">
            <v>0</v>
          </cell>
          <cell r="J12">
            <v>0</v>
          </cell>
          <cell r="K12">
            <v>0</v>
          </cell>
          <cell r="L12">
            <v>0</v>
          </cell>
          <cell r="M12">
            <v>0</v>
          </cell>
        </row>
        <row r="13">
          <cell r="C13">
            <v>2154118.04</v>
          </cell>
          <cell r="D13">
            <v>3.8954863293818198E-2</v>
          </cell>
          <cell r="E13">
            <v>2266046</v>
          </cell>
          <cell r="F13">
            <v>4.330970727819191E-2</v>
          </cell>
          <cell r="G13">
            <v>-111927.95999999996</v>
          </cell>
          <cell r="H13" t="str">
            <v>Live Chicken</v>
          </cell>
          <cell r="I13">
            <v>23760022.82</v>
          </cell>
          <cell r="J13">
            <v>4.0240788282958677E-2</v>
          </cell>
          <cell r="K13">
            <v>24421920</v>
          </cell>
          <cell r="L13">
            <v>4.2682449938706915E-2</v>
          </cell>
          <cell r="M13">
            <v>-661897.1799999997</v>
          </cell>
        </row>
        <row r="14">
          <cell r="C14">
            <v>703088</v>
          </cell>
          <cell r="D14">
            <v>1.2714575717273158E-2</v>
          </cell>
          <cell r="E14">
            <v>1085000</v>
          </cell>
          <cell r="F14">
            <v>2.0737016105073867E-2</v>
          </cell>
          <cell r="G14">
            <v>-381912</v>
          </cell>
          <cell r="H14" t="str">
            <v>Processed Ducks</v>
          </cell>
          <cell r="I14">
            <v>15673967.399999999</v>
          </cell>
          <cell r="J14">
            <v>2.6545967925858928E-2</v>
          </cell>
          <cell r="K14">
            <v>12931000</v>
          </cell>
          <cell r="L14">
            <v>2.2599646553482244E-2</v>
          </cell>
          <cell r="M14">
            <v>2742967.3999999985</v>
          </cell>
        </row>
        <row r="15">
          <cell r="C15">
            <v>0</v>
          </cell>
          <cell r="D15">
            <v>0</v>
          </cell>
          <cell r="E15">
            <v>0</v>
          </cell>
          <cell r="F15">
            <v>0</v>
          </cell>
          <cell r="G15">
            <v>0</v>
          </cell>
          <cell r="H15" t="str">
            <v>Processed Ducks Export</v>
          </cell>
          <cell r="I15">
            <v>0</v>
          </cell>
          <cell r="J15">
            <v>0</v>
          </cell>
          <cell r="K15">
            <v>0</v>
          </cell>
          <cell r="L15">
            <v>0</v>
          </cell>
          <cell r="M15">
            <v>0</v>
          </cell>
        </row>
        <row r="16">
          <cell r="C16">
            <v>337245.81</v>
          </cell>
          <cell r="D16">
            <v>6.0987207669283465E-3</v>
          </cell>
          <cell r="E16">
            <v>280000</v>
          </cell>
          <cell r="F16">
            <v>5.3514880271158371E-3</v>
          </cell>
          <cell r="G16">
            <v>57245.81</v>
          </cell>
          <cell r="H16" t="str">
            <v>Processed G Fowls</v>
          </cell>
          <cell r="I16">
            <v>5089339.6000000006</v>
          </cell>
          <cell r="J16">
            <v>8.6194798252166669E-3</v>
          </cell>
          <cell r="K16">
            <v>3356000</v>
          </cell>
          <cell r="L16">
            <v>5.8653169773015554E-3</v>
          </cell>
          <cell r="M16">
            <v>1733339.6000000006</v>
          </cell>
        </row>
        <row r="17">
          <cell r="C17">
            <v>428781.05</v>
          </cell>
          <cell r="D17">
            <v>7.7540352364951293E-3</v>
          </cell>
          <cell r="E17">
            <v>255482</v>
          </cell>
          <cell r="F17">
            <v>4.882888800512887E-3</v>
          </cell>
          <cell r="G17">
            <v>173299.05</v>
          </cell>
          <cell r="H17" t="str">
            <v>Market Eggs</v>
          </cell>
          <cell r="I17">
            <v>5165529.05</v>
          </cell>
          <cell r="J17">
            <v>8.7485168867578837E-3</v>
          </cell>
          <cell r="K17">
            <v>2607719</v>
          </cell>
          <cell r="L17">
            <v>4.5575382964040028E-3</v>
          </cell>
          <cell r="M17">
            <v>2557810.0499999998</v>
          </cell>
        </row>
        <row r="18">
          <cell r="C18">
            <v>399628</v>
          </cell>
          <cell r="D18">
            <v>7.2268342863801372E-3</v>
          </cell>
          <cell r="E18">
            <v>774270</v>
          </cell>
          <cell r="F18">
            <v>1.4798202266982068E-2</v>
          </cell>
          <cell r="G18">
            <v>-374642</v>
          </cell>
          <cell r="H18" t="str">
            <v>Eggs Exported</v>
          </cell>
          <cell r="I18">
            <v>4123379.7</v>
          </cell>
          <cell r="J18">
            <v>6.9834970603765466E-3</v>
          </cell>
          <cell r="K18">
            <v>7408224</v>
          </cell>
          <cell r="L18">
            <v>1.2947432061636722E-2</v>
          </cell>
          <cell r="M18">
            <v>-3284844.3</v>
          </cell>
        </row>
        <row r="19">
          <cell r="C19">
            <v>3361972</v>
          </cell>
          <cell r="D19">
            <v>6.0797578046207973E-2</v>
          </cell>
          <cell r="E19">
            <v>2909918</v>
          </cell>
          <cell r="F19">
            <v>5.5615683346031647E-2</v>
          </cell>
          <cell r="G19">
            <v>452054</v>
          </cell>
          <cell r="H19" t="str">
            <v>D O To Contract Growers</v>
          </cell>
          <cell r="I19">
            <v>35115166</v>
          </cell>
          <cell r="J19">
            <v>5.9472247616593366E-2</v>
          </cell>
          <cell r="K19">
            <v>33264573</v>
          </cell>
          <cell r="L19">
            <v>5.8136848855657605E-2</v>
          </cell>
          <cell r="M19">
            <v>1850593</v>
          </cell>
        </row>
        <row r="20">
          <cell r="C20">
            <v>2797711.5</v>
          </cell>
          <cell r="D20">
            <v>5.059354547629296E-2</v>
          </cell>
          <cell r="E20">
            <v>1543000</v>
          </cell>
          <cell r="F20">
            <v>2.9490521520856201E-2</v>
          </cell>
          <cell r="G20">
            <v>1254711.5</v>
          </cell>
          <cell r="H20" t="str">
            <v>D O To Local Customers</v>
          </cell>
          <cell r="I20">
            <v>26397932.5</v>
          </cell>
          <cell r="J20">
            <v>4.4708442449228843E-2</v>
          </cell>
          <cell r="K20">
            <v>18697500</v>
          </cell>
          <cell r="L20">
            <v>3.2677820078395661E-2</v>
          </cell>
          <cell r="M20">
            <v>7700432.5</v>
          </cell>
        </row>
        <row r="21">
          <cell r="C21">
            <v>329894.5</v>
          </cell>
          <cell r="D21">
            <v>5.965780384478145E-3</v>
          </cell>
          <cell r="E21">
            <v>673500</v>
          </cell>
          <cell r="F21">
            <v>1.2872239950937558E-2</v>
          </cell>
          <cell r="G21">
            <v>-343605.5</v>
          </cell>
          <cell r="H21" t="str">
            <v>Chicks Exported</v>
          </cell>
          <cell r="I21">
            <v>5978334.9900000002</v>
          </cell>
          <cell r="J21">
            <v>1.0125112860358519E-2</v>
          </cell>
          <cell r="K21">
            <v>5213500</v>
          </cell>
          <cell r="L21">
            <v>9.1116895295475734E-3</v>
          </cell>
          <cell r="M21">
            <v>764834.99000000022</v>
          </cell>
        </row>
        <row r="22">
          <cell r="C22">
            <v>12100</v>
          </cell>
          <cell r="D22">
            <v>2.1881523533185776E-4</v>
          </cell>
          <cell r="E22">
            <v>6000</v>
          </cell>
          <cell r="F22">
            <v>1.1467474343819651E-4</v>
          </cell>
          <cell r="G22">
            <v>6100</v>
          </cell>
          <cell r="H22" t="str">
            <v>D O G.Fowls &amp; Ducklings</v>
          </cell>
          <cell r="I22">
            <v>118730</v>
          </cell>
          <cell r="J22">
            <v>2.0108519377405563E-4</v>
          </cell>
          <cell r="K22">
            <v>66000</v>
          </cell>
          <cell r="L22">
            <v>1.1534890360604965E-4</v>
          </cell>
          <cell r="M22">
            <v>52730</v>
          </cell>
        </row>
        <row r="23">
          <cell r="C23">
            <v>0</v>
          </cell>
          <cell r="D23">
            <v>0</v>
          </cell>
          <cell r="E23">
            <v>10500</v>
          </cell>
          <cell r="F23">
            <v>2.0068080101684387E-4</v>
          </cell>
          <cell r="G23">
            <v>-10500</v>
          </cell>
          <cell r="H23" t="str">
            <v>Feed MPA</v>
          </cell>
          <cell r="I23">
            <v>30805</v>
          </cell>
          <cell r="J23">
            <v>5.2172402882252029E-5</v>
          </cell>
          <cell r="K23">
            <v>122326</v>
          </cell>
          <cell r="L23">
            <v>2.1379045428050956E-4</v>
          </cell>
          <cell r="M23">
            <v>-91521</v>
          </cell>
        </row>
        <row r="24">
          <cell r="C24">
            <v>-504380</v>
          </cell>
          <cell r="D24">
            <v>-9.1211593716266463E-3</v>
          </cell>
          <cell r="E24">
            <v>-415920</v>
          </cell>
          <cell r="F24">
            <v>-7.9492532151357823E-3</v>
          </cell>
          <cell r="G24">
            <v>-88460</v>
          </cell>
          <cell r="H24" t="str">
            <v>Discount</v>
          </cell>
          <cell r="I24">
            <v>-5990836.5</v>
          </cell>
          <cell r="J24">
            <v>-1.0146285845794535E-2</v>
          </cell>
          <cell r="K24">
            <v>-4817600</v>
          </cell>
          <cell r="L24">
            <v>-8.4197708789773458E-3</v>
          </cell>
          <cell r="M24">
            <v>-1173236.5</v>
          </cell>
        </row>
        <row r="25">
          <cell r="C25">
            <v>-415067.58</v>
          </cell>
          <cell r="D25">
            <v>-7.5060421649855123E-3</v>
          </cell>
          <cell r="E25">
            <v>-510000</v>
          </cell>
          <cell r="F25">
            <v>-9.7473531922467032E-3</v>
          </cell>
          <cell r="G25">
            <v>94932.419999999984</v>
          </cell>
          <cell r="H25" t="str">
            <v>Commission Stop Frais</v>
          </cell>
          <cell r="I25">
            <v>-4622136.01</v>
          </cell>
          <cell r="J25">
            <v>-7.8282078263361438E-3</v>
          </cell>
          <cell r="K25">
            <v>-5092000</v>
          </cell>
          <cell r="L25">
            <v>-8.8993426842728009E-3</v>
          </cell>
          <cell r="M25">
            <v>469863.99000000022</v>
          </cell>
        </row>
        <row r="26">
          <cell r="C26">
            <v>0</v>
          </cell>
          <cell r="D26">
            <v>0</v>
          </cell>
          <cell r="E26">
            <v>54610</v>
          </cell>
          <cell r="F26">
            <v>1.0437312898599852E-3</v>
          </cell>
          <cell r="G26">
            <v>-54610</v>
          </cell>
          <cell r="H26" t="str">
            <v>Commission on Sales</v>
          </cell>
          <cell r="I26">
            <v>-14187</v>
          </cell>
          <cell r="J26">
            <v>-2.4027589017708474E-5</v>
          </cell>
          <cell r="K26">
            <v>600710</v>
          </cell>
          <cell r="L26">
            <v>1.0498672709877287E-3</v>
          </cell>
          <cell r="M26">
            <v>-614897</v>
          </cell>
        </row>
        <row r="27">
          <cell r="C27">
            <v>207171.7</v>
          </cell>
          <cell r="E27">
            <v>35000</v>
          </cell>
          <cell r="F27">
            <v>6.6893600338947964E-4</v>
          </cell>
          <cell r="G27">
            <v>172171.7</v>
          </cell>
          <cell r="H27" t="str">
            <v>Sales- Other Department</v>
          </cell>
          <cell r="I27">
            <v>2565884.0299999998</v>
          </cell>
          <cell r="J27">
            <v>4.3456690589935548E-3</v>
          </cell>
          <cell r="K27">
            <v>390000</v>
          </cell>
          <cell r="L27">
            <v>6.8160715767211157E-4</v>
          </cell>
          <cell r="M27">
            <v>2175884.0299999998</v>
          </cell>
        </row>
        <row r="28">
          <cell r="C28">
            <v>0</v>
          </cell>
          <cell r="D28">
            <v>0</v>
          </cell>
          <cell r="E28">
            <v>0</v>
          </cell>
          <cell r="F28">
            <v>0</v>
          </cell>
          <cell r="G28">
            <v>0</v>
          </cell>
          <cell r="H28" t="str">
            <v>Sales other</v>
          </cell>
          <cell r="I28">
            <v>0</v>
          </cell>
          <cell r="J28">
            <v>0</v>
          </cell>
          <cell r="K28">
            <v>0</v>
          </cell>
          <cell r="L28">
            <v>0</v>
          </cell>
          <cell r="M28">
            <v>0</v>
          </cell>
        </row>
        <row r="29">
          <cell r="C29">
            <v>0</v>
          </cell>
          <cell r="D29">
            <v>0</v>
          </cell>
          <cell r="E29">
            <v>0</v>
          </cell>
          <cell r="F29">
            <v>0</v>
          </cell>
          <cell r="G29">
            <v>0</v>
          </cell>
          <cell r="H29" t="str">
            <v>Insurance Recovery</v>
          </cell>
          <cell r="I29">
            <v>0</v>
          </cell>
          <cell r="J29">
            <v>0</v>
          </cell>
          <cell r="K29">
            <v>0</v>
          </cell>
          <cell r="L29">
            <v>0</v>
          </cell>
          <cell r="M29">
            <v>0</v>
          </cell>
        </row>
        <row r="31">
          <cell r="C31">
            <v>458453.53</v>
          </cell>
          <cell r="E31">
            <v>414800</v>
          </cell>
          <cell r="F31">
            <v>7.9278472630273187E-3</v>
          </cell>
          <cell r="G31">
            <v>-43653.530000000028</v>
          </cell>
          <cell r="H31" t="str">
            <v>Purchase of Chicks</v>
          </cell>
          <cell r="I31">
            <v>4101687.75</v>
          </cell>
          <cell r="K31">
            <v>4632100</v>
          </cell>
          <cell r="L31">
            <v>8.0955705514179181E-3</v>
          </cell>
          <cell r="M31">
            <v>530412.25</v>
          </cell>
        </row>
        <row r="32">
          <cell r="C32">
            <v>9950771</v>
          </cell>
          <cell r="D32">
            <v>0.17994878496681205</v>
          </cell>
          <cell r="E32">
            <v>13266664</v>
          </cell>
          <cell r="F32">
            <v>0.25355854841345965</v>
          </cell>
          <cell r="G32">
            <v>3315893</v>
          </cell>
          <cell r="H32" t="str">
            <v>Purchase of Broilers</v>
          </cell>
          <cell r="I32">
            <v>150978021.5</v>
          </cell>
          <cell r="J32">
            <v>0.25570154728334066</v>
          </cell>
          <cell r="K32">
            <v>153477354</v>
          </cell>
          <cell r="L32">
            <v>0.26823400776147815</v>
          </cell>
          <cell r="M32">
            <v>2499332.5</v>
          </cell>
        </row>
        <row r="33">
          <cell r="C33">
            <v>900000</v>
          </cell>
          <cell r="D33">
            <v>1.6275513371791072E-2</v>
          </cell>
          <cell r="E33">
            <v>1169000</v>
          </cell>
          <cell r="F33">
            <v>2.2342462513208618E-2</v>
          </cell>
          <cell r="G33">
            <v>269000</v>
          </cell>
          <cell r="H33" t="str">
            <v>Purchase of Ducks</v>
          </cell>
          <cell r="I33">
            <v>11228598.829999998</v>
          </cell>
          <cell r="J33">
            <v>1.9017139489107084E-2</v>
          </cell>
          <cell r="K33">
            <v>11183000</v>
          </cell>
          <cell r="L33">
            <v>1.9544648318582627E-2</v>
          </cell>
          <cell r="M33">
            <v>-45598.829999998212</v>
          </cell>
        </row>
        <row r="34">
          <cell r="C34">
            <v>288900</v>
          </cell>
          <cell r="D34">
            <v>5.2244397923449344E-3</v>
          </cell>
          <cell r="E34">
            <v>255000</v>
          </cell>
          <cell r="F34">
            <v>4.8736765961233516E-3</v>
          </cell>
          <cell r="G34">
            <v>-33900</v>
          </cell>
          <cell r="H34" t="str">
            <v>Purchase of G Fowls</v>
          </cell>
          <cell r="I34">
            <v>3063486.8399999994</v>
          </cell>
          <cell r="J34">
            <v>5.1884262178528533E-3</v>
          </cell>
          <cell r="K34">
            <v>3018000</v>
          </cell>
          <cell r="L34">
            <v>5.2745907739857253E-3</v>
          </cell>
          <cell r="M34">
            <v>-45486.839999999385</v>
          </cell>
        </row>
        <row r="35">
          <cell r="C35">
            <v>200707.74</v>
          </cell>
          <cell r="D35">
            <v>3.6295794513244066E-3</v>
          </cell>
          <cell r="E35">
            <v>0</v>
          </cell>
          <cell r="F35">
            <v>0</v>
          </cell>
          <cell r="G35">
            <v>-200707.74</v>
          </cell>
          <cell r="H35" t="str">
            <v>Purchases Other (S Frais)</v>
          </cell>
          <cell r="I35">
            <v>2260549.2800000003</v>
          </cell>
          <cell r="J35">
            <v>3.8285436705516886E-3</v>
          </cell>
          <cell r="K35">
            <v>0</v>
          </cell>
          <cell r="L35">
            <v>0</v>
          </cell>
          <cell r="M35">
            <v>-2260549.2800000003</v>
          </cell>
        </row>
        <row r="36">
          <cell r="C36">
            <v>13938657.52</v>
          </cell>
          <cell r="D36">
            <v>0.25206534094619576</v>
          </cell>
          <cell r="E36">
            <v>12172396</v>
          </cell>
          <cell r="F36">
            <v>0.23264439805468823</v>
          </cell>
          <cell r="G36">
            <v>-1766261.5199999996</v>
          </cell>
          <cell r="H36" t="str">
            <v>Feed Consumed</v>
          </cell>
          <cell r="I36">
            <v>129140678.65000001</v>
          </cell>
          <cell r="J36">
            <v>0.21871707563756676</v>
          </cell>
          <cell r="K36">
            <v>122216036</v>
          </cell>
          <cell r="L36">
            <v>0.21359826902541659</v>
          </cell>
          <cell r="M36">
            <v>-6924642.650000006</v>
          </cell>
        </row>
        <row r="37">
          <cell r="C37">
            <v>976465</v>
          </cell>
          <cell r="D37">
            <v>1.7658299071762189E-2</v>
          </cell>
          <cell r="E37">
            <v>2689493</v>
          </cell>
          <cell r="F37">
            <v>5.1402819958970905E-2</v>
          </cell>
          <cell r="G37">
            <v>1713028</v>
          </cell>
          <cell r="H37" t="str">
            <v>Stock Variance</v>
          </cell>
          <cell r="I37">
            <v>31993669</v>
          </cell>
          <cell r="J37">
            <v>5.4185573405272441E-2</v>
          </cell>
          <cell r="K37">
            <v>28877812</v>
          </cell>
          <cell r="L37">
            <v>5.0470059890024607E-2</v>
          </cell>
          <cell r="M37">
            <v>-3115857</v>
          </cell>
        </row>
        <row r="38">
          <cell r="C38">
            <v>1529558.61</v>
          </cell>
          <cell r="D38">
            <v>2.7660390677770187E-2</v>
          </cell>
          <cell r="E38">
            <v>1316018</v>
          </cell>
          <cell r="F38">
            <v>2.5152337751674747E-2</v>
          </cell>
          <cell r="G38">
            <v>-213540.6100000001</v>
          </cell>
          <cell r="H38" t="str">
            <v>Packing Materials</v>
          </cell>
          <cell r="I38">
            <v>14616144.289999999</v>
          </cell>
          <cell r="J38">
            <v>2.4754402482811477E-2</v>
          </cell>
          <cell r="K38">
            <v>14795037</v>
          </cell>
          <cell r="L38">
            <v>2.5857443890317244E-2</v>
          </cell>
          <cell r="M38">
            <v>178892.71000000089</v>
          </cell>
        </row>
        <row r="39">
          <cell r="C39">
            <v>3592928.68</v>
          </cell>
          <cell r="D39">
            <v>6.4974176416924059E-2</v>
          </cell>
          <cell r="E39">
            <v>3723239</v>
          </cell>
          <cell r="F39">
            <v>7.1160246180681216E-2</v>
          </cell>
          <cell r="G39">
            <v>130310.31999999983</v>
          </cell>
          <cell r="H39" t="str">
            <v>Labour Cost</v>
          </cell>
          <cell r="I39">
            <v>46328162.789999999</v>
          </cell>
          <cell r="J39">
            <v>7.8462962956482293E-2</v>
          </cell>
          <cell r="K39">
            <v>47198883</v>
          </cell>
          <cell r="L39">
            <v>8.2489990992124479E-2</v>
          </cell>
          <cell r="M39">
            <v>870720.21000000089</v>
          </cell>
        </row>
        <row r="40">
          <cell r="C40">
            <v>317654.21999999997</v>
          </cell>
          <cell r="D40">
            <v>5.7444283391287366E-3</v>
          </cell>
          <cell r="E40">
            <v>393740</v>
          </cell>
          <cell r="F40">
            <v>7.5253389135592486E-3</v>
          </cell>
          <cell r="G40">
            <v>76085.780000000028</v>
          </cell>
          <cell r="H40" t="str">
            <v>Contributions Workers</v>
          </cell>
          <cell r="I40">
            <v>4166758.76</v>
          </cell>
          <cell r="J40">
            <v>7.0569653218592078E-3</v>
          </cell>
          <cell r="K40">
            <v>4331140</v>
          </cell>
          <cell r="L40">
            <v>7.569579550974332E-3</v>
          </cell>
          <cell r="M40">
            <v>164381.24000000022</v>
          </cell>
        </row>
        <row r="41">
          <cell r="C41">
            <v>1745072.87</v>
          </cell>
          <cell r="D41">
            <v>3.155772981159425E-2</v>
          </cell>
          <cell r="E41">
            <v>1705102</v>
          </cell>
          <cell r="F41">
            <v>3.2588689064325958E-2</v>
          </cell>
          <cell r="G41">
            <v>-39970.870000000112</v>
          </cell>
          <cell r="H41" t="str">
            <v>Electricity, Diesel &amp; Gas</v>
          </cell>
          <cell r="I41">
            <v>18246320.169999998</v>
          </cell>
          <cell r="J41">
            <v>3.0902592664431142E-2</v>
          </cell>
          <cell r="K41">
            <v>18047821</v>
          </cell>
          <cell r="L41">
            <v>3.1542369164064221E-2</v>
          </cell>
          <cell r="M41">
            <v>-198499.16999999806</v>
          </cell>
        </row>
        <row r="42">
          <cell r="C42">
            <v>665259.14</v>
          </cell>
          <cell r="D42">
            <v>1.2030482254195811E-2</v>
          </cell>
          <cell r="E42">
            <v>820938</v>
          </cell>
          <cell r="F42">
            <v>1.5690142421444359E-2</v>
          </cell>
          <cell r="G42">
            <v>155678.85999999999</v>
          </cell>
          <cell r="H42" t="str">
            <v>Vaccines, Drugs &amp; detergents</v>
          </cell>
          <cell r="I42">
            <v>10855418.700000001</v>
          </cell>
          <cell r="J42">
            <v>1.8385108841809206E-2</v>
          </cell>
          <cell r="K42">
            <v>10168014</v>
          </cell>
          <cell r="L42">
            <v>1.7770746465923689E-2</v>
          </cell>
          <cell r="M42">
            <v>-687404.70000000112</v>
          </cell>
        </row>
        <row r="43">
          <cell r="C43">
            <v>1356285.43</v>
          </cell>
          <cell r="D43">
            <v>2.4526935168811562E-2</v>
          </cell>
          <cell r="E43">
            <v>1030662</v>
          </cell>
          <cell r="F43">
            <v>1.9698483403583083E-2</v>
          </cell>
          <cell r="G43">
            <v>-325623.42999999993</v>
          </cell>
          <cell r="H43" t="str">
            <v>Repairs &amp; Maintenance</v>
          </cell>
          <cell r="I43">
            <v>12059914.07</v>
          </cell>
          <cell r="J43">
            <v>2.0425083447017687E-2</v>
          </cell>
          <cell r="K43">
            <v>12920291</v>
          </cell>
          <cell r="L43">
            <v>2.2580930320016832E-2</v>
          </cell>
          <cell r="M43">
            <v>860376.9299999997</v>
          </cell>
        </row>
        <row r="44">
          <cell r="C44">
            <v>546586.42000000004</v>
          </cell>
          <cell r="D44">
            <v>9.8844162083882355E-3</v>
          </cell>
          <cell r="E44">
            <v>318889</v>
          </cell>
          <cell r="F44">
            <v>6.0947523767105076E-3</v>
          </cell>
          <cell r="G44">
            <v>-227697.42000000004</v>
          </cell>
          <cell r="H44" t="str">
            <v>Transport Cost</v>
          </cell>
          <cell r="I44">
            <v>3560074.3200000003</v>
          </cell>
          <cell r="J44">
            <v>6.0294637790553303E-3</v>
          </cell>
          <cell r="K44">
            <v>3719472</v>
          </cell>
          <cell r="L44">
            <v>6.5005608665666776E-3</v>
          </cell>
          <cell r="M44">
            <v>159397.6799999997</v>
          </cell>
        </row>
        <row r="45">
          <cell r="C45">
            <v>420725.6</v>
          </cell>
          <cell r="D45">
            <v>7.608361254060913E-3</v>
          </cell>
          <cell r="E45">
            <v>291877</v>
          </cell>
          <cell r="F45">
            <v>5.5784866817517468E-3</v>
          </cell>
          <cell r="G45">
            <v>-128848.59999999998</v>
          </cell>
          <cell r="H45" t="str">
            <v>Vehicle Running Expenses</v>
          </cell>
          <cell r="I45">
            <v>4453178.97</v>
          </cell>
          <cell r="J45">
            <v>7.5420563976501256E-3</v>
          </cell>
          <cell r="K45">
            <v>4866329</v>
          </cell>
          <cell r="L45">
            <v>8.5049350717624848E-3</v>
          </cell>
          <cell r="M45">
            <v>413150.03000000026</v>
          </cell>
        </row>
        <row r="46">
          <cell r="C46">
            <v>213675.5</v>
          </cell>
          <cell r="D46">
            <v>3.8640871749712705E-3</v>
          </cell>
          <cell r="E46">
            <v>478477</v>
          </cell>
          <cell r="F46">
            <v>9.1448712026796584E-3</v>
          </cell>
          <cell r="G46">
            <v>264801.5</v>
          </cell>
          <cell r="H46" t="str">
            <v>Water</v>
          </cell>
          <cell r="I46">
            <v>3435053.17</v>
          </cell>
          <cell r="J46">
            <v>5.8177236782079849E-3</v>
          </cell>
          <cell r="K46">
            <v>5278229</v>
          </cell>
          <cell r="L46">
            <v>9.224817092903877E-3</v>
          </cell>
          <cell r="M46">
            <v>1843175.83</v>
          </cell>
        </row>
        <row r="47">
          <cell r="C47">
            <v>212683.37</v>
          </cell>
          <cell r="D47">
            <v>3.8461455915473203E-3</v>
          </cell>
          <cell r="E47">
            <v>203510</v>
          </cell>
          <cell r="F47">
            <v>3.8895761728512286E-3</v>
          </cell>
          <cell r="G47">
            <v>-9173.3699999999953</v>
          </cell>
          <cell r="H47" t="str">
            <v>Litter</v>
          </cell>
          <cell r="I47">
            <v>3208726.83</v>
          </cell>
          <cell r="J47">
            <v>5.4344096384954209E-3</v>
          </cell>
          <cell r="K47">
            <v>3539308</v>
          </cell>
          <cell r="L47">
            <v>6.1856863230927333E-3</v>
          </cell>
          <cell r="M47">
            <v>330581.16999999993</v>
          </cell>
        </row>
        <row r="48">
          <cell r="C48">
            <v>572221.68000000005</v>
          </cell>
          <cell r="D48">
            <v>1.0348001782743059E-2</v>
          </cell>
          <cell r="E48">
            <v>327406</v>
          </cell>
          <cell r="F48">
            <v>6.2575331750210272E-3</v>
          </cell>
          <cell r="G48">
            <v>-244815.68000000005</v>
          </cell>
          <cell r="H48" t="str">
            <v>Sundry Direct Expenses</v>
          </cell>
          <cell r="I48">
            <v>3645044.0100000002</v>
          </cell>
          <cell r="J48">
            <v>6.1733713557298982E-3</v>
          </cell>
          <cell r="K48">
            <v>3838725</v>
          </cell>
          <cell r="L48">
            <v>6.7089806059868629E-3</v>
          </cell>
          <cell r="M48">
            <v>193680.98999999976</v>
          </cell>
        </row>
        <row r="49">
          <cell r="C49">
            <v>54961.03</v>
          </cell>
          <cell r="D49">
            <v>9.9390997632490033E-4</v>
          </cell>
          <cell r="E49">
            <v>100255</v>
          </cell>
          <cell r="F49">
            <v>1.9161194005660651E-3</v>
          </cell>
          <cell r="G49">
            <v>45293.97</v>
          </cell>
          <cell r="H49" t="str">
            <v>Yard</v>
          </cell>
          <cell r="I49">
            <v>582787.82000000007</v>
          </cell>
          <cell r="J49">
            <v>9.8702940885925607E-4</v>
          </cell>
          <cell r="K49">
            <v>1227911</v>
          </cell>
          <cell r="L49">
            <v>2.1460331450880005E-3</v>
          </cell>
          <cell r="M49">
            <v>645123.17999999993</v>
          </cell>
        </row>
        <row r="50">
          <cell r="C50">
            <v>-7650.75</v>
          </cell>
          <cell r="D50">
            <v>-1.3835542658803394E-4</v>
          </cell>
          <cell r="E50">
            <v>0</v>
          </cell>
          <cell r="F50">
            <v>0</v>
          </cell>
          <cell r="G50">
            <v>7650.75</v>
          </cell>
          <cell r="H50" t="str">
            <v>Export Expenses</v>
          </cell>
          <cell r="I50">
            <v>766714.26</v>
          </cell>
          <cell r="J50">
            <v>1.2985335259953817E-3</v>
          </cell>
          <cell r="K50">
            <v>0</v>
          </cell>
          <cell r="L50">
            <v>0</v>
          </cell>
          <cell r="M50">
            <v>-766714.26</v>
          </cell>
        </row>
        <row r="51">
          <cell r="C51">
            <v>1644670.09</v>
          </cell>
          <cell r="D51">
            <v>2.9742055602199811E-2</v>
          </cell>
          <cell r="E51">
            <v>1623642</v>
          </cell>
          <cell r="F51">
            <v>3.1031788297580042E-2</v>
          </cell>
          <cell r="G51">
            <v>-21028.090000000084</v>
          </cell>
          <cell r="H51" t="str">
            <v>Staff Cost Production</v>
          </cell>
          <cell r="I51">
            <v>19149329.039999999</v>
          </cell>
          <cell r="J51">
            <v>3.243195940917671E-2</v>
          </cell>
          <cell r="K51">
            <v>19547587</v>
          </cell>
          <cell r="L51">
            <v>3.4163526190816203E-2</v>
          </cell>
          <cell r="M51">
            <v>398257.96000000089</v>
          </cell>
        </row>
        <row r="52">
          <cell r="C52">
            <v>152029.51999999999</v>
          </cell>
          <cell r="D52">
            <v>2.7492872062966425E-3</v>
          </cell>
          <cell r="E52">
            <v>177914</v>
          </cell>
          <cell r="F52">
            <v>3.4003737173438821E-3</v>
          </cell>
          <cell r="G52">
            <v>25884.48000000001</v>
          </cell>
          <cell r="H52" t="str">
            <v>Staff veh prod</v>
          </cell>
          <cell r="I52">
            <v>2422638.5300000003</v>
          </cell>
          <cell r="J52">
            <v>4.1030635749140345E-3</v>
          </cell>
          <cell r="K52">
            <v>2691587</v>
          </cell>
          <cell r="L52">
            <v>4.7041152940954E-3</v>
          </cell>
          <cell r="M52">
            <v>268948.46999999974</v>
          </cell>
        </row>
        <row r="53">
          <cell r="C53">
            <v>180790.39999999999</v>
          </cell>
          <cell r="D53">
            <v>3.2693961918793964E-3</v>
          </cell>
          <cell r="E53">
            <v>230034</v>
          </cell>
          <cell r="F53">
            <v>4.3965149886770159E-3</v>
          </cell>
          <cell r="G53">
            <v>49243.600000000006</v>
          </cell>
          <cell r="H53" t="str">
            <v>Contributions Staff</v>
          </cell>
          <cell r="I53">
            <v>1955986.5999999996</v>
          </cell>
          <cell r="J53">
            <v>3.3127258863004817E-3</v>
          </cell>
          <cell r="K53">
            <v>2530410</v>
          </cell>
          <cell r="L53">
            <v>4.4224245329361226E-3</v>
          </cell>
          <cell r="M53">
            <v>574423.40000000037</v>
          </cell>
        </row>
        <row r="54">
          <cell r="C54">
            <v>339556.8</v>
          </cell>
          <cell r="D54">
            <v>6.1405124876473191E-3</v>
          </cell>
          <cell r="E54">
            <v>185875</v>
          </cell>
          <cell r="F54">
            <v>3.5525279894291291E-3</v>
          </cell>
          <cell r="G54">
            <v>-153681.79999999999</v>
          </cell>
          <cell r="H54" t="str">
            <v>Chantefrais Franchises</v>
          </cell>
          <cell r="I54">
            <v>1965667.56</v>
          </cell>
          <cell r="J54">
            <v>3.3291218916699666E-3</v>
          </cell>
          <cell r="K54">
            <v>2199375</v>
          </cell>
          <cell r="L54">
            <v>3.8438711343720526E-3</v>
          </cell>
          <cell r="M54">
            <v>233707.43999999994</v>
          </cell>
        </row>
        <row r="57">
          <cell r="C57">
            <v>1010924</v>
          </cell>
          <cell r="D57">
            <v>1.8281452310960577E-2</v>
          </cell>
          <cell r="E57">
            <v>986000</v>
          </cell>
          <cell r="F57">
            <v>1.8844882838343627E-2</v>
          </cell>
          <cell r="G57">
            <v>-24924</v>
          </cell>
          <cell r="H57" t="str">
            <v>Management Fees</v>
          </cell>
          <cell r="I57">
            <v>11059615</v>
          </cell>
          <cell r="J57">
            <v>1.8730942687959676E-2</v>
          </cell>
          <cell r="K57">
            <v>10859000</v>
          </cell>
          <cell r="L57">
            <v>1.8978390064516563E-2</v>
          </cell>
          <cell r="M57">
            <v>-200615</v>
          </cell>
        </row>
        <row r="58">
          <cell r="C58">
            <v>383795.37</v>
          </cell>
          <cell r="D58">
            <v>6.9405185294072252E-3</v>
          </cell>
          <cell r="E58">
            <v>217000</v>
          </cell>
          <cell r="F58">
            <v>4.1474032210147734E-3</v>
          </cell>
          <cell r="G58">
            <v>-166795.37</v>
          </cell>
          <cell r="H58" t="str">
            <v>Professional Fees</v>
          </cell>
          <cell r="I58">
            <v>2808058.3600000003</v>
          </cell>
          <cell r="J58">
            <v>4.7558237972665455E-3</v>
          </cell>
          <cell r="K58">
            <v>2408000</v>
          </cell>
          <cell r="L58">
            <v>4.2084872709601149E-3</v>
          </cell>
          <cell r="M58">
            <v>-400058.36000000034</v>
          </cell>
        </row>
        <row r="59">
          <cell r="C59">
            <v>791686</v>
          </cell>
          <cell r="D59">
            <v>1.4316773421399764E-2</v>
          </cell>
          <cell r="E59">
            <v>726350</v>
          </cell>
          <cell r="F59">
            <v>1.3882333316055671E-2</v>
          </cell>
          <cell r="G59">
            <v>-65336</v>
          </cell>
          <cell r="H59" t="str">
            <v>Staff Cost Administrative</v>
          </cell>
          <cell r="I59">
            <v>8394695</v>
          </cell>
          <cell r="J59">
            <v>1.4217542918799763E-2</v>
          </cell>
          <cell r="K59">
            <v>8512000</v>
          </cell>
          <cell r="L59">
            <v>1.4876513143859011E-2</v>
          </cell>
          <cell r="M59">
            <v>117305</v>
          </cell>
        </row>
        <row r="60">
          <cell r="C60">
            <v>-29179.51</v>
          </cell>
          <cell r="D60">
            <v>-5.2767945020812368E-4</v>
          </cell>
          <cell r="E60">
            <v>63337</v>
          </cell>
          <cell r="F60">
            <v>1.210525704190842E-3</v>
          </cell>
          <cell r="G60">
            <v>92516.51</v>
          </cell>
          <cell r="H60" t="str">
            <v>Contributions Staff Admin</v>
          </cell>
          <cell r="I60">
            <v>792128.51</v>
          </cell>
          <cell r="J60">
            <v>1.3415759700775201E-3</v>
          </cell>
          <cell r="K60">
            <v>696707</v>
          </cell>
          <cell r="L60">
            <v>1.2176422512827278E-3</v>
          </cell>
          <cell r="M60">
            <v>-95421.510000000009</v>
          </cell>
        </row>
        <row r="61">
          <cell r="C61">
            <v>434622.19</v>
          </cell>
          <cell r="D61">
            <v>7.8596658500245786E-3</v>
          </cell>
          <cell r="E61">
            <v>350000</v>
          </cell>
          <cell r="F61">
            <v>6.6893600338947959E-3</v>
          </cell>
          <cell r="G61">
            <v>-84622.19</v>
          </cell>
          <cell r="H61" t="str">
            <v>Insurance</v>
          </cell>
          <cell r="I61">
            <v>3713579.9099999997</v>
          </cell>
          <cell r="J61">
            <v>6.2894461029039837E-3</v>
          </cell>
          <cell r="K61">
            <v>3350000</v>
          </cell>
          <cell r="L61">
            <v>5.8548307133373693E-3</v>
          </cell>
          <cell r="M61">
            <v>-363579.90999999968</v>
          </cell>
        </row>
        <row r="62">
          <cell r="C62">
            <v>44162.45</v>
          </cell>
          <cell r="D62">
            <v>7.9862949500672737E-4</v>
          </cell>
          <cell r="E62">
            <v>31950</v>
          </cell>
          <cell r="F62">
            <v>6.1064300880839641E-4</v>
          </cell>
          <cell r="G62">
            <v>-12212.449999999997</v>
          </cell>
          <cell r="H62" t="str">
            <v>Transport Cost Administrative</v>
          </cell>
          <cell r="I62">
            <v>330690.57</v>
          </cell>
          <cell r="J62">
            <v>5.6006887347513612E-4</v>
          </cell>
          <cell r="K62">
            <v>315650</v>
          </cell>
          <cell r="L62">
            <v>5.5166487004923599E-4</v>
          </cell>
          <cell r="M62">
            <v>-15040.570000000007</v>
          </cell>
        </row>
        <row r="63">
          <cell r="C63">
            <v>73775.460000000006</v>
          </cell>
          <cell r="D63">
            <v>1.3341483174889306E-3</v>
          </cell>
          <cell r="E63">
            <v>69735</v>
          </cell>
          <cell r="F63">
            <v>1.3328072056104389E-3</v>
          </cell>
          <cell r="G63">
            <v>-4040.4600000000064</v>
          </cell>
          <cell r="H63" t="str">
            <v>Vehicle Running Cost Admin</v>
          </cell>
          <cell r="I63">
            <v>976771.75</v>
          </cell>
          <cell r="J63">
            <v>1.6542940842396482E-3</v>
          </cell>
          <cell r="K63">
            <v>872644</v>
          </cell>
          <cell r="L63">
            <v>1.525129221793903E-3</v>
          </cell>
          <cell r="M63">
            <v>-104127.75</v>
          </cell>
        </row>
        <row r="64">
          <cell r="C64">
            <v>92616.19</v>
          </cell>
          <cell r="D64">
            <v>1.6748622653214918E-3</v>
          </cell>
          <cell r="E64">
            <v>163700</v>
          </cell>
          <cell r="F64">
            <v>3.1287092501387946E-3</v>
          </cell>
          <cell r="G64">
            <v>71083.81</v>
          </cell>
          <cell r="H64" t="str">
            <v>Computer Expenses</v>
          </cell>
          <cell r="I64">
            <v>1881039.71</v>
          </cell>
          <cell r="J64">
            <v>3.1857932669253214E-3</v>
          </cell>
          <cell r="K64">
            <v>1800700</v>
          </cell>
          <cell r="L64">
            <v>3.147102586718388E-3</v>
          </cell>
          <cell r="M64">
            <v>-80339.709999999963</v>
          </cell>
        </row>
        <row r="65">
          <cell r="C65">
            <v>139176.99</v>
          </cell>
          <cell r="D65">
            <v>2.5168632908784804E-3</v>
          </cell>
          <cell r="E65">
            <v>111500</v>
          </cell>
          <cell r="F65">
            <v>2.1310389822264851E-3</v>
          </cell>
          <cell r="G65">
            <v>-27676.989999999991</v>
          </cell>
          <cell r="H65" t="str">
            <v>General Expenses Communication</v>
          </cell>
          <cell r="I65">
            <v>1273650.3900000001</v>
          </cell>
          <cell r="J65">
            <v>2.1570979152156283E-3</v>
          </cell>
          <cell r="K65">
            <v>1226500</v>
          </cell>
          <cell r="L65">
            <v>2.1435671253457562E-3</v>
          </cell>
          <cell r="M65">
            <v>-47150.39000000013</v>
          </cell>
        </row>
        <row r="66">
          <cell r="C66">
            <v>145837.67000000001</v>
          </cell>
          <cell r="D66">
            <v>2.6373143868842824E-3</v>
          </cell>
          <cell r="E66">
            <v>179320</v>
          </cell>
          <cell r="F66">
            <v>3.4272458322228997E-3</v>
          </cell>
          <cell r="G66">
            <v>33482.329999999987</v>
          </cell>
          <cell r="H66" t="str">
            <v>General Expenses Office</v>
          </cell>
          <cell r="I66">
            <v>1832828.9899999998</v>
          </cell>
          <cell r="J66">
            <v>3.1041419406119481E-3</v>
          </cell>
          <cell r="K66">
            <v>1982620</v>
          </cell>
          <cell r="L66">
            <v>3.4650461101125179E-3</v>
          </cell>
          <cell r="M66">
            <v>149791.01000000024</v>
          </cell>
        </row>
        <row r="67">
          <cell r="C67">
            <v>130221</v>
          </cell>
          <cell r="D67">
            <v>2.3549040297644506E-3</v>
          </cell>
          <cell r="E67">
            <v>87284</v>
          </cell>
          <cell r="F67">
            <v>1.668211717709924E-3</v>
          </cell>
          <cell r="G67">
            <v>-42937</v>
          </cell>
          <cell r="H67" t="str">
            <v>General Expenses Stationery &amp;</v>
          </cell>
          <cell r="I67">
            <v>1109461.9000000001</v>
          </cell>
          <cell r="J67">
            <v>1.8790226661031919E-3</v>
          </cell>
          <cell r="K67">
            <v>959224</v>
          </cell>
          <cell r="L67">
            <v>1.6764460107971117E-3</v>
          </cell>
          <cell r="M67">
            <v>-150237.90000000014</v>
          </cell>
        </row>
        <row r="68">
          <cell r="C68">
            <v>211864</v>
          </cell>
          <cell r="D68">
            <v>3.8313281833346046E-3</v>
          </cell>
          <cell r="E68">
            <v>208333</v>
          </cell>
          <cell r="F68">
            <v>3.981755554118299E-3</v>
          </cell>
          <cell r="G68">
            <v>-3531</v>
          </cell>
          <cell r="H68" t="str">
            <v>Overseas &amp; Formation</v>
          </cell>
          <cell r="I68">
            <v>1699620.0199999998</v>
          </cell>
          <cell r="J68">
            <v>2.8785346674300031E-3</v>
          </cell>
          <cell r="K68">
            <v>2291663</v>
          </cell>
          <cell r="L68">
            <v>4.0051638558265242E-3</v>
          </cell>
          <cell r="M68">
            <v>592042.98000000021</v>
          </cell>
        </row>
        <row r="69">
          <cell r="C69">
            <v>232698.43</v>
          </cell>
          <cell r="D69">
            <v>4.2080960100664318E-3</v>
          </cell>
          <cell r="E69">
            <v>146125</v>
          </cell>
          <cell r="F69">
            <v>2.7928078141510773E-3</v>
          </cell>
          <cell r="G69">
            <v>-86573.43</v>
          </cell>
          <cell r="H69" t="str">
            <v>Welfare</v>
          </cell>
          <cell r="I69">
            <v>1977746.4799999997</v>
          </cell>
          <cell r="J69">
            <v>3.3495791642108681E-3</v>
          </cell>
          <cell r="K69">
            <v>1772375</v>
          </cell>
          <cell r="L69">
            <v>3.0975986822541252E-3</v>
          </cell>
          <cell r="M69">
            <v>-205371.47999999975</v>
          </cell>
        </row>
        <row r="70">
          <cell r="C70">
            <v>13746.96</v>
          </cell>
          <cell r="D70">
            <v>2.4859870144608556E-4</v>
          </cell>
          <cell r="E70">
            <v>56250</v>
          </cell>
          <cell r="F70">
            <v>1.0750757197330923E-3</v>
          </cell>
          <cell r="G70">
            <v>42503.040000000001</v>
          </cell>
          <cell r="H70" t="str">
            <v>Media</v>
          </cell>
          <cell r="I70">
            <v>802962.19000000006</v>
          </cell>
          <cell r="J70">
            <v>1.3599242615125924E-3</v>
          </cell>
          <cell r="K70">
            <v>618750</v>
          </cell>
          <cell r="L70">
            <v>1.0813959713067156E-3</v>
          </cell>
          <cell r="M70">
            <v>-184212.19000000006</v>
          </cell>
        </row>
        <row r="71">
          <cell r="C71">
            <v>-1.94</v>
          </cell>
          <cell r="D71">
            <v>-3.5082773268082977E-8</v>
          </cell>
          <cell r="E71">
            <v>4167</v>
          </cell>
          <cell r="F71">
            <v>7.9641609317827468E-5</v>
          </cell>
          <cell r="G71">
            <v>4168.9399999999996</v>
          </cell>
          <cell r="H71" t="str">
            <v>Bad Debts</v>
          </cell>
          <cell r="I71">
            <v>109.06999999999998</v>
          </cell>
          <cell r="J71">
            <v>1.8472468697832261E-7</v>
          </cell>
          <cell r="K71">
            <v>45837</v>
          </cell>
          <cell r="L71">
            <v>8.0109813554401487E-5</v>
          </cell>
          <cell r="M71">
            <v>45727.93</v>
          </cell>
        </row>
        <row r="72">
          <cell r="C72">
            <v>76506.63</v>
          </cell>
          <cell r="D72">
            <v>1.3835385328840801E-3</v>
          </cell>
          <cell r="E72">
            <v>113084</v>
          </cell>
          <cell r="F72">
            <v>2.1613131144941691E-3</v>
          </cell>
          <cell r="G72">
            <v>36577.369999999995</v>
          </cell>
          <cell r="H72" t="str">
            <v>Labour Cost Administrative</v>
          </cell>
          <cell r="I72">
            <v>1154502.0099999998</v>
          </cell>
          <cell r="J72">
            <v>1.9553041387466242E-3</v>
          </cell>
          <cell r="K72">
            <v>1396291</v>
          </cell>
          <cell r="L72">
            <v>2.4403126661362829E-3</v>
          </cell>
          <cell r="M72">
            <v>241788.99000000022</v>
          </cell>
        </row>
        <row r="73">
          <cell r="C73">
            <v>20947.900000000001</v>
          </cell>
          <cell r="D73">
            <v>3.7881980728993582E-4</v>
          </cell>
          <cell r="E73">
            <v>21167</v>
          </cell>
          <cell r="F73">
            <v>4.0455338239271758E-4</v>
          </cell>
          <cell r="G73">
            <v>219.09999999999854</v>
          </cell>
          <cell r="H73" t="str">
            <v>Contribution Workers Admin</v>
          </cell>
          <cell r="I73">
            <v>297056.11000000004</v>
          </cell>
          <cell r="J73">
            <v>5.0310440024523874E-4</v>
          </cell>
          <cell r="K73">
            <v>232837</v>
          </cell>
          <cell r="L73">
            <v>4.0693170710487555E-4</v>
          </cell>
          <cell r="M73">
            <v>-64219.110000000044</v>
          </cell>
        </row>
        <row r="74">
          <cell r="C74">
            <v>138270.48000000001</v>
          </cell>
          <cell r="D74">
            <v>2.5004700512933002E-3</v>
          </cell>
          <cell r="E74">
            <v>51100</v>
          </cell>
          <cell r="F74">
            <v>9.7664656494864024E-4</v>
          </cell>
          <cell r="G74">
            <v>-87170.48000000001</v>
          </cell>
          <cell r="H74" t="str">
            <v>Repairs Administrative Block</v>
          </cell>
          <cell r="I74">
            <v>1173758.43</v>
          </cell>
          <cell r="J74">
            <v>1.9879174710728652E-3</v>
          </cell>
          <cell r="K74">
            <v>653100</v>
          </cell>
          <cell r="L74">
            <v>1.1414298325016824E-3</v>
          </cell>
          <cell r="M74">
            <v>-520658.42999999993</v>
          </cell>
        </row>
        <row r="75">
          <cell r="C75">
            <v>51888.92</v>
          </cell>
          <cell r="D75">
            <v>9.3835423478644134E-4</v>
          </cell>
          <cell r="E75">
            <v>56950</v>
          </cell>
          <cell r="F75">
            <v>1.0884544398008819E-3</v>
          </cell>
          <cell r="G75">
            <v>5061.0800000000017</v>
          </cell>
          <cell r="H75" t="str">
            <v>Yard HO</v>
          </cell>
          <cell r="I75">
            <v>668353.20000000007</v>
          </cell>
          <cell r="J75">
            <v>1.1319458665165515E-3</v>
          </cell>
          <cell r="K75">
            <v>626450</v>
          </cell>
          <cell r="L75">
            <v>1.0948533433940879E-3</v>
          </cell>
          <cell r="M75">
            <v>-41903.20000000007</v>
          </cell>
        </row>
        <row r="80">
          <cell r="C80">
            <v>2990917.61</v>
          </cell>
          <cell r="E80">
            <v>3267968</v>
          </cell>
          <cell r="G80">
            <v>277050.39000000013</v>
          </cell>
          <cell r="H80" t="str">
            <v>Interest Expense</v>
          </cell>
          <cell r="I80">
            <v>37751105.519999996</v>
          </cell>
          <cell r="K80">
            <v>36119640</v>
          </cell>
          <cell r="M80">
            <v>-1631465.5199999958</v>
          </cell>
        </row>
        <row r="81">
          <cell r="C81">
            <v>-391594.37</v>
          </cell>
          <cell r="E81">
            <v>-401402</v>
          </cell>
          <cell r="G81">
            <v>-9807.6300000000047</v>
          </cell>
          <cell r="H81" t="str">
            <v>Interest Income</v>
          </cell>
          <cell r="I81">
            <v>-5012429.42</v>
          </cell>
          <cell r="K81">
            <v>-4517800</v>
          </cell>
          <cell r="M81">
            <v>494629.41999999993</v>
          </cell>
        </row>
        <row r="84">
          <cell r="C84">
            <v>-752780</v>
          </cell>
          <cell r="E84">
            <v>-785000</v>
          </cell>
          <cell r="G84">
            <v>-32220</v>
          </cell>
          <cell r="H84" t="str">
            <v>Rental Income</v>
          </cell>
          <cell r="I84">
            <v>-8568245</v>
          </cell>
          <cell r="K84">
            <v>-8635000</v>
          </cell>
          <cell r="M84">
            <v>-66755</v>
          </cell>
        </row>
        <row r="85">
          <cell r="C85">
            <v>28690.14</v>
          </cell>
          <cell r="D85">
            <v>0.28886907880642676</v>
          </cell>
          <cell r="E85">
            <v>0</v>
          </cell>
          <cell r="F85">
            <v>0.20731576765331663</v>
          </cell>
          <cell r="G85">
            <v>-28690.14</v>
          </cell>
          <cell r="H85" t="str">
            <v>(Profit) on disposal of Assets</v>
          </cell>
          <cell r="I85">
            <v>-238309.86</v>
          </cell>
          <cell r="J85">
            <v>0.11460376048767169</v>
          </cell>
          <cell r="K85">
            <v>0</v>
          </cell>
          <cell r="L85">
            <v>8.6786211676686584E-2</v>
          </cell>
          <cell r="M85">
            <v>238309.86</v>
          </cell>
        </row>
        <row r="86">
          <cell r="C86">
            <v>-40571.67</v>
          </cell>
          <cell r="D86">
            <v>5.0140291276734056E-2</v>
          </cell>
          <cell r="E86">
            <v>0</v>
          </cell>
          <cell r="F86">
            <v>5.5134806837019372E-2</v>
          </cell>
          <cell r="G86">
            <v>40571.67</v>
          </cell>
          <cell r="H86" t="str">
            <v>Other Receipts</v>
          </cell>
          <cell r="I86">
            <v>-916499.83</v>
          </cell>
          <cell r="J86">
            <v>5.0363897294178742E-2</v>
          </cell>
          <cell r="K86">
            <v>0</v>
          </cell>
          <cell r="L86">
            <v>5.4449237809953983E-2</v>
          </cell>
          <cell r="M86">
            <v>916499.83</v>
          </cell>
        </row>
        <row r="88">
          <cell r="C88">
            <v>0</v>
          </cell>
          <cell r="D88">
            <v>5.0140291276734056E-2</v>
          </cell>
          <cell r="E88">
            <v>0</v>
          </cell>
          <cell r="F88">
            <v>5.5134806837019372E-2</v>
          </cell>
          <cell r="G88">
            <v>0</v>
          </cell>
          <cell r="H88" t="str">
            <v>Dividend Income</v>
          </cell>
          <cell r="I88">
            <v>-1103685</v>
          </cell>
          <cell r="J88">
            <v>5.0363897294178742E-2</v>
          </cell>
          <cell r="K88">
            <v>-1102000</v>
          </cell>
          <cell r="L88">
            <v>5.4449237809953983E-2</v>
          </cell>
          <cell r="M88">
            <v>1685</v>
          </cell>
        </row>
        <row r="89">
          <cell r="C89">
            <v>0</v>
          </cell>
          <cell r="E89">
            <v>0</v>
          </cell>
          <cell r="G89">
            <v>0</v>
          </cell>
          <cell r="H89" t="str">
            <v>(Profit) on Sale of Investment</v>
          </cell>
          <cell r="I89">
            <v>-150000</v>
          </cell>
          <cell r="K89">
            <v>0</v>
          </cell>
          <cell r="M89">
            <v>150000</v>
          </cell>
        </row>
        <row r="94">
          <cell r="C94">
            <v>0</v>
          </cell>
          <cell r="E94">
            <v>0</v>
          </cell>
          <cell r="H94" t="str">
            <v>Dividends Paid</v>
          </cell>
          <cell r="I94">
            <v>0</v>
          </cell>
          <cell r="K94">
            <v>0</v>
          </cell>
        </row>
        <row r="95">
          <cell r="C95">
            <v>10686.01</v>
          </cell>
          <cell r="E95">
            <v>0</v>
          </cell>
          <cell r="H95" t="str">
            <v>Dividends</v>
          </cell>
          <cell r="I95">
            <v>10686.01</v>
          </cell>
          <cell r="K95">
            <v>0</v>
          </cell>
          <cell r="M95">
            <v>10686.01</v>
          </cell>
        </row>
      </sheetData>
      <sheetData sheetId="18" refreshError="1">
        <row r="9">
          <cell r="C9">
            <v>27485811.169999998</v>
          </cell>
          <cell r="D9">
            <v>0.4970507635909549</v>
          </cell>
          <cell r="E9">
            <v>25683164</v>
          </cell>
          <cell r="F9">
            <v>0.49086837373018744</v>
          </cell>
          <cell r="G9">
            <v>1802647.1699999981</v>
          </cell>
          <cell r="H9" t="str">
            <v>Processed Froz Chicken</v>
          </cell>
          <cell r="I9">
            <v>288013665.95000005</v>
          </cell>
          <cell r="J9">
            <v>0.48778980735392813</v>
          </cell>
          <cell r="K9">
            <v>285069242</v>
          </cell>
          <cell r="L9">
            <v>0.49821855328041881</v>
          </cell>
          <cell r="M9">
            <v>2944423.9500000477</v>
          </cell>
        </row>
        <row r="10">
          <cell r="C10">
            <v>8149922.1200000001</v>
          </cell>
          <cell r="D10">
            <v>0.14738240715901763</v>
          </cell>
          <cell r="E10">
            <v>7412323</v>
          </cell>
          <cell r="F10">
            <v>0.14166770638434051</v>
          </cell>
          <cell r="G10">
            <v>737599.12000000011</v>
          </cell>
          <cell r="H10" t="str">
            <v>Processed Chill Chicken</v>
          </cell>
          <cell r="I10">
            <v>91309417.430000007</v>
          </cell>
          <cell r="J10">
            <v>0.15464475614678416</v>
          </cell>
          <cell r="K10">
            <v>85508872</v>
          </cell>
          <cell r="L10">
            <v>0.14944476717863694</v>
          </cell>
          <cell r="M10">
            <v>5800545.4300000072</v>
          </cell>
        </row>
        <row r="11">
          <cell r="C11">
            <v>9849798.5699999984</v>
          </cell>
          <cell r="D11">
            <v>0.17812280926164842</v>
          </cell>
          <cell r="E11">
            <v>10259003</v>
          </cell>
          <cell r="F11">
            <v>0.19607475615944805</v>
          </cell>
          <cell r="G11">
            <v>-409204.43000000156</v>
          </cell>
          <cell r="H11" t="str">
            <v>Processed Cfrais Chicken</v>
          </cell>
          <cell r="I11">
            <v>97731242.029999986</v>
          </cell>
          <cell r="J11">
            <v>0.16552097819743686</v>
          </cell>
          <cell r="K11">
            <v>102429104</v>
          </cell>
          <cell r="L11">
            <v>0.17901643702651568</v>
          </cell>
          <cell r="M11">
            <v>-4697861.9700000137</v>
          </cell>
        </row>
        <row r="12">
          <cell r="C12">
            <v>0</v>
          </cell>
          <cell r="D12">
            <v>0</v>
          </cell>
          <cell r="E12">
            <v>0</v>
          </cell>
          <cell r="F12">
            <v>0</v>
          </cell>
          <cell r="G12">
            <v>0</v>
          </cell>
          <cell r="H12" t="str">
            <v>Processed frozen Chicken Export</v>
          </cell>
          <cell r="I12">
            <v>0</v>
          </cell>
          <cell r="J12">
            <v>0</v>
          </cell>
          <cell r="K12">
            <v>0</v>
          </cell>
          <cell r="L12">
            <v>0</v>
          </cell>
          <cell r="M12">
            <v>0</v>
          </cell>
        </row>
        <row r="13">
          <cell r="C13">
            <v>2154118.04</v>
          </cell>
          <cell r="D13">
            <v>3.8954863293818198E-2</v>
          </cell>
          <cell r="E13">
            <v>2266046</v>
          </cell>
          <cell r="F13">
            <v>4.330970727819191E-2</v>
          </cell>
          <cell r="G13">
            <v>-111927.95999999996</v>
          </cell>
          <cell r="H13" t="str">
            <v>Live Chicken</v>
          </cell>
          <cell r="I13">
            <v>23760022.82</v>
          </cell>
          <cell r="J13">
            <v>4.0240788282958677E-2</v>
          </cell>
          <cell r="K13">
            <v>24421920</v>
          </cell>
          <cell r="L13">
            <v>4.2682449938706915E-2</v>
          </cell>
          <cell r="M13">
            <v>-661897.1799999997</v>
          </cell>
        </row>
        <row r="14">
          <cell r="C14">
            <v>703088</v>
          </cell>
          <cell r="D14">
            <v>1.2714575717273158E-2</v>
          </cell>
          <cell r="E14">
            <v>1085000</v>
          </cell>
          <cell r="F14">
            <v>2.0737016105073867E-2</v>
          </cell>
          <cell r="G14">
            <v>-381912</v>
          </cell>
          <cell r="H14" t="str">
            <v>Processed Ducks</v>
          </cell>
          <cell r="I14">
            <v>15673967.399999999</v>
          </cell>
          <cell r="J14">
            <v>2.6545967925858928E-2</v>
          </cell>
          <cell r="K14">
            <v>12931000</v>
          </cell>
          <cell r="L14">
            <v>2.2599646553482244E-2</v>
          </cell>
          <cell r="M14">
            <v>2742967.3999999985</v>
          </cell>
        </row>
        <row r="15">
          <cell r="C15">
            <v>0</v>
          </cell>
          <cell r="D15">
            <v>0</v>
          </cell>
          <cell r="E15">
            <v>0</v>
          </cell>
          <cell r="F15">
            <v>0</v>
          </cell>
          <cell r="G15">
            <v>0</v>
          </cell>
          <cell r="H15" t="str">
            <v>Processed Ducks Export</v>
          </cell>
          <cell r="I15">
            <v>0</v>
          </cell>
          <cell r="J15">
            <v>0</v>
          </cell>
          <cell r="K15">
            <v>0</v>
          </cell>
          <cell r="L15">
            <v>0</v>
          </cell>
          <cell r="M15">
            <v>0</v>
          </cell>
        </row>
        <row r="16">
          <cell r="C16">
            <v>337245.81</v>
          </cell>
          <cell r="D16">
            <v>6.0987207669283465E-3</v>
          </cell>
          <cell r="E16">
            <v>280000</v>
          </cell>
          <cell r="F16">
            <v>5.3514880271158371E-3</v>
          </cell>
          <cell r="G16">
            <v>57245.81</v>
          </cell>
          <cell r="H16" t="str">
            <v>Processed G Fowls</v>
          </cell>
          <cell r="I16">
            <v>5089339.6000000006</v>
          </cell>
          <cell r="J16">
            <v>8.6194798252166669E-3</v>
          </cell>
          <cell r="K16">
            <v>3356000</v>
          </cell>
          <cell r="L16">
            <v>5.8653169773015554E-3</v>
          </cell>
          <cell r="M16">
            <v>1733339.6000000006</v>
          </cell>
        </row>
        <row r="17">
          <cell r="C17">
            <v>428781.05</v>
          </cell>
          <cell r="D17">
            <v>7.7540352364951293E-3</v>
          </cell>
          <cell r="E17">
            <v>255482</v>
          </cell>
          <cell r="F17">
            <v>4.882888800512887E-3</v>
          </cell>
          <cell r="G17">
            <v>173299.05</v>
          </cell>
          <cell r="H17" t="str">
            <v>Market Eggs</v>
          </cell>
          <cell r="I17">
            <v>5165529.05</v>
          </cell>
          <cell r="J17">
            <v>8.7485168867578837E-3</v>
          </cell>
          <cell r="K17">
            <v>2607719</v>
          </cell>
          <cell r="L17">
            <v>4.5575382964040028E-3</v>
          </cell>
          <cell r="M17">
            <v>2557810.0499999998</v>
          </cell>
        </row>
        <row r="18">
          <cell r="C18">
            <v>399628</v>
          </cell>
          <cell r="D18">
            <v>7.2268342863801372E-3</v>
          </cell>
          <cell r="E18">
            <v>774270</v>
          </cell>
          <cell r="F18">
            <v>1.4798202266982068E-2</v>
          </cell>
          <cell r="G18">
            <v>-374642</v>
          </cell>
          <cell r="H18" t="str">
            <v>Eggs Exported</v>
          </cell>
          <cell r="I18">
            <v>4123379.7</v>
          </cell>
          <cell r="J18">
            <v>6.9834970603765466E-3</v>
          </cell>
          <cell r="K18">
            <v>7408224</v>
          </cell>
          <cell r="L18">
            <v>1.2947432061636722E-2</v>
          </cell>
          <cell r="M18">
            <v>-3284844.3</v>
          </cell>
        </row>
        <row r="19">
          <cell r="C19">
            <v>3361972</v>
          </cell>
          <cell r="D19">
            <v>6.0797578046207973E-2</v>
          </cell>
          <cell r="E19">
            <v>2909918</v>
          </cell>
          <cell r="F19">
            <v>5.5615683346031647E-2</v>
          </cell>
          <cell r="G19">
            <v>452054</v>
          </cell>
          <cell r="H19" t="str">
            <v>D O To Contract Growers</v>
          </cell>
          <cell r="I19">
            <v>35115166</v>
          </cell>
          <cell r="J19">
            <v>5.9472247616593366E-2</v>
          </cell>
          <cell r="K19">
            <v>33264573</v>
          </cell>
          <cell r="L19">
            <v>5.8136848855657605E-2</v>
          </cell>
          <cell r="M19">
            <v>1850593</v>
          </cell>
        </row>
        <row r="20">
          <cell r="C20">
            <v>2797711.5</v>
          </cell>
          <cell r="D20">
            <v>5.059354547629296E-2</v>
          </cell>
          <cell r="E20">
            <v>1543000</v>
          </cell>
          <cell r="F20">
            <v>2.9490521520856201E-2</v>
          </cell>
          <cell r="G20">
            <v>1254711.5</v>
          </cell>
          <cell r="H20" t="str">
            <v>D O To Local Customers</v>
          </cell>
          <cell r="I20">
            <v>26397932.5</v>
          </cell>
          <cell r="J20">
            <v>4.4708442449228843E-2</v>
          </cell>
          <cell r="K20">
            <v>18697500</v>
          </cell>
          <cell r="L20">
            <v>3.2677820078395661E-2</v>
          </cell>
          <cell r="M20">
            <v>7700432.5</v>
          </cell>
        </row>
        <row r="21">
          <cell r="C21">
            <v>329894.5</v>
          </cell>
          <cell r="D21">
            <v>5.965780384478145E-3</v>
          </cell>
          <cell r="E21">
            <v>673500</v>
          </cell>
          <cell r="F21">
            <v>1.2872239950937558E-2</v>
          </cell>
          <cell r="G21">
            <v>-343605.5</v>
          </cell>
          <cell r="H21" t="str">
            <v>Chicks Exported</v>
          </cell>
          <cell r="I21">
            <v>5978334.9900000002</v>
          </cell>
          <cell r="J21">
            <v>1.0125112860358519E-2</v>
          </cell>
          <cell r="K21">
            <v>5213500</v>
          </cell>
          <cell r="L21">
            <v>9.1116895295475734E-3</v>
          </cell>
          <cell r="M21">
            <v>764834.99000000022</v>
          </cell>
        </row>
        <row r="22">
          <cell r="C22">
            <v>12100</v>
          </cell>
          <cell r="D22">
            <v>2.1881523533185776E-4</v>
          </cell>
          <cell r="E22">
            <v>6000</v>
          </cell>
          <cell r="F22">
            <v>1.1467474343819651E-4</v>
          </cell>
          <cell r="G22">
            <v>6100</v>
          </cell>
          <cell r="H22" t="str">
            <v>D O G.Fowls &amp; Ducklings</v>
          </cell>
          <cell r="I22">
            <v>118730</v>
          </cell>
          <cell r="J22">
            <v>2.0108519377405563E-4</v>
          </cell>
          <cell r="K22">
            <v>66000</v>
          </cell>
          <cell r="L22">
            <v>1.1534890360604965E-4</v>
          </cell>
          <cell r="M22">
            <v>52730</v>
          </cell>
        </row>
        <row r="23">
          <cell r="C23">
            <v>0</v>
          </cell>
          <cell r="D23">
            <v>0</v>
          </cell>
          <cell r="E23">
            <v>10500</v>
          </cell>
          <cell r="F23">
            <v>2.0068080101684387E-4</v>
          </cell>
          <cell r="G23">
            <v>-10500</v>
          </cell>
          <cell r="H23" t="str">
            <v>Feed MPA</v>
          </cell>
          <cell r="I23">
            <v>30805</v>
          </cell>
          <cell r="J23">
            <v>5.2172402882252029E-5</v>
          </cell>
          <cell r="K23">
            <v>122326</v>
          </cell>
          <cell r="L23">
            <v>2.1379045428050956E-4</v>
          </cell>
          <cell r="M23">
            <v>-91521</v>
          </cell>
        </row>
        <row r="24">
          <cell r="C24">
            <v>-504380</v>
          </cell>
          <cell r="D24">
            <v>-9.1211593716266463E-3</v>
          </cell>
          <cell r="E24">
            <v>-415920</v>
          </cell>
          <cell r="F24">
            <v>-7.9492532151357823E-3</v>
          </cell>
          <cell r="G24">
            <v>-88460</v>
          </cell>
          <cell r="H24" t="str">
            <v>Discount</v>
          </cell>
          <cell r="I24">
            <v>-5990836.5</v>
          </cell>
          <cell r="J24">
            <v>-1.0146285845794535E-2</v>
          </cell>
          <cell r="K24">
            <v>-4817600</v>
          </cell>
          <cell r="L24">
            <v>-8.4197708789773458E-3</v>
          </cell>
          <cell r="M24">
            <v>-1173236.5</v>
          </cell>
        </row>
        <row r="25">
          <cell r="C25">
            <v>-415067.58</v>
          </cell>
          <cell r="D25">
            <v>-7.5060421649855123E-3</v>
          </cell>
          <cell r="E25">
            <v>-510000</v>
          </cell>
          <cell r="F25">
            <v>-9.7473531922467032E-3</v>
          </cell>
          <cell r="G25">
            <v>94932.419999999984</v>
          </cell>
          <cell r="H25" t="str">
            <v>Commission Stop Frais</v>
          </cell>
          <cell r="I25">
            <v>-4622136.01</v>
          </cell>
          <cell r="J25">
            <v>-7.8282078263361438E-3</v>
          </cell>
          <cell r="K25">
            <v>-5092000</v>
          </cell>
          <cell r="L25">
            <v>-8.8993426842728009E-3</v>
          </cell>
          <cell r="M25">
            <v>469863.99000000022</v>
          </cell>
        </row>
        <row r="26">
          <cell r="C26">
            <v>0</v>
          </cell>
          <cell r="D26">
            <v>0</v>
          </cell>
          <cell r="E26">
            <v>54610</v>
          </cell>
          <cell r="F26">
            <v>1.0437312898599852E-3</v>
          </cell>
          <cell r="G26">
            <v>-54610</v>
          </cell>
          <cell r="H26" t="str">
            <v>Commission on Sales</v>
          </cell>
          <cell r="I26">
            <v>-14187</v>
          </cell>
          <cell r="J26">
            <v>-2.4027589017708474E-5</v>
          </cell>
          <cell r="K26">
            <v>600710</v>
          </cell>
          <cell r="L26">
            <v>1.0498672709877287E-3</v>
          </cell>
          <cell r="M26">
            <v>-614897</v>
          </cell>
        </row>
        <row r="27">
          <cell r="C27">
            <v>207171.7</v>
          </cell>
          <cell r="E27">
            <v>35000</v>
          </cell>
          <cell r="F27">
            <v>6.6893600338947964E-4</v>
          </cell>
          <cell r="G27">
            <v>172171.7</v>
          </cell>
          <cell r="H27" t="str">
            <v>Sales- Other Department</v>
          </cell>
          <cell r="I27">
            <v>2565884.0299999998</v>
          </cell>
          <cell r="J27">
            <v>4.3456690589935548E-3</v>
          </cell>
          <cell r="K27">
            <v>390000</v>
          </cell>
          <cell r="L27">
            <v>6.8160715767211157E-4</v>
          </cell>
          <cell r="M27">
            <v>2175884.0299999998</v>
          </cell>
        </row>
        <row r="28">
          <cell r="C28">
            <v>0</v>
          </cell>
          <cell r="D28">
            <v>0</v>
          </cell>
          <cell r="E28">
            <v>0</v>
          </cell>
          <cell r="F28">
            <v>0</v>
          </cell>
          <cell r="G28">
            <v>0</v>
          </cell>
          <cell r="H28" t="str">
            <v>Sales other</v>
          </cell>
          <cell r="I28">
            <v>0</v>
          </cell>
          <cell r="J28">
            <v>0</v>
          </cell>
          <cell r="K28">
            <v>0</v>
          </cell>
          <cell r="L28">
            <v>0</v>
          </cell>
          <cell r="M28">
            <v>0</v>
          </cell>
        </row>
        <row r="29">
          <cell r="C29">
            <v>0</v>
          </cell>
          <cell r="D29">
            <v>0</v>
          </cell>
          <cell r="E29">
            <v>0</v>
          </cell>
          <cell r="F29">
            <v>0</v>
          </cell>
          <cell r="G29">
            <v>0</v>
          </cell>
          <cell r="H29" t="str">
            <v>Insurance Recovery</v>
          </cell>
          <cell r="I29">
            <v>0</v>
          </cell>
          <cell r="J29">
            <v>0</v>
          </cell>
          <cell r="K29">
            <v>0</v>
          </cell>
          <cell r="L29">
            <v>0</v>
          </cell>
          <cell r="M29">
            <v>0</v>
          </cell>
        </row>
        <row r="37">
          <cell r="C37">
            <v>1529558.61</v>
          </cell>
          <cell r="D37">
            <v>2.7660390677770187E-2</v>
          </cell>
          <cell r="E37">
            <v>1316018</v>
          </cell>
          <cell r="F37">
            <v>2.5152337751674747E-2</v>
          </cell>
          <cell r="G37">
            <v>-213540.6100000001</v>
          </cell>
          <cell r="H37" t="str">
            <v>Packing Materials</v>
          </cell>
          <cell r="I37">
            <v>14616144.289999999</v>
          </cell>
          <cell r="J37">
            <v>2.4754402482811477E-2</v>
          </cell>
          <cell r="K37">
            <v>14795037</v>
          </cell>
          <cell r="L37">
            <v>2.5857443890317244E-2</v>
          </cell>
          <cell r="M37">
            <v>178892.71000000089</v>
          </cell>
        </row>
        <row r="38">
          <cell r="C38">
            <v>-7650.75</v>
          </cell>
          <cell r="D38">
            <v>-1.3835542658803394E-4</v>
          </cell>
          <cell r="E38">
            <v>0</v>
          </cell>
          <cell r="F38">
            <v>0</v>
          </cell>
          <cell r="G38">
            <v>7650.75</v>
          </cell>
          <cell r="H38" t="str">
            <v>Export Expenses</v>
          </cell>
          <cell r="I38">
            <v>766714.26</v>
          </cell>
          <cell r="J38">
            <v>1.2985335259953817E-3</v>
          </cell>
          <cell r="K38">
            <v>0</v>
          </cell>
          <cell r="L38">
            <v>0</v>
          </cell>
          <cell r="M38">
            <v>-766714.26</v>
          </cell>
        </row>
        <row r="39">
          <cell r="C39">
            <v>976465</v>
          </cell>
          <cell r="D39">
            <v>1.7658299071762189E-2</v>
          </cell>
          <cell r="E39">
            <v>2689493</v>
          </cell>
          <cell r="F39">
            <v>5.1402819958970905E-2</v>
          </cell>
          <cell r="G39">
            <v>1713028</v>
          </cell>
          <cell r="H39" t="str">
            <v>Stock Variance</v>
          </cell>
          <cell r="I39">
            <v>31993669</v>
          </cell>
          <cell r="J39">
            <v>5.4185573405272441E-2</v>
          </cell>
          <cell r="K39">
            <v>28877812</v>
          </cell>
          <cell r="L39">
            <v>5.0470059890024607E-2</v>
          </cell>
          <cell r="M39">
            <v>-3115857</v>
          </cell>
        </row>
        <row r="40">
          <cell r="C40">
            <v>27061932.230000004</v>
          </cell>
          <cell r="D40">
            <v>0.48938537763985435</v>
          </cell>
          <cell r="E40">
            <v>21038525</v>
          </cell>
          <cell r="F40">
            <v>0.40209790944884721</v>
          </cell>
          <cell r="G40">
            <v>6023407.2300000042</v>
          </cell>
          <cell r="H40" t="str">
            <v>Gross Margin</v>
          </cell>
          <cell r="I40">
            <v>242296706.58999997</v>
          </cell>
          <cell r="J40">
            <v>0.41036199945646129</v>
          </cell>
          <cell r="K40">
            <v>233977751</v>
          </cell>
          <cell r="L40">
            <v>0.40892540978877712</v>
          </cell>
          <cell r="M40">
            <v>8318955.5899999738</v>
          </cell>
        </row>
        <row r="41">
          <cell r="C41">
            <v>11834100.749999998</v>
          </cell>
          <cell r="D41">
            <v>0.21400673888860861</v>
          </cell>
          <cell r="E41">
            <v>11611560</v>
          </cell>
          <cell r="F41">
            <v>0.22192544398620417</v>
          </cell>
          <cell r="G41">
            <v>-222540.75000000032</v>
          </cell>
          <cell r="H41" t="str">
            <v>Other Direct costs</v>
          </cell>
          <cell r="I41">
            <v>136035061.34</v>
          </cell>
          <cell r="J41">
            <v>0.23039363825165876</v>
          </cell>
          <cell r="K41">
            <v>142105082</v>
          </cell>
          <cell r="L41">
            <v>0.24835856675072399</v>
          </cell>
          <cell r="M41">
            <v>6070020.660000002</v>
          </cell>
        </row>
        <row r="42">
          <cell r="C42">
            <v>3547928.68</v>
          </cell>
          <cell r="D42">
            <v>6.4160400748334512E-2</v>
          </cell>
          <cell r="E42">
            <v>3723239</v>
          </cell>
          <cell r="F42">
            <v>7.1160246180681216E-2</v>
          </cell>
          <cell r="G42">
            <v>175310.31999999983</v>
          </cell>
          <cell r="H42" t="str">
            <v>Labour Cost</v>
          </cell>
          <cell r="I42">
            <v>46328162.789999999</v>
          </cell>
          <cell r="J42">
            <v>7.8462962956482293E-2</v>
          </cell>
          <cell r="K42">
            <v>47198883</v>
          </cell>
          <cell r="L42">
            <v>8.2489990992124479E-2</v>
          </cell>
          <cell r="M42">
            <v>870720.21000000089</v>
          </cell>
        </row>
        <row r="43">
          <cell r="C43">
            <v>317654.21999999997</v>
          </cell>
          <cell r="D43">
            <v>5.7444283391287366E-3</v>
          </cell>
          <cell r="E43">
            <v>393740</v>
          </cell>
          <cell r="F43">
            <v>7.5253389135592486E-3</v>
          </cell>
          <cell r="G43">
            <v>76085.780000000028</v>
          </cell>
          <cell r="H43" t="str">
            <v>Contributions Workers</v>
          </cell>
          <cell r="I43">
            <v>4166758.76</v>
          </cell>
          <cell r="J43">
            <v>7.0569653218592078E-3</v>
          </cell>
          <cell r="K43">
            <v>4331140</v>
          </cell>
          <cell r="L43">
            <v>7.569579550974332E-3</v>
          </cell>
          <cell r="M43">
            <v>164381.24000000022</v>
          </cell>
        </row>
        <row r="44">
          <cell r="C44">
            <v>1745072.87</v>
          </cell>
          <cell r="D44">
            <v>3.155772981159425E-2</v>
          </cell>
          <cell r="E44">
            <v>1705102</v>
          </cell>
          <cell r="F44">
            <v>3.2588689064325958E-2</v>
          </cell>
          <cell r="G44">
            <v>-39970.870000000112</v>
          </cell>
          <cell r="H44" t="str">
            <v>Electricity, Diesel &amp; Gas</v>
          </cell>
          <cell r="I44">
            <v>18246320.169999998</v>
          </cell>
          <cell r="J44">
            <v>3.0902592664431142E-2</v>
          </cell>
          <cell r="K44">
            <v>18047821</v>
          </cell>
          <cell r="L44">
            <v>3.1542369164064221E-2</v>
          </cell>
          <cell r="M44">
            <v>-198499.16999999806</v>
          </cell>
        </row>
        <row r="45">
          <cell r="C45">
            <v>629259.14</v>
          </cell>
          <cell r="D45">
            <v>1.1379461719324168E-2</v>
          </cell>
          <cell r="E45">
            <v>820938</v>
          </cell>
          <cell r="F45">
            <v>1.5690142421444359E-2</v>
          </cell>
          <cell r="G45">
            <v>191678.86</v>
          </cell>
          <cell r="H45" t="str">
            <v>Vaccines, Drugs &amp; detergents</v>
          </cell>
          <cell r="I45">
            <v>10855418.700000001</v>
          </cell>
          <cell r="J45">
            <v>1.8385108841809206E-2</v>
          </cell>
          <cell r="K45">
            <v>10168014</v>
          </cell>
          <cell r="L45">
            <v>1.7770746465923689E-2</v>
          </cell>
          <cell r="M45">
            <v>-687404.70000000112</v>
          </cell>
        </row>
        <row r="46">
          <cell r="C46">
            <v>1256285.43</v>
          </cell>
          <cell r="D46">
            <v>2.271854479416811E-2</v>
          </cell>
          <cell r="E46">
            <v>1030662</v>
          </cell>
          <cell r="F46">
            <v>1.9698483403583083E-2</v>
          </cell>
          <cell r="G46">
            <v>-225623.42999999993</v>
          </cell>
          <cell r="H46" t="str">
            <v>Repairs &amp; Maintenance</v>
          </cell>
          <cell r="I46">
            <v>12059914.07</v>
          </cell>
          <cell r="J46">
            <v>2.0425083447017687E-2</v>
          </cell>
          <cell r="K46">
            <v>12920291</v>
          </cell>
          <cell r="L46">
            <v>2.2580930320016832E-2</v>
          </cell>
          <cell r="M46">
            <v>860376.9299999997</v>
          </cell>
        </row>
        <row r="47">
          <cell r="C47">
            <v>546586.42000000004</v>
          </cell>
          <cell r="D47">
            <v>9.8844162083882355E-3</v>
          </cell>
          <cell r="E47">
            <v>318889</v>
          </cell>
          <cell r="F47">
            <v>6.0947523767105076E-3</v>
          </cell>
          <cell r="G47">
            <v>-227697.42000000004</v>
          </cell>
          <cell r="H47" t="str">
            <v>Transport Cost</v>
          </cell>
          <cell r="I47">
            <v>3560074.3200000003</v>
          </cell>
          <cell r="J47">
            <v>6.0294637790553303E-3</v>
          </cell>
          <cell r="K47">
            <v>3719472</v>
          </cell>
          <cell r="L47">
            <v>6.5005608665666776E-3</v>
          </cell>
          <cell r="M47">
            <v>159397.6799999997</v>
          </cell>
        </row>
        <row r="48">
          <cell r="C48">
            <v>420725.6</v>
          </cell>
          <cell r="D48">
            <v>7.608361254060913E-3</v>
          </cell>
          <cell r="E48">
            <v>291877</v>
          </cell>
          <cell r="F48">
            <v>5.5784866817517468E-3</v>
          </cell>
          <cell r="G48">
            <v>-128848.59999999998</v>
          </cell>
          <cell r="H48" t="str">
            <v>Vehicle Running Expenses</v>
          </cell>
          <cell r="I48">
            <v>4453178.97</v>
          </cell>
          <cell r="J48">
            <v>7.5420563976501256E-3</v>
          </cell>
          <cell r="K48">
            <v>4866329</v>
          </cell>
          <cell r="L48">
            <v>8.5049350717624848E-3</v>
          </cell>
          <cell r="M48">
            <v>413150.03000000026</v>
          </cell>
        </row>
        <row r="49">
          <cell r="C49">
            <v>213675.5</v>
          </cell>
          <cell r="D49">
            <v>3.8640871749712705E-3</v>
          </cell>
          <cell r="E49">
            <v>478477</v>
          </cell>
          <cell r="F49">
            <v>9.1448712026796584E-3</v>
          </cell>
          <cell r="G49">
            <v>264801.5</v>
          </cell>
          <cell r="H49" t="str">
            <v>Water</v>
          </cell>
          <cell r="I49">
            <v>3435053.17</v>
          </cell>
          <cell r="J49">
            <v>5.8177236782079849E-3</v>
          </cell>
          <cell r="K49">
            <v>5278229</v>
          </cell>
          <cell r="L49">
            <v>9.224817092903877E-3</v>
          </cell>
          <cell r="M49">
            <v>1843175.83</v>
          </cell>
        </row>
        <row r="50">
          <cell r="C50">
            <v>212683.37</v>
          </cell>
          <cell r="D50">
            <v>3.8461455915473203E-3</v>
          </cell>
          <cell r="E50">
            <v>203510</v>
          </cell>
          <cell r="F50">
            <v>3.8895761728512286E-3</v>
          </cell>
          <cell r="G50">
            <v>-9173.3699999999953</v>
          </cell>
          <cell r="H50" t="str">
            <v>Litter</v>
          </cell>
          <cell r="I50">
            <v>3208726.83</v>
          </cell>
          <cell r="J50">
            <v>5.4344096384954209E-3</v>
          </cell>
          <cell r="K50">
            <v>3539308</v>
          </cell>
          <cell r="L50">
            <v>6.1856863230927333E-3</v>
          </cell>
          <cell r="M50">
            <v>330581.16999999993</v>
          </cell>
        </row>
        <row r="51">
          <cell r="C51">
            <v>572221.68000000005</v>
          </cell>
          <cell r="D51">
            <v>1.0348001782743059E-2</v>
          </cell>
          <cell r="E51">
            <v>327406</v>
          </cell>
          <cell r="F51">
            <v>6.2575331750210272E-3</v>
          </cell>
          <cell r="G51">
            <v>-244815.68000000005</v>
          </cell>
          <cell r="H51" t="str">
            <v>Sundry Direct Expenses</v>
          </cell>
          <cell r="I51">
            <v>3645044.0100000002</v>
          </cell>
          <cell r="J51">
            <v>6.1733713557298982E-3</v>
          </cell>
          <cell r="K51">
            <v>3838725</v>
          </cell>
          <cell r="L51">
            <v>6.7089806059868629E-3</v>
          </cell>
          <cell r="M51">
            <v>193680.98999999976</v>
          </cell>
        </row>
        <row r="52">
          <cell r="C52">
            <v>54961.03</v>
          </cell>
          <cell r="D52">
            <v>9.9390997632490033E-4</v>
          </cell>
          <cell r="E52">
            <v>100255</v>
          </cell>
          <cell r="F52">
            <v>1.9161194005660651E-3</v>
          </cell>
          <cell r="G52">
            <v>45293.97</v>
          </cell>
          <cell r="H52" t="str">
            <v>Yard</v>
          </cell>
          <cell r="I52">
            <v>582787.82000000007</v>
          </cell>
          <cell r="J52">
            <v>9.8702940885925607E-4</v>
          </cell>
          <cell r="K52">
            <v>1227911</v>
          </cell>
          <cell r="L52">
            <v>2.1460331450880005E-3</v>
          </cell>
          <cell r="M52">
            <v>645123.17999999993</v>
          </cell>
        </row>
        <row r="53">
          <cell r="C53">
            <v>1644670.09</v>
          </cell>
          <cell r="D53">
            <v>2.9742055602199811E-2</v>
          </cell>
          <cell r="E53">
            <v>1623642</v>
          </cell>
          <cell r="F53">
            <v>3.1031788297580042E-2</v>
          </cell>
          <cell r="G53">
            <v>-21028.090000000084</v>
          </cell>
          <cell r="H53" t="str">
            <v>Staff Cost Production</v>
          </cell>
          <cell r="I53">
            <v>19149329.039999999</v>
          </cell>
          <cell r="J53">
            <v>3.243195940917671E-2</v>
          </cell>
          <cell r="K53">
            <v>19547587</v>
          </cell>
          <cell r="L53">
            <v>3.4163526190816203E-2</v>
          </cell>
          <cell r="M53">
            <v>398257.96000000089</v>
          </cell>
        </row>
        <row r="54">
          <cell r="C54">
            <v>152029.51999999999</v>
          </cell>
          <cell r="D54">
            <v>6.1405124876473191E-3</v>
          </cell>
          <cell r="E54">
            <v>177914</v>
          </cell>
          <cell r="F54">
            <v>3.5525279894291291E-3</v>
          </cell>
          <cell r="G54">
            <v>25884.48000000001</v>
          </cell>
          <cell r="H54" t="str">
            <v>Staff veh prod</v>
          </cell>
          <cell r="I54">
            <v>2422638.5300000003</v>
          </cell>
          <cell r="J54">
            <v>3.3291218916699666E-3</v>
          </cell>
          <cell r="K54">
            <v>2691587</v>
          </cell>
          <cell r="L54">
            <v>3.8438711343720526E-3</v>
          </cell>
          <cell r="M54">
            <v>268948.46999999974</v>
          </cell>
        </row>
        <row r="55">
          <cell r="C55">
            <v>180790.39999999999</v>
          </cell>
          <cell r="D55">
            <v>3.2693961918793964E-3</v>
          </cell>
          <cell r="E55">
            <v>230034</v>
          </cell>
          <cell r="F55">
            <v>4.3965149886770159E-3</v>
          </cell>
          <cell r="G55">
            <v>49243.600000000006</v>
          </cell>
          <cell r="H55" t="str">
            <v>Contributions Staff</v>
          </cell>
          <cell r="I55">
            <v>1955986.5999999996</v>
          </cell>
          <cell r="J55">
            <v>3.3127258863004817E-3</v>
          </cell>
          <cell r="K55">
            <v>2530410</v>
          </cell>
          <cell r="L55">
            <v>4.4224245329361226E-3</v>
          </cell>
          <cell r="M55">
            <v>574423.40000000037</v>
          </cell>
        </row>
        <row r="56">
          <cell r="C56">
            <v>339556.8</v>
          </cell>
          <cell r="D56">
            <v>6.1405124876473191E-3</v>
          </cell>
          <cell r="E56">
            <v>185875</v>
          </cell>
          <cell r="F56">
            <v>3.5525279894291291E-3</v>
          </cell>
          <cell r="G56">
            <v>-153681.79999999999</v>
          </cell>
          <cell r="H56" t="str">
            <v>Chantefrais Franchises</v>
          </cell>
          <cell r="I56">
            <v>1965667.56</v>
          </cell>
          <cell r="J56">
            <v>3.3291218916699666E-3</v>
          </cell>
          <cell r="K56">
            <v>2199375</v>
          </cell>
          <cell r="L56">
            <v>3.8438711343720526E-3</v>
          </cell>
          <cell r="M56">
            <v>233707.43999999994</v>
          </cell>
        </row>
        <row r="59">
          <cell r="C59">
            <v>1010924</v>
          </cell>
          <cell r="D59">
            <v>1.8281452310960577E-2</v>
          </cell>
          <cell r="E59">
            <v>986000</v>
          </cell>
          <cell r="F59">
            <v>1.8844882838343627E-2</v>
          </cell>
          <cell r="G59">
            <v>-24924</v>
          </cell>
          <cell r="H59" t="str">
            <v>Management Fees</v>
          </cell>
          <cell r="I59">
            <v>11059615</v>
          </cell>
          <cell r="J59">
            <v>1.8730942687959676E-2</v>
          </cell>
          <cell r="K59">
            <v>10859000</v>
          </cell>
          <cell r="L59">
            <v>1.8978390064516563E-2</v>
          </cell>
          <cell r="M59">
            <v>-200615</v>
          </cell>
        </row>
        <row r="60">
          <cell r="C60">
            <v>383795.37</v>
          </cell>
          <cell r="D60">
            <v>6.9405185294072252E-3</v>
          </cell>
          <cell r="E60">
            <v>217000</v>
          </cell>
          <cell r="F60">
            <v>4.1474032210147734E-3</v>
          </cell>
          <cell r="G60">
            <v>-166795.37</v>
          </cell>
          <cell r="H60" t="str">
            <v>Professional Fees</v>
          </cell>
          <cell r="I60">
            <v>2808058.3600000003</v>
          </cell>
          <cell r="J60">
            <v>4.7558237972665455E-3</v>
          </cell>
          <cell r="K60">
            <v>2408000</v>
          </cell>
          <cell r="L60">
            <v>4.2084872709601149E-3</v>
          </cell>
          <cell r="M60">
            <v>-400058.36000000034</v>
          </cell>
        </row>
        <row r="61">
          <cell r="C61">
            <v>791686</v>
          </cell>
          <cell r="D61">
            <v>1.4316773421399764E-2</v>
          </cell>
          <cell r="E61">
            <v>726350</v>
          </cell>
          <cell r="F61">
            <v>1.3882333316055671E-2</v>
          </cell>
          <cell r="G61">
            <v>-65336</v>
          </cell>
          <cell r="H61" t="str">
            <v>Staff Cost Administrative</v>
          </cell>
          <cell r="I61">
            <v>8394695</v>
          </cell>
          <cell r="J61">
            <v>1.4217542918799763E-2</v>
          </cell>
          <cell r="K61">
            <v>8512000</v>
          </cell>
          <cell r="L61">
            <v>1.4876513143859011E-2</v>
          </cell>
          <cell r="M61">
            <v>117305</v>
          </cell>
        </row>
        <row r="62">
          <cell r="C62">
            <v>-29179.51</v>
          </cell>
          <cell r="D62">
            <v>-5.2767945020812368E-4</v>
          </cell>
          <cell r="E62">
            <v>63337</v>
          </cell>
          <cell r="F62">
            <v>1.210525704190842E-3</v>
          </cell>
          <cell r="G62">
            <v>92516.51</v>
          </cell>
          <cell r="H62" t="str">
            <v>Contributions Staff Admin</v>
          </cell>
          <cell r="I62">
            <v>792128.51</v>
          </cell>
          <cell r="J62">
            <v>1.3415759700775201E-3</v>
          </cell>
          <cell r="K62">
            <v>696707</v>
          </cell>
          <cell r="L62">
            <v>1.2176422512827278E-3</v>
          </cell>
          <cell r="M62">
            <v>-95421.510000000009</v>
          </cell>
        </row>
        <row r="63">
          <cell r="C63">
            <v>434622.19</v>
          </cell>
          <cell r="D63">
            <v>7.8596658500245786E-3</v>
          </cell>
          <cell r="E63">
            <v>350000</v>
          </cell>
          <cell r="F63">
            <v>6.6893600338947959E-3</v>
          </cell>
          <cell r="G63">
            <v>-84622.19</v>
          </cell>
          <cell r="H63" t="str">
            <v>Insurance</v>
          </cell>
          <cell r="I63">
            <v>3713579.9099999997</v>
          </cell>
          <cell r="J63">
            <v>6.2894461029039837E-3</v>
          </cell>
          <cell r="K63">
            <v>3350000</v>
          </cell>
          <cell r="L63">
            <v>5.8548307133373693E-3</v>
          </cell>
          <cell r="M63">
            <v>-363579.90999999968</v>
          </cell>
        </row>
        <row r="64">
          <cell r="C64">
            <v>44162.45</v>
          </cell>
          <cell r="D64">
            <v>7.9862949500672737E-4</v>
          </cell>
          <cell r="E64">
            <v>31950</v>
          </cell>
          <cell r="F64">
            <v>6.1064300880839641E-4</v>
          </cell>
          <cell r="G64">
            <v>-12212.449999999997</v>
          </cell>
          <cell r="H64" t="str">
            <v>Transport Cost Administrative</v>
          </cell>
          <cell r="I64">
            <v>330690.57</v>
          </cell>
          <cell r="J64">
            <v>5.6006887347513612E-4</v>
          </cell>
          <cell r="K64">
            <v>315650</v>
          </cell>
          <cell r="L64">
            <v>5.5166487004923599E-4</v>
          </cell>
          <cell r="M64">
            <v>-15040.570000000007</v>
          </cell>
        </row>
        <row r="65">
          <cell r="C65">
            <v>73775.460000000006</v>
          </cell>
          <cell r="D65">
            <v>1.3341483174889306E-3</v>
          </cell>
          <cell r="E65">
            <v>69735</v>
          </cell>
          <cell r="F65">
            <v>1.3328072056104389E-3</v>
          </cell>
          <cell r="G65">
            <v>-4040.4600000000064</v>
          </cell>
          <cell r="H65" t="str">
            <v>Vehicle Running Cost Admin</v>
          </cell>
          <cell r="I65">
            <v>976771.75</v>
          </cell>
          <cell r="J65">
            <v>1.6542940842396482E-3</v>
          </cell>
          <cell r="K65">
            <v>872644</v>
          </cell>
          <cell r="L65">
            <v>1.525129221793903E-3</v>
          </cell>
          <cell r="M65">
            <v>-104127.75</v>
          </cell>
        </row>
        <row r="66">
          <cell r="C66">
            <v>92616.19</v>
          </cell>
          <cell r="D66">
            <v>1.6748622653214918E-3</v>
          </cell>
          <cell r="E66">
            <v>163700</v>
          </cell>
          <cell r="F66">
            <v>3.1287092501387946E-3</v>
          </cell>
          <cell r="G66">
            <v>71083.81</v>
          </cell>
          <cell r="H66" t="str">
            <v>Computer Expenses</v>
          </cell>
          <cell r="I66">
            <v>1881039.71</v>
          </cell>
          <cell r="J66">
            <v>3.1857932669253214E-3</v>
          </cell>
          <cell r="K66">
            <v>1800700</v>
          </cell>
          <cell r="L66">
            <v>3.147102586718388E-3</v>
          </cell>
          <cell r="M66">
            <v>-80339.709999999963</v>
          </cell>
        </row>
        <row r="67">
          <cell r="C67">
            <v>139176.99</v>
          </cell>
          <cell r="D67">
            <v>2.5168632908784804E-3</v>
          </cell>
          <cell r="E67">
            <v>111500</v>
          </cell>
          <cell r="F67">
            <v>2.1310389822264851E-3</v>
          </cell>
          <cell r="G67">
            <v>-27676.989999999991</v>
          </cell>
          <cell r="H67" t="str">
            <v>General Expenses Communication</v>
          </cell>
          <cell r="I67">
            <v>1273650.3900000001</v>
          </cell>
          <cell r="J67">
            <v>2.1570979152156283E-3</v>
          </cell>
          <cell r="K67">
            <v>1226500</v>
          </cell>
          <cell r="L67">
            <v>2.1435671253457562E-3</v>
          </cell>
          <cell r="M67">
            <v>-47150.39000000013</v>
          </cell>
        </row>
        <row r="68">
          <cell r="C68">
            <v>145837.67000000001</v>
          </cell>
          <cell r="D68">
            <v>2.6373143868842824E-3</v>
          </cell>
          <cell r="E68">
            <v>179320</v>
          </cell>
          <cell r="F68">
            <v>3.4272458322228997E-3</v>
          </cell>
          <cell r="G68">
            <v>33482.329999999987</v>
          </cell>
          <cell r="H68" t="str">
            <v>General Expenses Office</v>
          </cell>
          <cell r="I68">
            <v>1832828.9899999998</v>
          </cell>
          <cell r="J68">
            <v>3.1041419406119481E-3</v>
          </cell>
          <cell r="K68">
            <v>1982620</v>
          </cell>
          <cell r="L68">
            <v>3.4650461101125179E-3</v>
          </cell>
          <cell r="M68">
            <v>149791.01000000024</v>
          </cell>
        </row>
        <row r="69">
          <cell r="C69">
            <v>130221</v>
          </cell>
          <cell r="D69">
            <v>2.3549040297644506E-3</v>
          </cell>
          <cell r="E69">
            <v>87284</v>
          </cell>
          <cell r="F69">
            <v>1.668211717709924E-3</v>
          </cell>
          <cell r="G69">
            <v>-42937</v>
          </cell>
          <cell r="H69" t="str">
            <v>General Expenses Stationery &amp;</v>
          </cell>
          <cell r="I69">
            <v>1109461.9000000001</v>
          </cell>
          <cell r="J69">
            <v>1.8790226661031919E-3</v>
          </cell>
          <cell r="K69">
            <v>959224</v>
          </cell>
          <cell r="L69">
            <v>1.6764460107971117E-3</v>
          </cell>
          <cell r="M69">
            <v>-150237.90000000014</v>
          </cell>
        </row>
        <row r="70">
          <cell r="C70">
            <v>211864</v>
          </cell>
          <cell r="D70">
            <v>3.8313281833346046E-3</v>
          </cell>
          <cell r="E70">
            <v>208333</v>
          </cell>
          <cell r="F70">
            <v>3.981755554118299E-3</v>
          </cell>
          <cell r="G70">
            <v>-3531</v>
          </cell>
          <cell r="H70" t="str">
            <v>Overseas &amp; Formation</v>
          </cell>
          <cell r="I70">
            <v>1699620.0199999998</v>
          </cell>
          <cell r="J70">
            <v>2.8785346674300031E-3</v>
          </cell>
          <cell r="K70">
            <v>2291663</v>
          </cell>
          <cell r="L70">
            <v>4.0051638558265242E-3</v>
          </cell>
          <cell r="M70">
            <v>592042.98000000021</v>
          </cell>
        </row>
        <row r="71">
          <cell r="C71">
            <v>232698.43</v>
          </cell>
          <cell r="D71">
            <v>4.2080960100664318E-3</v>
          </cell>
          <cell r="E71">
            <v>146125</v>
          </cell>
          <cell r="F71">
            <v>2.7928078141510773E-3</v>
          </cell>
          <cell r="G71">
            <v>-86573.43</v>
          </cell>
          <cell r="H71" t="str">
            <v>Welfare</v>
          </cell>
          <cell r="I71">
            <v>1977746.4799999997</v>
          </cell>
          <cell r="J71">
            <v>3.3495791642108681E-3</v>
          </cell>
          <cell r="K71">
            <v>1772375</v>
          </cell>
          <cell r="L71">
            <v>3.0975986822541252E-3</v>
          </cell>
          <cell r="M71">
            <v>-205371.47999999975</v>
          </cell>
        </row>
        <row r="72">
          <cell r="C72">
            <v>13746.96</v>
          </cell>
          <cell r="D72">
            <v>2.4859870144608556E-4</v>
          </cell>
          <cell r="E72">
            <v>56250</v>
          </cell>
          <cell r="F72">
            <v>1.0750757197330923E-3</v>
          </cell>
          <cell r="G72">
            <v>42503.040000000001</v>
          </cell>
          <cell r="H72" t="str">
            <v>Media</v>
          </cell>
          <cell r="I72">
            <v>802962.19000000006</v>
          </cell>
          <cell r="J72">
            <v>1.3599242615125924E-3</v>
          </cell>
          <cell r="K72">
            <v>618750</v>
          </cell>
          <cell r="L72">
            <v>1.0813959713067156E-3</v>
          </cell>
          <cell r="M72">
            <v>-184212.19000000006</v>
          </cell>
        </row>
        <row r="73">
          <cell r="C73">
            <v>-1.94</v>
          </cell>
          <cell r="D73">
            <v>-3.5082773268082977E-8</v>
          </cell>
          <cell r="E73">
            <v>4167</v>
          </cell>
          <cell r="F73">
            <v>7.9641609317827468E-5</v>
          </cell>
          <cell r="G73">
            <v>4168.9399999999996</v>
          </cell>
          <cell r="H73" t="str">
            <v>Bad Debts</v>
          </cell>
          <cell r="I73">
            <v>109.06999999999998</v>
          </cell>
          <cell r="J73">
            <v>1.8472468697832261E-7</v>
          </cell>
          <cell r="K73">
            <v>45837</v>
          </cell>
          <cell r="L73">
            <v>8.0109813554401487E-5</v>
          </cell>
          <cell r="M73">
            <v>45727.93</v>
          </cell>
        </row>
        <row r="74">
          <cell r="C74">
            <v>76506.63</v>
          </cell>
          <cell r="D74">
            <v>1.3835385328840801E-3</v>
          </cell>
          <cell r="E74">
            <v>113084</v>
          </cell>
          <cell r="F74">
            <v>2.1613131144941691E-3</v>
          </cell>
          <cell r="G74">
            <v>36577.369999999995</v>
          </cell>
          <cell r="H74" t="str">
            <v>Labour Cost Administrative</v>
          </cell>
          <cell r="I74">
            <v>1154502.0099999998</v>
          </cell>
          <cell r="J74">
            <v>1.9553041387466242E-3</v>
          </cell>
          <cell r="K74">
            <v>1396291</v>
          </cell>
          <cell r="L74">
            <v>2.4403126661362829E-3</v>
          </cell>
          <cell r="M74">
            <v>241788.99000000022</v>
          </cell>
        </row>
        <row r="75">
          <cell r="C75">
            <v>20947.900000000001</v>
          </cell>
          <cell r="D75">
            <v>3.7881980728993582E-4</v>
          </cell>
          <cell r="E75">
            <v>21167</v>
          </cell>
          <cell r="F75">
            <v>4.0455338239271758E-4</v>
          </cell>
          <cell r="G75">
            <v>219.09999999999854</v>
          </cell>
          <cell r="H75" t="str">
            <v>Contribution Workers Admin</v>
          </cell>
          <cell r="I75">
            <v>297056.11000000004</v>
          </cell>
          <cell r="J75">
            <v>5.0310440024523874E-4</v>
          </cell>
          <cell r="K75">
            <v>232837</v>
          </cell>
          <cell r="L75">
            <v>4.0693170710487555E-4</v>
          </cell>
          <cell r="M75">
            <v>-64219.110000000044</v>
          </cell>
        </row>
        <row r="76">
          <cell r="C76">
            <v>138270.48000000001</v>
          </cell>
          <cell r="D76">
            <v>2.5004700512933002E-3</v>
          </cell>
          <cell r="E76">
            <v>51100</v>
          </cell>
          <cell r="F76">
            <v>9.7664656494864024E-4</v>
          </cell>
          <cell r="G76">
            <v>-87170.48000000001</v>
          </cell>
          <cell r="H76" t="str">
            <v>Repairs Administrative Block</v>
          </cell>
          <cell r="I76">
            <v>1173758.43</v>
          </cell>
          <cell r="J76">
            <v>1.9879174710728652E-3</v>
          </cell>
          <cell r="K76">
            <v>653100</v>
          </cell>
          <cell r="L76">
            <v>1.1414298325016824E-3</v>
          </cell>
          <cell r="M76">
            <v>-520658.42999999993</v>
          </cell>
        </row>
        <row r="77">
          <cell r="C77">
            <v>51888.92</v>
          </cell>
          <cell r="D77">
            <v>9.3835423478644134E-4</v>
          </cell>
          <cell r="E77">
            <v>56950</v>
          </cell>
          <cell r="F77">
            <v>1.0884544398008819E-3</v>
          </cell>
          <cell r="G77">
            <v>5061.0800000000017</v>
          </cell>
          <cell r="H77" t="str">
            <v>Yard HO</v>
          </cell>
          <cell r="I77">
            <v>668353.20000000007</v>
          </cell>
          <cell r="J77">
            <v>1.1319458665165515E-3</v>
          </cell>
          <cell r="K77">
            <v>626450</v>
          </cell>
          <cell r="L77">
            <v>1.0948533433940879E-3</v>
          </cell>
          <cell r="M77">
            <v>-41903.20000000007</v>
          </cell>
        </row>
        <row r="82">
          <cell r="C82">
            <v>2990917.61</v>
          </cell>
          <cell r="E82">
            <v>3267968</v>
          </cell>
          <cell r="G82">
            <v>277050.39000000013</v>
          </cell>
          <cell r="H82" t="str">
            <v>Interest Expense</v>
          </cell>
          <cell r="I82">
            <v>37751105.519999996</v>
          </cell>
          <cell r="K82">
            <v>36119640</v>
          </cell>
          <cell r="M82">
            <v>-1631465.5199999958</v>
          </cell>
        </row>
        <row r="83">
          <cell r="C83">
            <v>-391594.37</v>
          </cell>
          <cell r="E83">
            <v>-401402</v>
          </cell>
          <cell r="G83">
            <v>-9807.6300000000047</v>
          </cell>
          <cell r="H83" t="str">
            <v>Interest Income</v>
          </cell>
          <cell r="I83">
            <v>-5012429.42</v>
          </cell>
          <cell r="K83">
            <v>-4517800</v>
          </cell>
          <cell r="M83">
            <v>494629.41999999993</v>
          </cell>
        </row>
        <row r="86">
          <cell r="C86">
            <v>-752780</v>
          </cell>
          <cell r="D86">
            <v>5.0140291276734056E-2</v>
          </cell>
          <cell r="E86">
            <v>-785000</v>
          </cell>
          <cell r="F86">
            <v>5.5134806837019372E-2</v>
          </cell>
          <cell r="G86">
            <v>-32220</v>
          </cell>
          <cell r="H86" t="str">
            <v>Rental Income</v>
          </cell>
          <cell r="I86">
            <v>-8568245</v>
          </cell>
          <cell r="J86">
            <v>5.0363897294178742E-2</v>
          </cell>
          <cell r="K86">
            <v>-8635000</v>
          </cell>
          <cell r="L86">
            <v>5.4449237809953983E-2</v>
          </cell>
          <cell r="M86">
            <v>-66755</v>
          </cell>
        </row>
        <row r="87">
          <cell r="C87">
            <v>28690.14</v>
          </cell>
          <cell r="D87">
            <v>0.28886907880642687</v>
          </cell>
          <cell r="E87">
            <v>0</v>
          </cell>
          <cell r="F87">
            <v>0.20731576765331663</v>
          </cell>
          <cell r="G87">
            <v>-28690.14</v>
          </cell>
          <cell r="H87" t="str">
            <v>(Profit) on disposal of Assets</v>
          </cell>
          <cell r="I87">
            <v>-238309.86</v>
          </cell>
          <cell r="J87">
            <v>0.11460376048767169</v>
          </cell>
          <cell r="K87">
            <v>0</v>
          </cell>
          <cell r="L87">
            <v>8.6786211676686584E-2</v>
          </cell>
          <cell r="M87">
            <v>238309.86</v>
          </cell>
        </row>
        <row r="88">
          <cell r="C88">
            <v>-40571.67</v>
          </cell>
          <cell r="D88">
            <v>5.0140291276734056E-2</v>
          </cell>
          <cell r="E88">
            <v>0</v>
          </cell>
          <cell r="F88">
            <v>5.5134806837019372E-2</v>
          </cell>
          <cell r="G88">
            <v>40571.67</v>
          </cell>
          <cell r="H88" t="str">
            <v>Other Receipts</v>
          </cell>
          <cell r="I88">
            <v>-916499.83</v>
          </cell>
          <cell r="J88">
            <v>5.0363897294178742E-2</v>
          </cell>
          <cell r="K88">
            <v>0</v>
          </cell>
          <cell r="L88">
            <v>5.4449237809953983E-2</v>
          </cell>
          <cell r="M88">
            <v>916499.83</v>
          </cell>
        </row>
        <row r="90">
          <cell r="C90">
            <v>0</v>
          </cell>
          <cell r="E90">
            <v>0</v>
          </cell>
          <cell r="G90">
            <v>0</v>
          </cell>
          <cell r="H90" t="str">
            <v>Dividend Income</v>
          </cell>
          <cell r="I90">
            <v>-1103685</v>
          </cell>
          <cell r="K90">
            <v>-1102000</v>
          </cell>
          <cell r="M90">
            <v>1685</v>
          </cell>
        </row>
        <row r="91">
          <cell r="C91">
            <v>0</v>
          </cell>
          <cell r="E91">
            <v>0</v>
          </cell>
          <cell r="G91">
            <v>0</v>
          </cell>
          <cell r="H91" t="str">
            <v>(Profit) on Sale of Investment</v>
          </cell>
          <cell r="I91">
            <v>-150000</v>
          </cell>
          <cell r="K91">
            <v>0</v>
          </cell>
          <cell r="M91">
            <v>150000</v>
          </cell>
        </row>
        <row r="96">
          <cell r="C96">
            <v>0</v>
          </cell>
          <cell r="E96">
            <v>0</v>
          </cell>
          <cell r="H96" t="str">
            <v>Dividends Paid</v>
          </cell>
          <cell r="I96">
            <v>0</v>
          </cell>
          <cell r="K96">
            <v>0</v>
          </cell>
        </row>
        <row r="97">
          <cell r="C97">
            <v>10686.01</v>
          </cell>
          <cell r="E97">
            <v>0</v>
          </cell>
          <cell r="H97" t="str">
            <v>Dividends</v>
          </cell>
          <cell r="I97">
            <v>10686.01</v>
          </cell>
          <cell r="K97">
            <v>0</v>
          </cell>
        </row>
      </sheetData>
      <sheetData sheetId="19"/>
      <sheetData sheetId="20" refreshError="1">
        <row r="7">
          <cell r="C7" t="str">
            <v>Processed Froz Chicken</v>
          </cell>
          <cell r="D7">
            <v>27171320.959999997</v>
          </cell>
          <cell r="E7">
            <v>29331653.629999999</v>
          </cell>
          <cell r="F7">
            <v>25672231.18</v>
          </cell>
          <cell r="G7">
            <v>25850326.050000001</v>
          </cell>
          <cell r="H7">
            <v>23498753.540000003</v>
          </cell>
          <cell r="I7">
            <v>31835196.539999995</v>
          </cell>
          <cell r="J7">
            <v>24128121.850000001</v>
          </cell>
          <cell r="K7">
            <v>21292600.280000001</v>
          </cell>
          <cell r="L7">
            <v>24289759.300000001</v>
          </cell>
          <cell r="M7">
            <v>27457891.450000003</v>
          </cell>
          <cell r="N7">
            <v>27485811.169999998</v>
          </cell>
          <cell r="O7">
            <v>0</v>
          </cell>
          <cell r="P7">
            <v>288013665.95000005</v>
          </cell>
        </row>
        <row r="8">
          <cell r="C8" t="str">
            <v>Processed Chill Chicken</v>
          </cell>
          <cell r="D8">
            <v>14706317.939999999</v>
          </cell>
          <cell r="E8">
            <v>-773823.53</v>
          </cell>
          <cell r="F8">
            <v>7394495.9700000007</v>
          </cell>
          <cell r="G8">
            <v>8314463.3899999997</v>
          </cell>
          <cell r="H8">
            <v>8013530.4900000002</v>
          </cell>
          <cell r="I8">
            <v>12426215.52</v>
          </cell>
          <cell r="J8">
            <v>9529515</v>
          </cell>
          <cell r="K8">
            <v>7507119.6800000006</v>
          </cell>
          <cell r="L8">
            <v>7853908.2400000002</v>
          </cell>
          <cell r="M8">
            <v>8187752.6100000003</v>
          </cell>
          <cell r="N8">
            <v>8149922.1200000001</v>
          </cell>
          <cell r="O8">
            <v>0</v>
          </cell>
          <cell r="P8">
            <v>91309417.430000007</v>
          </cell>
        </row>
        <row r="9">
          <cell r="C9" t="str">
            <v>Processed Cfrais Chicken</v>
          </cell>
          <cell r="D9">
            <v>0</v>
          </cell>
          <cell r="E9">
            <v>16851482.120000001</v>
          </cell>
          <cell r="F9">
            <v>6664425.0899999999</v>
          </cell>
          <cell r="G9">
            <v>8901223.2400000021</v>
          </cell>
          <cell r="H9">
            <v>9311978.120000001</v>
          </cell>
          <cell r="I9">
            <v>12975298.33</v>
          </cell>
          <cell r="J9">
            <v>8626417.6899999995</v>
          </cell>
          <cell r="K9">
            <v>7166571.2199999988</v>
          </cell>
          <cell r="L9">
            <v>8126101.75</v>
          </cell>
          <cell r="M9">
            <v>9257945.8999999966</v>
          </cell>
          <cell r="N9">
            <v>9849798.5699999984</v>
          </cell>
          <cell r="O9">
            <v>0</v>
          </cell>
          <cell r="P9">
            <v>97731242.029999986</v>
          </cell>
        </row>
        <row r="10">
          <cell r="C10" t="str">
            <v>Processed Froz Chicken Export</v>
          </cell>
          <cell r="D10">
            <v>0</v>
          </cell>
          <cell r="E10">
            <v>0</v>
          </cell>
          <cell r="F10">
            <v>0</v>
          </cell>
          <cell r="G10">
            <v>0</v>
          </cell>
          <cell r="H10">
            <v>0</v>
          </cell>
          <cell r="I10">
            <v>0</v>
          </cell>
          <cell r="J10">
            <v>0</v>
          </cell>
          <cell r="K10">
            <v>0</v>
          </cell>
          <cell r="L10">
            <v>0</v>
          </cell>
          <cell r="M10">
            <v>0</v>
          </cell>
          <cell r="N10">
            <v>0</v>
          </cell>
          <cell r="O10">
            <v>0</v>
          </cell>
          <cell r="P10">
            <v>0</v>
          </cell>
        </row>
        <row r="11">
          <cell r="C11" t="str">
            <v>Live Chicken</v>
          </cell>
          <cell r="D11">
            <v>4091325.9</v>
          </cell>
          <cell r="E11">
            <v>3626276</v>
          </cell>
          <cell r="F11">
            <v>2290621</v>
          </cell>
          <cell r="G11">
            <v>2963629.6</v>
          </cell>
          <cell r="H11">
            <v>1919454.48</v>
          </cell>
          <cell r="I11">
            <v>2184562.2400000002</v>
          </cell>
          <cell r="J11">
            <v>1577689.92</v>
          </cell>
          <cell r="K11">
            <v>1417449.48</v>
          </cell>
          <cell r="L11">
            <v>745264.36</v>
          </cell>
          <cell r="M11">
            <v>789631.8</v>
          </cell>
          <cell r="N11">
            <v>2154118.04</v>
          </cell>
          <cell r="O11">
            <v>0</v>
          </cell>
          <cell r="P11">
            <v>23760022.82</v>
          </cell>
        </row>
        <row r="12">
          <cell r="C12" t="str">
            <v>Processed Ducks</v>
          </cell>
          <cell r="D12">
            <v>1098793.28</v>
          </cell>
          <cell r="E12">
            <v>1495602.86</v>
          </cell>
          <cell r="F12">
            <v>1756314.65</v>
          </cell>
          <cell r="G12">
            <v>1542817.7</v>
          </cell>
          <cell r="H12">
            <v>1264865.71</v>
          </cell>
          <cell r="I12">
            <v>1607031.32</v>
          </cell>
          <cell r="J12">
            <v>1447157.38</v>
          </cell>
          <cell r="K12">
            <v>1466293.58</v>
          </cell>
          <cell r="L12">
            <v>1745057.37</v>
          </cell>
          <cell r="M12">
            <v>1546945.55</v>
          </cell>
          <cell r="N12">
            <v>703088</v>
          </cell>
          <cell r="O12">
            <v>0</v>
          </cell>
          <cell r="P12">
            <v>15673967.399999999</v>
          </cell>
        </row>
        <row r="13">
          <cell r="C13" t="str">
            <v>Processed Ducks Exports</v>
          </cell>
          <cell r="D13">
            <v>0</v>
          </cell>
          <cell r="E13">
            <v>0</v>
          </cell>
          <cell r="F13">
            <v>0</v>
          </cell>
          <cell r="G13">
            <v>0</v>
          </cell>
          <cell r="H13">
            <v>0</v>
          </cell>
          <cell r="I13">
            <v>0</v>
          </cell>
          <cell r="J13">
            <v>0</v>
          </cell>
          <cell r="K13">
            <v>0</v>
          </cell>
          <cell r="L13">
            <v>0</v>
          </cell>
          <cell r="M13">
            <v>0</v>
          </cell>
          <cell r="N13">
            <v>0</v>
          </cell>
          <cell r="O13">
            <v>0</v>
          </cell>
          <cell r="P13">
            <v>0</v>
          </cell>
        </row>
        <row r="14">
          <cell r="C14" t="str">
            <v>Processed G Fowls</v>
          </cell>
          <cell r="D14">
            <v>383851.9</v>
          </cell>
          <cell r="E14">
            <v>467361.33</v>
          </cell>
          <cell r="F14">
            <v>318108</v>
          </cell>
          <cell r="G14">
            <v>737715.56</v>
          </cell>
          <cell r="H14">
            <v>274080.12</v>
          </cell>
          <cell r="I14">
            <v>939279.51</v>
          </cell>
          <cell r="J14">
            <v>673893.45</v>
          </cell>
          <cell r="K14">
            <v>321080.24</v>
          </cell>
          <cell r="L14">
            <v>275421.65000000002</v>
          </cell>
          <cell r="M14">
            <v>361302.03</v>
          </cell>
          <cell r="N14">
            <v>337245.81</v>
          </cell>
          <cell r="O14">
            <v>0</v>
          </cell>
          <cell r="P14">
            <v>5089339.6000000006</v>
          </cell>
        </row>
        <row r="15">
          <cell r="C15" t="str">
            <v>Market Eggs</v>
          </cell>
          <cell r="D15">
            <v>377438.4</v>
          </cell>
          <cell r="E15">
            <v>479267</v>
          </cell>
          <cell r="F15">
            <v>555902.80000000005</v>
          </cell>
          <cell r="G15">
            <v>410142.4</v>
          </cell>
          <cell r="H15">
            <v>755431.9</v>
          </cell>
          <cell r="I15">
            <v>674163.1</v>
          </cell>
          <cell r="J15">
            <v>467899.45</v>
          </cell>
          <cell r="K15">
            <v>293933.84999999998</v>
          </cell>
          <cell r="L15">
            <v>371733.35</v>
          </cell>
          <cell r="M15">
            <v>350835.75</v>
          </cell>
          <cell r="N15">
            <v>428781.05</v>
          </cell>
          <cell r="O15">
            <v>0</v>
          </cell>
          <cell r="P15">
            <v>5165529.05</v>
          </cell>
        </row>
        <row r="16">
          <cell r="C16" t="str">
            <v>Eggs Exported</v>
          </cell>
          <cell r="D16">
            <v>556661.5</v>
          </cell>
          <cell r="E16">
            <v>542934</v>
          </cell>
          <cell r="F16">
            <v>500635</v>
          </cell>
          <cell r="G16">
            <v>722124</v>
          </cell>
          <cell r="H16">
            <v>69931</v>
          </cell>
          <cell r="I16">
            <v>65340</v>
          </cell>
          <cell r="J16">
            <v>493819.2</v>
          </cell>
          <cell r="K16">
            <v>324136</v>
          </cell>
          <cell r="L16">
            <v>230317</v>
          </cell>
          <cell r="M16">
            <v>217854</v>
          </cell>
          <cell r="N16">
            <v>399628</v>
          </cell>
          <cell r="O16">
            <v>0</v>
          </cell>
          <cell r="P16">
            <v>4123379.7</v>
          </cell>
        </row>
        <row r="17">
          <cell r="C17" t="str">
            <v>D O To Contract Growers</v>
          </cell>
          <cell r="D17">
            <v>3500426</v>
          </cell>
          <cell r="E17">
            <v>2860061</v>
          </cell>
          <cell r="F17">
            <v>2893016</v>
          </cell>
          <cell r="G17">
            <v>3616342.5</v>
          </cell>
          <cell r="H17">
            <v>2393757</v>
          </cell>
          <cell r="I17">
            <v>3098835</v>
          </cell>
          <cell r="J17">
            <v>2930629.5</v>
          </cell>
          <cell r="K17">
            <v>3010159</v>
          </cell>
          <cell r="L17">
            <v>3764993</v>
          </cell>
          <cell r="M17">
            <v>3684975</v>
          </cell>
          <cell r="N17">
            <v>3361972</v>
          </cell>
          <cell r="O17">
            <v>0</v>
          </cell>
          <cell r="P17">
            <v>35115166</v>
          </cell>
        </row>
        <row r="18">
          <cell r="C18" t="str">
            <v>D O To Local Customers</v>
          </cell>
          <cell r="D18">
            <v>1431431</v>
          </cell>
          <cell r="E18">
            <v>1735500</v>
          </cell>
          <cell r="F18">
            <v>1981794</v>
          </cell>
          <cell r="G18">
            <v>2536311</v>
          </cell>
          <cell r="H18">
            <v>2823988</v>
          </cell>
          <cell r="I18">
            <v>1979390</v>
          </cell>
          <cell r="J18">
            <v>3229319</v>
          </cell>
          <cell r="K18">
            <v>2727505.5</v>
          </cell>
          <cell r="L18">
            <v>2472526</v>
          </cell>
          <cell r="M18">
            <v>2682456.5</v>
          </cell>
          <cell r="N18">
            <v>2797711.5</v>
          </cell>
          <cell r="O18">
            <v>0</v>
          </cell>
          <cell r="P18">
            <v>26397932.5</v>
          </cell>
        </row>
        <row r="19">
          <cell r="C19" t="str">
            <v>Chicks Exported</v>
          </cell>
          <cell r="D19">
            <v>753911</v>
          </cell>
          <cell r="E19">
            <v>431410</v>
          </cell>
          <cell r="F19">
            <v>432064</v>
          </cell>
          <cell r="G19">
            <v>407158.24</v>
          </cell>
          <cell r="H19">
            <v>716830</v>
          </cell>
          <cell r="I19">
            <v>647113.25</v>
          </cell>
          <cell r="J19">
            <v>663795</v>
          </cell>
          <cell r="K19">
            <v>294600</v>
          </cell>
          <cell r="L19">
            <v>689344</v>
          </cell>
          <cell r="M19">
            <v>612215</v>
          </cell>
          <cell r="N19">
            <v>329894.5</v>
          </cell>
          <cell r="O19">
            <v>0</v>
          </cell>
          <cell r="P19">
            <v>5978334.9900000002</v>
          </cell>
        </row>
        <row r="20">
          <cell r="C20" t="str">
            <v>D O G.Fowls &amp; Ducklings</v>
          </cell>
          <cell r="D20">
            <v>4500</v>
          </cell>
          <cell r="E20">
            <v>4500</v>
          </cell>
          <cell r="F20">
            <v>13260</v>
          </cell>
          <cell r="G20">
            <v>15330</v>
          </cell>
          <cell r="H20">
            <v>3000</v>
          </cell>
          <cell r="I20">
            <v>16680</v>
          </cell>
          <cell r="J20">
            <v>15260</v>
          </cell>
          <cell r="K20">
            <v>8180</v>
          </cell>
          <cell r="L20">
            <v>18120</v>
          </cell>
          <cell r="M20">
            <v>7800</v>
          </cell>
          <cell r="N20">
            <v>12100</v>
          </cell>
          <cell r="O20">
            <v>0</v>
          </cell>
          <cell r="P20">
            <v>118730</v>
          </cell>
        </row>
        <row r="21">
          <cell r="C21" t="str">
            <v>Feed MPA</v>
          </cell>
          <cell r="D21">
            <v>7480</v>
          </cell>
          <cell r="E21">
            <v>4282</v>
          </cell>
          <cell r="F21">
            <v>7183</v>
          </cell>
          <cell r="G21">
            <v>8747</v>
          </cell>
          <cell r="H21">
            <v>3017</v>
          </cell>
          <cell r="I21">
            <v>96</v>
          </cell>
          <cell r="J21">
            <v>0</v>
          </cell>
          <cell r="K21">
            <v>0</v>
          </cell>
          <cell r="L21">
            <v>0</v>
          </cell>
          <cell r="M21">
            <v>0</v>
          </cell>
          <cell r="N21">
            <v>0</v>
          </cell>
          <cell r="O21">
            <v>0</v>
          </cell>
          <cell r="P21">
            <v>30805</v>
          </cell>
        </row>
        <row r="22">
          <cell r="C22" t="str">
            <v>Discount</v>
          </cell>
          <cell r="D22">
            <v>-753040</v>
          </cell>
          <cell r="E22">
            <v>-693690</v>
          </cell>
          <cell r="F22">
            <v>-558185</v>
          </cell>
          <cell r="G22">
            <v>-571769</v>
          </cell>
          <cell r="H22">
            <v>-414071</v>
          </cell>
          <cell r="I22">
            <v>-614982</v>
          </cell>
          <cell r="J22">
            <v>-468127.5</v>
          </cell>
          <cell r="K22">
            <v>-393603</v>
          </cell>
          <cell r="L22">
            <v>-420880</v>
          </cell>
          <cell r="M22">
            <v>-598109</v>
          </cell>
          <cell r="N22">
            <v>-504380</v>
          </cell>
          <cell r="O22">
            <v>0</v>
          </cell>
          <cell r="P22">
            <v>-5990836.5</v>
          </cell>
        </row>
        <row r="23">
          <cell r="C23" t="str">
            <v>Commission</v>
          </cell>
          <cell r="D23">
            <v>-467037</v>
          </cell>
          <cell r="E23">
            <v>-442559</v>
          </cell>
          <cell r="F23">
            <v>-275616.75</v>
          </cell>
          <cell r="G23">
            <v>-420696</v>
          </cell>
          <cell r="H23">
            <v>-451612.5</v>
          </cell>
          <cell r="I23">
            <v>-633342</v>
          </cell>
          <cell r="J23">
            <v>-421267</v>
          </cell>
          <cell r="K23">
            <v>-324837.84999999998</v>
          </cell>
          <cell r="L23">
            <v>-370100.33</v>
          </cell>
          <cell r="M23">
            <v>-400000</v>
          </cell>
          <cell r="N23">
            <v>-415067.58</v>
          </cell>
          <cell r="O23">
            <v>0</v>
          </cell>
          <cell r="P23">
            <v>-4622136.01</v>
          </cell>
        </row>
        <row r="24">
          <cell r="C24" t="str">
            <v>P'Tit Shop</v>
          </cell>
          <cell r="D24">
            <v>-5187</v>
          </cell>
          <cell r="E24">
            <v>0</v>
          </cell>
          <cell r="F24">
            <v>-9000</v>
          </cell>
          <cell r="G24">
            <v>0</v>
          </cell>
          <cell r="H24">
            <v>0</v>
          </cell>
          <cell r="I24">
            <v>0</v>
          </cell>
          <cell r="J24">
            <v>0</v>
          </cell>
          <cell r="K24">
            <v>0</v>
          </cell>
          <cell r="L24">
            <v>0</v>
          </cell>
          <cell r="M24">
            <v>0</v>
          </cell>
          <cell r="N24">
            <v>0</v>
          </cell>
          <cell r="O24">
            <v>0</v>
          </cell>
          <cell r="P24">
            <v>-14187</v>
          </cell>
        </row>
        <row r="25">
          <cell r="C25" t="str">
            <v>Stop Frais</v>
          </cell>
          <cell r="D25">
            <v>291627.58</v>
          </cell>
          <cell r="E25">
            <v>285939.3</v>
          </cell>
          <cell r="F25">
            <v>245997.23</v>
          </cell>
          <cell r="G25">
            <v>256679.7</v>
          </cell>
          <cell r="H25">
            <v>226994.96</v>
          </cell>
          <cell r="I25">
            <v>305838.99</v>
          </cell>
          <cell r="J25">
            <v>182597.25</v>
          </cell>
          <cell r="K25">
            <v>158579.67000000001</v>
          </cell>
          <cell r="L25">
            <v>202054.54</v>
          </cell>
          <cell r="M25">
            <v>202403.11</v>
          </cell>
          <cell r="N25">
            <v>207171.7</v>
          </cell>
          <cell r="O25">
            <v>0</v>
          </cell>
          <cell r="P25">
            <v>2565884.0299999998</v>
          </cell>
        </row>
        <row r="26">
          <cell r="C26" t="str">
            <v>Sales other</v>
          </cell>
          <cell r="D26">
            <v>0</v>
          </cell>
          <cell r="E26">
            <v>0</v>
          </cell>
          <cell r="F26">
            <v>0</v>
          </cell>
          <cell r="G26">
            <v>0</v>
          </cell>
          <cell r="H26">
            <v>0</v>
          </cell>
          <cell r="I26">
            <v>0</v>
          </cell>
          <cell r="J26">
            <v>0</v>
          </cell>
          <cell r="K26">
            <v>0</v>
          </cell>
          <cell r="L26">
            <v>0</v>
          </cell>
          <cell r="M26">
            <v>0</v>
          </cell>
          <cell r="N26">
            <v>0</v>
          </cell>
          <cell r="O26">
            <v>0</v>
          </cell>
          <cell r="P26">
            <v>0</v>
          </cell>
        </row>
        <row r="27">
          <cell r="C27" t="str">
            <v>Insurance Recovery</v>
          </cell>
          <cell r="D27">
            <v>0</v>
          </cell>
          <cell r="E27">
            <v>0</v>
          </cell>
          <cell r="F27">
            <v>0</v>
          </cell>
          <cell r="G27">
            <v>0</v>
          </cell>
          <cell r="H27">
            <v>0</v>
          </cell>
          <cell r="I27">
            <v>0</v>
          </cell>
          <cell r="J27">
            <v>0</v>
          </cell>
          <cell r="K27">
            <v>0</v>
          </cell>
          <cell r="L27">
            <v>0</v>
          </cell>
          <cell r="M27">
            <v>0</v>
          </cell>
          <cell r="N27">
            <v>0</v>
          </cell>
          <cell r="O27">
            <v>0</v>
          </cell>
          <cell r="P27">
            <v>0</v>
          </cell>
        </row>
        <row r="29">
          <cell r="C29" t="str">
            <v>Purchase of Chicks</v>
          </cell>
          <cell r="D29">
            <v>438668.03</v>
          </cell>
          <cell r="E29">
            <v>-438668.03</v>
          </cell>
          <cell r="F29">
            <v>1219134.03</v>
          </cell>
          <cell r="G29">
            <v>0</v>
          </cell>
          <cell r="H29">
            <v>0</v>
          </cell>
          <cell r="I29">
            <v>1388919.25</v>
          </cell>
          <cell r="J29">
            <v>0</v>
          </cell>
          <cell r="K29">
            <v>0</v>
          </cell>
          <cell r="L29">
            <v>0</v>
          </cell>
          <cell r="M29">
            <v>1035180.94</v>
          </cell>
          <cell r="N29">
            <v>458453.53</v>
          </cell>
          <cell r="O29">
            <v>0</v>
          </cell>
          <cell r="P29">
            <v>4101687.75</v>
          </cell>
        </row>
        <row r="30">
          <cell r="C30" t="str">
            <v>Purchase of Broilers</v>
          </cell>
          <cell r="D30">
            <v>14410805</v>
          </cell>
          <cell r="E30">
            <v>13822747</v>
          </cell>
          <cell r="F30">
            <v>16015652</v>
          </cell>
          <cell r="G30">
            <v>15115618</v>
          </cell>
          <cell r="H30">
            <v>13783867</v>
          </cell>
          <cell r="I30">
            <v>16330572.5</v>
          </cell>
          <cell r="J30">
            <v>11642601</v>
          </cell>
          <cell r="K30">
            <v>12809275</v>
          </cell>
          <cell r="L30">
            <v>12694358</v>
          </cell>
          <cell r="M30">
            <v>14401755</v>
          </cell>
          <cell r="N30">
            <v>9950771</v>
          </cell>
          <cell r="O30">
            <v>0</v>
          </cell>
          <cell r="P30">
            <v>150978021.5</v>
          </cell>
        </row>
        <row r="31">
          <cell r="C31" t="str">
            <v>Purchase of Ducks</v>
          </cell>
          <cell r="D31">
            <v>1164855.45</v>
          </cell>
          <cell r="E31">
            <v>961191.22</v>
          </cell>
          <cell r="F31">
            <v>1018445.23</v>
          </cell>
          <cell r="G31">
            <v>1165919.45</v>
          </cell>
          <cell r="H31">
            <v>966878.77</v>
          </cell>
          <cell r="I31">
            <v>918821.03</v>
          </cell>
          <cell r="J31">
            <v>1066633.57</v>
          </cell>
          <cell r="K31">
            <v>848163.42</v>
          </cell>
          <cell r="L31">
            <v>977330.81</v>
          </cell>
          <cell r="M31">
            <v>1240359.8799999999</v>
          </cell>
          <cell r="N31">
            <v>900000</v>
          </cell>
          <cell r="O31">
            <v>0</v>
          </cell>
          <cell r="P31">
            <v>11228598.829999998</v>
          </cell>
        </row>
        <row r="32">
          <cell r="C32" t="str">
            <v>Purchase of G Fowls</v>
          </cell>
          <cell r="D32">
            <v>337090.04</v>
          </cell>
          <cell r="E32">
            <v>246441.67</v>
          </cell>
          <cell r="F32">
            <v>222999.88</v>
          </cell>
          <cell r="G32">
            <v>313973.59000000003</v>
          </cell>
          <cell r="H32">
            <v>300727.19</v>
          </cell>
          <cell r="I32">
            <v>248677.32</v>
          </cell>
          <cell r="J32">
            <v>256528.75</v>
          </cell>
          <cell r="K32">
            <v>250098.57</v>
          </cell>
          <cell r="L32">
            <v>343300.47</v>
          </cell>
          <cell r="M32">
            <v>254749.36</v>
          </cell>
          <cell r="N32">
            <v>288900</v>
          </cell>
          <cell r="O32">
            <v>0</v>
          </cell>
          <cell r="P32">
            <v>3063486.8399999994</v>
          </cell>
        </row>
        <row r="33">
          <cell r="C33" t="str">
            <v>Purchase Other Department</v>
          </cell>
          <cell r="D33">
            <v>239633.07</v>
          </cell>
          <cell r="E33">
            <v>229411.93</v>
          </cell>
          <cell r="F33">
            <v>211643.91</v>
          </cell>
          <cell r="G33">
            <v>226583.12</v>
          </cell>
          <cell r="H33">
            <v>-0.1999999999825377</v>
          </cell>
          <cell r="I33">
            <v>196543.88</v>
          </cell>
          <cell r="J33">
            <v>446118.25</v>
          </cell>
          <cell r="K33">
            <v>138294.71</v>
          </cell>
          <cell r="L33">
            <v>193846.06</v>
          </cell>
          <cell r="M33">
            <v>177766.81</v>
          </cell>
          <cell r="N33">
            <v>200707.74</v>
          </cell>
          <cell r="O33">
            <v>0</v>
          </cell>
          <cell r="P33">
            <v>2260549.2800000003</v>
          </cell>
        </row>
        <row r="34">
          <cell r="C34" t="str">
            <v>Feed Consumed</v>
          </cell>
          <cell r="D34">
            <v>10072900.310000001</v>
          </cell>
          <cell r="E34">
            <v>10744633.109999999</v>
          </cell>
          <cell r="F34">
            <v>10724073.359999999</v>
          </cell>
          <cell r="G34">
            <v>12248621</v>
          </cell>
          <cell r="H34">
            <v>10883243.760000002</v>
          </cell>
          <cell r="I34">
            <v>11265515.300000001</v>
          </cell>
          <cell r="J34">
            <v>11067911.550000001</v>
          </cell>
          <cell r="K34">
            <v>10438195.26</v>
          </cell>
          <cell r="L34">
            <v>13893987.98</v>
          </cell>
          <cell r="M34">
            <v>13862939.5</v>
          </cell>
          <cell r="N34">
            <v>13938657.52</v>
          </cell>
          <cell r="O34">
            <v>0</v>
          </cell>
          <cell r="P34">
            <v>129140678.65000001</v>
          </cell>
        </row>
        <row r="35">
          <cell r="C35" t="str">
            <v>Stock Variance</v>
          </cell>
          <cell r="D35">
            <v>5892510</v>
          </cell>
          <cell r="E35">
            <v>6977616</v>
          </cell>
          <cell r="F35">
            <v>214712</v>
          </cell>
          <cell r="G35">
            <v>-383219</v>
          </cell>
          <cell r="H35">
            <v>4017925</v>
          </cell>
          <cell r="I35">
            <v>10678706</v>
          </cell>
          <cell r="J35">
            <v>3853114</v>
          </cell>
          <cell r="K35">
            <v>1522926</v>
          </cell>
          <cell r="L35">
            <v>669397</v>
          </cell>
          <cell r="M35">
            <v>-2426483</v>
          </cell>
          <cell r="N35">
            <v>976465</v>
          </cell>
          <cell r="O35">
            <v>0</v>
          </cell>
          <cell r="P35">
            <v>31993669</v>
          </cell>
        </row>
        <row r="36">
          <cell r="C36" t="str">
            <v>Packing Materials</v>
          </cell>
          <cell r="D36">
            <v>1572196.36</v>
          </cell>
          <cell r="E36">
            <v>1034697.89</v>
          </cell>
          <cell r="F36">
            <v>1338252.3600000001</v>
          </cell>
          <cell r="G36">
            <v>1263363.67</v>
          </cell>
          <cell r="H36">
            <v>1375428.46</v>
          </cell>
          <cell r="I36">
            <v>1342928.53</v>
          </cell>
          <cell r="J36">
            <v>1086178.55</v>
          </cell>
          <cell r="K36">
            <v>1166270.8500000001</v>
          </cell>
          <cell r="L36">
            <v>1350783.97</v>
          </cell>
          <cell r="M36">
            <v>2956485.04</v>
          </cell>
          <cell r="N36">
            <v>129558.61</v>
          </cell>
          <cell r="O36">
            <v>0</v>
          </cell>
          <cell r="P36">
            <v>14616144.289999999</v>
          </cell>
        </row>
        <row r="37">
          <cell r="C37" t="str">
            <v>Labour Cost</v>
          </cell>
          <cell r="D37">
            <v>4020680.35</v>
          </cell>
          <cell r="E37">
            <v>3987576.41</v>
          </cell>
          <cell r="F37">
            <v>3810859.46</v>
          </cell>
          <cell r="G37">
            <v>3806930.92</v>
          </cell>
          <cell r="H37">
            <v>4048404.69</v>
          </cell>
          <cell r="I37">
            <v>7969351.9800000004</v>
          </cell>
          <cell r="J37">
            <v>3808866.3</v>
          </cell>
          <cell r="K37">
            <v>3959611.26</v>
          </cell>
          <cell r="L37">
            <v>3675884.39</v>
          </cell>
          <cell r="M37">
            <v>3692068.35</v>
          </cell>
          <cell r="N37">
            <v>3547928.68</v>
          </cell>
          <cell r="O37">
            <v>0</v>
          </cell>
          <cell r="P37">
            <v>46328162.789999999</v>
          </cell>
        </row>
        <row r="38">
          <cell r="C38" t="str">
            <v>Contributions Workers</v>
          </cell>
          <cell r="D38">
            <v>331617.69</v>
          </cell>
          <cell r="E38">
            <v>254350.17</v>
          </cell>
          <cell r="F38">
            <v>725969.34</v>
          </cell>
          <cell r="G38">
            <v>254693.74</v>
          </cell>
          <cell r="H38">
            <v>177398.51</v>
          </cell>
          <cell r="I38">
            <v>485958.83</v>
          </cell>
          <cell r="J38">
            <v>348936.33</v>
          </cell>
          <cell r="K38">
            <v>413911.2</v>
          </cell>
          <cell r="L38">
            <v>220601.39</v>
          </cell>
          <cell r="M38">
            <v>635667.34</v>
          </cell>
          <cell r="N38">
            <v>317654.21999999997</v>
          </cell>
          <cell r="O38">
            <v>0</v>
          </cell>
          <cell r="P38">
            <v>4166758.76</v>
          </cell>
        </row>
        <row r="39">
          <cell r="C39" t="str">
            <v>Electricity, Diesel &amp; Gas</v>
          </cell>
          <cell r="D39">
            <v>1940549.69</v>
          </cell>
          <cell r="E39">
            <v>1670833.99</v>
          </cell>
          <cell r="F39">
            <v>1731398.11</v>
          </cell>
          <cell r="G39">
            <v>1622192.44</v>
          </cell>
          <cell r="H39">
            <v>1624569.52</v>
          </cell>
          <cell r="I39">
            <v>1522256.93</v>
          </cell>
          <cell r="J39">
            <v>1725927.32</v>
          </cell>
          <cell r="K39">
            <v>1393047.7</v>
          </cell>
          <cell r="L39">
            <v>1633360.61</v>
          </cell>
          <cell r="M39">
            <v>1637110.99</v>
          </cell>
          <cell r="N39">
            <v>1745072.87</v>
          </cell>
          <cell r="O39">
            <v>0</v>
          </cell>
          <cell r="P39">
            <v>18246320.169999998</v>
          </cell>
        </row>
        <row r="40">
          <cell r="C40" t="str">
            <v>Vaccines, Drugs &amp; detergents</v>
          </cell>
          <cell r="D40">
            <v>1166626.8</v>
          </cell>
          <cell r="E40">
            <v>776367.57</v>
          </cell>
          <cell r="F40">
            <v>671096.29</v>
          </cell>
          <cell r="G40">
            <v>1043015.35</v>
          </cell>
          <cell r="H40">
            <v>1431898.68</v>
          </cell>
          <cell r="I40">
            <v>858119.88</v>
          </cell>
          <cell r="J40">
            <v>819674.35</v>
          </cell>
          <cell r="K40">
            <v>1259789.81</v>
          </cell>
          <cell r="L40">
            <v>1001579.02</v>
          </cell>
          <cell r="M40">
            <v>1197991.81</v>
          </cell>
          <cell r="N40">
            <v>629259.14</v>
          </cell>
          <cell r="O40">
            <v>0</v>
          </cell>
          <cell r="P40">
            <v>10855418.700000001</v>
          </cell>
        </row>
        <row r="41">
          <cell r="C41" t="str">
            <v>Repairs &amp; Maintenance</v>
          </cell>
          <cell r="D41">
            <v>858913.56</v>
          </cell>
          <cell r="E41">
            <v>1093019.48</v>
          </cell>
          <cell r="F41">
            <v>883998.45</v>
          </cell>
          <cell r="G41">
            <v>855334.13</v>
          </cell>
          <cell r="H41">
            <v>714620.15</v>
          </cell>
          <cell r="I41">
            <v>1158211.78</v>
          </cell>
          <cell r="J41">
            <v>720083.46</v>
          </cell>
          <cell r="K41">
            <v>1862449.73</v>
          </cell>
          <cell r="L41">
            <v>1078864.43</v>
          </cell>
          <cell r="M41">
            <v>1578133.47</v>
          </cell>
          <cell r="N41">
            <v>1256285.43</v>
          </cell>
          <cell r="O41">
            <v>0</v>
          </cell>
          <cell r="P41">
            <v>12059914.07</v>
          </cell>
        </row>
        <row r="42">
          <cell r="C42" t="str">
            <v>Transport Cost</v>
          </cell>
          <cell r="D42">
            <v>521193.7</v>
          </cell>
          <cell r="E42">
            <v>326682.75</v>
          </cell>
          <cell r="F42">
            <v>370289.9</v>
          </cell>
          <cell r="G42">
            <v>43210.42</v>
          </cell>
          <cell r="H42">
            <v>461033.47</v>
          </cell>
          <cell r="I42">
            <v>351488.5</v>
          </cell>
          <cell r="J42">
            <v>159021.82</v>
          </cell>
          <cell r="K42">
            <v>299058.45</v>
          </cell>
          <cell r="L42">
            <v>186734.79</v>
          </cell>
          <cell r="M42">
            <v>294774.09999999998</v>
          </cell>
          <cell r="N42">
            <v>546586.42000000004</v>
          </cell>
          <cell r="O42">
            <v>0</v>
          </cell>
          <cell r="P42">
            <v>3560074.3200000003</v>
          </cell>
        </row>
        <row r="43">
          <cell r="C43" t="str">
            <v>Vehicle Running Expenses</v>
          </cell>
          <cell r="D43">
            <v>743462.84</v>
          </cell>
          <cell r="E43">
            <v>281443.40999999997</v>
          </cell>
          <cell r="F43">
            <v>369884.58</v>
          </cell>
          <cell r="G43">
            <v>400521</v>
          </cell>
          <cell r="H43">
            <v>491152.12</v>
          </cell>
          <cell r="I43">
            <v>411664.96</v>
          </cell>
          <cell r="J43">
            <v>215733.9</v>
          </cell>
          <cell r="K43">
            <v>467541.33</v>
          </cell>
          <cell r="L43">
            <v>330022.8</v>
          </cell>
          <cell r="M43">
            <v>321026.43</v>
          </cell>
          <cell r="N43">
            <v>420725.6</v>
          </cell>
          <cell r="O43">
            <v>0</v>
          </cell>
          <cell r="P43">
            <v>4453178.97</v>
          </cell>
        </row>
        <row r="44">
          <cell r="C44" t="str">
            <v>Water</v>
          </cell>
          <cell r="D44">
            <v>386730.7</v>
          </cell>
          <cell r="E44">
            <v>345175.1</v>
          </cell>
          <cell r="F44">
            <v>289202.59999999998</v>
          </cell>
          <cell r="G44">
            <v>281344</v>
          </cell>
          <cell r="H44">
            <v>473446.47</v>
          </cell>
          <cell r="I44">
            <v>303290.3</v>
          </cell>
          <cell r="J44">
            <v>224123</v>
          </cell>
          <cell r="K44">
            <v>350107</v>
          </cell>
          <cell r="L44">
            <v>242178.4</v>
          </cell>
          <cell r="M44">
            <v>325780.09999999998</v>
          </cell>
          <cell r="N44">
            <v>213675.5</v>
          </cell>
          <cell r="O44">
            <v>0</v>
          </cell>
          <cell r="P44">
            <v>3435053.17</v>
          </cell>
        </row>
        <row r="45">
          <cell r="C45" t="str">
            <v>Litter</v>
          </cell>
          <cell r="D45">
            <v>345424.13</v>
          </cell>
          <cell r="E45">
            <v>351518.58</v>
          </cell>
          <cell r="F45">
            <v>242676.86</v>
          </cell>
          <cell r="G45">
            <v>328310.89</v>
          </cell>
          <cell r="H45">
            <v>280804.34999999998</v>
          </cell>
          <cell r="I45">
            <v>278796.75</v>
          </cell>
          <cell r="J45">
            <v>263556.53000000003</v>
          </cell>
          <cell r="K45">
            <v>256818.37</v>
          </cell>
          <cell r="L45">
            <v>293903.84999999998</v>
          </cell>
          <cell r="M45">
            <v>354233.15</v>
          </cell>
          <cell r="N45">
            <v>212683.37</v>
          </cell>
          <cell r="O45">
            <v>0</v>
          </cell>
          <cell r="P45">
            <v>3208726.83</v>
          </cell>
        </row>
        <row r="46">
          <cell r="C46" t="str">
            <v>Sundry Direct Expenses</v>
          </cell>
          <cell r="D46">
            <v>422529.96</v>
          </cell>
          <cell r="E46">
            <v>229531.86</v>
          </cell>
          <cell r="F46">
            <v>338777.16</v>
          </cell>
          <cell r="G46">
            <v>388271.76</v>
          </cell>
          <cell r="H46">
            <v>261135.19</v>
          </cell>
          <cell r="I46">
            <v>214530.4</v>
          </cell>
          <cell r="J46">
            <v>279816.34000000003</v>
          </cell>
          <cell r="K46">
            <v>316093.74</v>
          </cell>
          <cell r="L46">
            <v>316226.81</v>
          </cell>
          <cell r="M46">
            <v>305909.11</v>
          </cell>
          <cell r="N46">
            <v>572221.68000000005</v>
          </cell>
          <cell r="O46">
            <v>0</v>
          </cell>
          <cell r="P46">
            <v>3645044.0100000002</v>
          </cell>
        </row>
        <row r="47">
          <cell r="C47" t="str">
            <v>Yard</v>
          </cell>
          <cell r="D47">
            <v>74832.66</v>
          </cell>
          <cell r="E47">
            <v>44911.14</v>
          </cell>
          <cell r="F47">
            <v>72196.45</v>
          </cell>
          <cell r="G47">
            <v>45460.15</v>
          </cell>
          <cell r="H47">
            <v>27935.88</v>
          </cell>
          <cell r="I47">
            <v>29252.65</v>
          </cell>
          <cell r="J47">
            <v>34717.06</v>
          </cell>
          <cell r="K47">
            <v>46241.29</v>
          </cell>
          <cell r="L47">
            <v>81257.83</v>
          </cell>
          <cell r="M47">
            <v>71021.679999999993</v>
          </cell>
          <cell r="N47">
            <v>54961.03</v>
          </cell>
          <cell r="O47">
            <v>0</v>
          </cell>
          <cell r="P47">
            <v>582787.82000000007</v>
          </cell>
        </row>
        <row r="48">
          <cell r="C48" t="str">
            <v>Export Expenses</v>
          </cell>
          <cell r="D48">
            <v>-41648.860000000052</v>
          </cell>
          <cell r="E48">
            <v>-76553.799999999945</v>
          </cell>
          <cell r="F48">
            <v>62762.53</v>
          </cell>
          <cell r="G48">
            <v>286596.26</v>
          </cell>
          <cell r="H48">
            <v>-19518.7</v>
          </cell>
          <cell r="I48">
            <v>-14098.8</v>
          </cell>
          <cell r="J48">
            <v>487126.91</v>
          </cell>
          <cell r="K48">
            <v>500</v>
          </cell>
          <cell r="L48">
            <v>89473.97</v>
          </cell>
          <cell r="M48">
            <v>-274.5</v>
          </cell>
          <cell r="N48">
            <v>-7650.75</v>
          </cell>
          <cell r="O48">
            <v>0</v>
          </cell>
          <cell r="P48">
            <v>766714.26</v>
          </cell>
        </row>
        <row r="49">
          <cell r="C49" t="str">
            <v>Staff Cost Production</v>
          </cell>
          <cell r="D49">
            <v>1577555</v>
          </cell>
          <cell r="E49">
            <v>1664266.16</v>
          </cell>
          <cell r="F49">
            <v>1541819.94</v>
          </cell>
          <cell r="G49">
            <v>1601496.82</v>
          </cell>
          <cell r="H49">
            <v>1665930.35</v>
          </cell>
          <cell r="I49">
            <v>2959021.02</v>
          </cell>
          <cell r="J49">
            <v>1709720.73</v>
          </cell>
          <cell r="K49">
            <v>1674729.84</v>
          </cell>
          <cell r="L49">
            <v>1531374.7</v>
          </cell>
          <cell r="M49">
            <v>1578744.39</v>
          </cell>
          <cell r="N49">
            <v>1644670.09</v>
          </cell>
          <cell r="O49">
            <v>0</v>
          </cell>
          <cell r="P49">
            <v>19149329.039999999</v>
          </cell>
        </row>
        <row r="50">
          <cell r="C50" t="str">
            <v>Veh Staff production</v>
          </cell>
          <cell r="D50">
            <v>238930.81</v>
          </cell>
          <cell r="E50">
            <v>472478.43</v>
          </cell>
          <cell r="F50">
            <v>219664.42</v>
          </cell>
          <cell r="G50">
            <v>230166.28</v>
          </cell>
          <cell r="H50">
            <v>204678.59</v>
          </cell>
          <cell r="I50">
            <v>191099.59</v>
          </cell>
          <cell r="J50">
            <v>170334.78</v>
          </cell>
          <cell r="K50">
            <v>177446.55</v>
          </cell>
          <cell r="L50">
            <v>171303.79</v>
          </cell>
          <cell r="M50">
            <v>194505.77</v>
          </cell>
          <cell r="N50">
            <v>152029.51999999999</v>
          </cell>
          <cell r="O50">
            <v>0</v>
          </cell>
          <cell r="P50">
            <v>2422638.5300000003</v>
          </cell>
        </row>
        <row r="51">
          <cell r="C51" t="str">
            <v>Contributions Staff</v>
          </cell>
          <cell r="D51">
            <v>178451.5</v>
          </cell>
          <cell r="E51">
            <v>177736.5</v>
          </cell>
          <cell r="F51">
            <v>177056.5</v>
          </cell>
          <cell r="G51">
            <v>170792.3</v>
          </cell>
          <cell r="H51">
            <v>170628.9</v>
          </cell>
          <cell r="I51">
            <v>179652.9</v>
          </cell>
          <cell r="J51">
            <v>180084.4</v>
          </cell>
          <cell r="K51">
            <v>180204.4</v>
          </cell>
          <cell r="L51">
            <v>180204.4</v>
          </cell>
          <cell r="M51">
            <v>180384.4</v>
          </cell>
          <cell r="N51">
            <v>180790.39999999999</v>
          </cell>
          <cell r="O51">
            <v>0</v>
          </cell>
          <cell r="P51">
            <v>1955986.5999999996</v>
          </cell>
        </row>
        <row r="52">
          <cell r="C52" t="str">
            <v>Chantefrais Franchises</v>
          </cell>
          <cell r="D52">
            <v>167635.76</v>
          </cell>
          <cell r="E52">
            <v>111437.96</v>
          </cell>
          <cell r="F52">
            <v>174251.19</v>
          </cell>
          <cell r="G52">
            <v>229744.98</v>
          </cell>
          <cell r="H52">
            <v>164212.38</v>
          </cell>
          <cell r="I52">
            <v>484183.65</v>
          </cell>
          <cell r="J52">
            <v>-74574.880000000005</v>
          </cell>
          <cell r="K52">
            <v>127673.73</v>
          </cell>
          <cell r="L52">
            <v>135425.04</v>
          </cell>
          <cell r="M52">
            <v>106120.95</v>
          </cell>
          <cell r="N52">
            <v>339556.8</v>
          </cell>
          <cell r="O52">
            <v>0</v>
          </cell>
          <cell r="P52">
            <v>1965667.56</v>
          </cell>
        </row>
        <row r="56">
          <cell r="C56" t="str">
            <v>Management Fees</v>
          </cell>
          <cell r="D56">
            <v>1042974</v>
          </cell>
          <cell r="E56">
            <v>1109414</v>
          </cell>
          <cell r="F56">
            <v>988214</v>
          </cell>
          <cell r="G56">
            <v>1094234</v>
          </cell>
          <cell r="H56">
            <v>999534</v>
          </cell>
          <cell r="I56">
            <v>958265</v>
          </cell>
          <cell r="J56">
            <v>988987</v>
          </cell>
          <cell r="K56">
            <v>883192</v>
          </cell>
          <cell r="L56">
            <v>948877</v>
          </cell>
          <cell r="M56">
            <v>1035000</v>
          </cell>
          <cell r="N56">
            <v>1010924</v>
          </cell>
          <cell r="O56">
            <v>0</v>
          </cell>
          <cell r="P56">
            <v>11059615</v>
          </cell>
        </row>
        <row r="57">
          <cell r="C57" t="str">
            <v>Professional Fees</v>
          </cell>
          <cell r="D57">
            <v>350838.66</v>
          </cell>
          <cell r="E57">
            <v>83164.94</v>
          </cell>
          <cell r="F57">
            <v>203144.13</v>
          </cell>
          <cell r="G57">
            <v>175149.56</v>
          </cell>
          <cell r="H57">
            <v>211649.56</v>
          </cell>
          <cell r="I57">
            <v>326480</v>
          </cell>
          <cell r="J57">
            <v>382966.14</v>
          </cell>
          <cell r="K57">
            <v>363855</v>
          </cell>
          <cell r="L57">
            <v>62280</v>
          </cell>
          <cell r="M57">
            <v>264735</v>
          </cell>
          <cell r="N57">
            <v>383795.37</v>
          </cell>
          <cell r="O57">
            <v>0</v>
          </cell>
          <cell r="P57">
            <v>2808058.3600000003</v>
          </cell>
        </row>
        <row r="58">
          <cell r="C58" t="str">
            <v>Staff Cost Administrative</v>
          </cell>
          <cell r="D58">
            <v>644190</v>
          </cell>
          <cell r="E58">
            <v>671055</v>
          </cell>
          <cell r="F58">
            <v>743166</v>
          </cell>
          <cell r="G58">
            <v>623861</v>
          </cell>
          <cell r="H58">
            <v>722692</v>
          </cell>
          <cell r="I58">
            <v>1285121</v>
          </cell>
          <cell r="J58">
            <v>729182</v>
          </cell>
          <cell r="K58">
            <v>695257</v>
          </cell>
          <cell r="L58">
            <v>734298</v>
          </cell>
          <cell r="M58">
            <v>754187</v>
          </cell>
          <cell r="N58">
            <v>791686</v>
          </cell>
          <cell r="O58">
            <v>0</v>
          </cell>
          <cell r="P58">
            <v>8394695</v>
          </cell>
        </row>
        <row r="59">
          <cell r="C59" t="str">
            <v>Contributions Staff Admin</v>
          </cell>
          <cell r="D59">
            <v>50586.5</v>
          </cell>
          <cell r="E59">
            <v>172681.75</v>
          </cell>
          <cell r="F59">
            <v>49881.350000000093</v>
          </cell>
          <cell r="G59">
            <v>108479.44</v>
          </cell>
          <cell r="H59">
            <v>-6547.5800000000745</v>
          </cell>
          <cell r="I59">
            <v>47568.54</v>
          </cell>
          <cell r="J59">
            <v>90242.639999999898</v>
          </cell>
          <cell r="K59">
            <v>66247.630000000121</v>
          </cell>
          <cell r="L59">
            <v>151788.49</v>
          </cell>
          <cell r="M59">
            <v>90379.26</v>
          </cell>
          <cell r="N59">
            <v>-29179.51</v>
          </cell>
          <cell r="O59">
            <v>0</v>
          </cell>
          <cell r="P59">
            <v>792128.51</v>
          </cell>
        </row>
        <row r="60">
          <cell r="C60" t="str">
            <v>Insurance</v>
          </cell>
          <cell r="D60">
            <v>300313.8</v>
          </cell>
          <cell r="E60">
            <v>299588</v>
          </cell>
          <cell r="F60">
            <v>308552</v>
          </cell>
          <cell r="G60">
            <v>290908.25</v>
          </cell>
          <cell r="H60">
            <v>376542.05</v>
          </cell>
          <cell r="I60">
            <v>250662.95</v>
          </cell>
          <cell r="J60">
            <v>521092.99</v>
          </cell>
          <cell r="K60">
            <v>618917.6</v>
          </cell>
          <cell r="L60">
            <v>276090.99</v>
          </cell>
          <cell r="M60">
            <v>36289.090000000084</v>
          </cell>
          <cell r="N60">
            <v>434622.19</v>
          </cell>
          <cell r="O60">
            <v>0</v>
          </cell>
          <cell r="P60">
            <v>3713579.9099999997</v>
          </cell>
        </row>
        <row r="61">
          <cell r="C61" t="str">
            <v>Transport Cost Administrative</v>
          </cell>
          <cell r="D61">
            <v>29041.5</v>
          </cell>
          <cell r="E61">
            <v>36034.25</v>
          </cell>
          <cell r="F61">
            <v>14740.64</v>
          </cell>
          <cell r="G61">
            <v>29319.9</v>
          </cell>
          <cell r="H61">
            <v>68775</v>
          </cell>
          <cell r="I61">
            <v>47822.080000000002</v>
          </cell>
          <cell r="J61">
            <v>15047.25</v>
          </cell>
          <cell r="K61">
            <v>14790</v>
          </cell>
          <cell r="L61">
            <v>23304.5</v>
          </cell>
          <cell r="M61">
            <v>7653</v>
          </cell>
          <cell r="N61">
            <v>44162.45</v>
          </cell>
          <cell r="O61">
            <v>0</v>
          </cell>
          <cell r="P61">
            <v>330690.57</v>
          </cell>
        </row>
        <row r="62">
          <cell r="C62" t="str">
            <v>Vehicle Running Cost Admin</v>
          </cell>
          <cell r="D62">
            <v>89554.49</v>
          </cell>
          <cell r="E62">
            <v>162104.85999999999</v>
          </cell>
          <cell r="F62">
            <v>53191.91</v>
          </cell>
          <cell r="G62">
            <v>74752.960000000006</v>
          </cell>
          <cell r="H62">
            <v>245357.09</v>
          </cell>
          <cell r="I62">
            <v>57329.86</v>
          </cell>
          <cell r="J62">
            <v>50527.54</v>
          </cell>
          <cell r="K62">
            <v>58246.7</v>
          </cell>
          <cell r="L62">
            <v>48010.38</v>
          </cell>
          <cell r="M62">
            <v>63920.5</v>
          </cell>
          <cell r="N62">
            <v>73775.460000000006</v>
          </cell>
          <cell r="O62">
            <v>0</v>
          </cell>
          <cell r="P62">
            <v>976771.75</v>
          </cell>
        </row>
        <row r="63">
          <cell r="C63" t="str">
            <v>Computer Expenses</v>
          </cell>
          <cell r="D63">
            <v>46800</v>
          </cell>
          <cell r="E63">
            <v>60315.18</v>
          </cell>
          <cell r="F63">
            <v>75282</v>
          </cell>
          <cell r="G63">
            <v>549301.26</v>
          </cell>
          <cell r="H63">
            <v>35868</v>
          </cell>
          <cell r="I63">
            <v>138318.42000000001</v>
          </cell>
          <cell r="J63">
            <v>303512.75</v>
          </cell>
          <cell r="K63">
            <v>213095.64</v>
          </cell>
          <cell r="L63">
            <v>182955.17</v>
          </cell>
          <cell r="M63">
            <v>182975.1</v>
          </cell>
          <cell r="N63">
            <v>92616.19</v>
          </cell>
          <cell r="O63">
            <v>0</v>
          </cell>
          <cell r="P63">
            <v>1881039.71</v>
          </cell>
        </row>
        <row r="64">
          <cell r="C64" t="str">
            <v>General Expenses Communication</v>
          </cell>
          <cell r="D64">
            <v>61547.15</v>
          </cell>
          <cell r="E64">
            <v>121815.8</v>
          </cell>
          <cell r="F64">
            <v>116799.97</v>
          </cell>
          <cell r="G64">
            <v>82867.240000000005</v>
          </cell>
          <cell r="H64">
            <v>336699.88</v>
          </cell>
          <cell r="I64">
            <v>82778.8</v>
          </cell>
          <cell r="J64">
            <v>141132.64000000001</v>
          </cell>
          <cell r="K64">
            <v>77106.240000000005</v>
          </cell>
          <cell r="L64">
            <v>49290.63</v>
          </cell>
          <cell r="M64">
            <v>64435.05</v>
          </cell>
          <cell r="N64">
            <v>139176.99</v>
          </cell>
          <cell r="O64">
            <v>0</v>
          </cell>
          <cell r="P64">
            <v>1273650.3900000001</v>
          </cell>
        </row>
        <row r="65">
          <cell r="C65" t="str">
            <v>General Expenses Office</v>
          </cell>
          <cell r="D65">
            <v>288620.36</v>
          </cell>
          <cell r="E65">
            <v>176273.9</v>
          </cell>
          <cell r="F65">
            <v>120307.77</v>
          </cell>
          <cell r="G65">
            <v>188130.74</v>
          </cell>
          <cell r="H65">
            <v>142432.57999999999</v>
          </cell>
          <cell r="I65">
            <v>156876.60999999999</v>
          </cell>
          <cell r="J65">
            <v>175247.66</v>
          </cell>
          <cell r="K65">
            <v>126131.4</v>
          </cell>
          <cell r="L65">
            <v>169546.34</v>
          </cell>
          <cell r="M65">
            <v>143423.96</v>
          </cell>
          <cell r="N65">
            <v>145837.67000000001</v>
          </cell>
          <cell r="O65">
            <v>0</v>
          </cell>
          <cell r="P65">
            <v>1832828.9899999998</v>
          </cell>
        </row>
        <row r="66">
          <cell r="C66" t="str">
            <v>General Expenses Stationery &amp;</v>
          </cell>
          <cell r="D66">
            <v>144249.73000000001</v>
          </cell>
          <cell r="E66">
            <v>88633.94</v>
          </cell>
          <cell r="F66">
            <v>119993.89</v>
          </cell>
          <cell r="G66">
            <v>128013.88</v>
          </cell>
          <cell r="H66">
            <v>129304.74</v>
          </cell>
          <cell r="I66">
            <v>121438.29</v>
          </cell>
          <cell r="J66">
            <v>104526.98</v>
          </cell>
          <cell r="K66">
            <v>-28819.98</v>
          </cell>
          <cell r="L66">
            <v>86932.04</v>
          </cell>
          <cell r="M66">
            <v>84967.39</v>
          </cell>
          <cell r="N66">
            <v>130221</v>
          </cell>
          <cell r="O66">
            <v>0</v>
          </cell>
          <cell r="P66">
            <v>1109461.9000000001</v>
          </cell>
        </row>
        <row r="67">
          <cell r="C67" t="str">
            <v>Overseas &amp; Formation</v>
          </cell>
          <cell r="D67">
            <v>113608.2</v>
          </cell>
          <cell r="E67">
            <v>240238.64</v>
          </cell>
          <cell r="F67">
            <v>262480</v>
          </cell>
          <cell r="G67">
            <v>179212.2</v>
          </cell>
          <cell r="H67">
            <v>216388.66</v>
          </cell>
          <cell r="I67">
            <v>-43572.66</v>
          </cell>
          <cell r="J67">
            <v>177908.13</v>
          </cell>
          <cell r="K67">
            <v>131865</v>
          </cell>
          <cell r="L67">
            <v>193560.66</v>
          </cell>
          <cell r="M67">
            <v>16067.19</v>
          </cell>
          <cell r="N67">
            <v>211864</v>
          </cell>
          <cell r="O67">
            <v>0</v>
          </cell>
          <cell r="P67">
            <v>1699620.0199999998</v>
          </cell>
        </row>
        <row r="68">
          <cell r="C68" t="str">
            <v>Welfare</v>
          </cell>
          <cell r="D68">
            <v>121234.76</v>
          </cell>
          <cell r="E68">
            <v>161125.42000000001</v>
          </cell>
          <cell r="F68">
            <v>164098.93</v>
          </cell>
          <cell r="G68">
            <v>82135.86</v>
          </cell>
          <cell r="H68">
            <v>106848.09</v>
          </cell>
          <cell r="I68">
            <v>324913.40999999997</v>
          </cell>
          <cell r="J68">
            <v>471062.5</v>
          </cell>
          <cell r="K68">
            <v>59966.91</v>
          </cell>
          <cell r="L68">
            <v>44995.03</v>
          </cell>
          <cell r="M68">
            <v>208667.14</v>
          </cell>
          <cell r="N68">
            <v>232698.43</v>
          </cell>
          <cell r="O68">
            <v>0</v>
          </cell>
          <cell r="P68">
            <v>1977746.4799999997</v>
          </cell>
        </row>
        <row r="69">
          <cell r="C69" t="str">
            <v>Media</v>
          </cell>
          <cell r="D69">
            <v>92392</v>
          </cell>
          <cell r="E69">
            <v>15405.69</v>
          </cell>
          <cell r="F69">
            <v>75867.23</v>
          </cell>
          <cell r="G69">
            <v>13118.04</v>
          </cell>
          <cell r="H69">
            <v>79671.11</v>
          </cell>
          <cell r="I69">
            <v>97302.5</v>
          </cell>
          <cell r="J69">
            <v>106006</v>
          </cell>
          <cell r="K69">
            <v>136991</v>
          </cell>
          <cell r="L69">
            <v>42079.29</v>
          </cell>
          <cell r="M69">
            <v>130382.37</v>
          </cell>
          <cell r="N69">
            <v>13746.96</v>
          </cell>
          <cell r="O69">
            <v>0</v>
          </cell>
          <cell r="P69">
            <v>802962.19000000006</v>
          </cell>
        </row>
        <row r="70">
          <cell r="C70" t="str">
            <v>Bad Debts</v>
          </cell>
          <cell r="D70">
            <v>-46.48</v>
          </cell>
          <cell r="E70">
            <v>-10.15</v>
          </cell>
          <cell r="F70">
            <v>-6.2</v>
          </cell>
          <cell r="G70">
            <v>-11.65</v>
          </cell>
          <cell r="H70">
            <v>-12.86</v>
          </cell>
          <cell r="I70">
            <v>13.8</v>
          </cell>
          <cell r="J70">
            <v>34.86</v>
          </cell>
          <cell r="K70">
            <v>176.91</v>
          </cell>
          <cell r="L70">
            <v>-0.20000000000000284</v>
          </cell>
          <cell r="M70">
            <v>-27.02</v>
          </cell>
          <cell r="N70">
            <v>-1.94</v>
          </cell>
          <cell r="O70">
            <v>0</v>
          </cell>
          <cell r="P70">
            <v>109.06999999999998</v>
          </cell>
        </row>
        <row r="71">
          <cell r="C71" t="str">
            <v>Labour Cost Administrative</v>
          </cell>
          <cell r="D71">
            <v>81138.210000000006</v>
          </cell>
          <cell r="E71">
            <v>85164.68</v>
          </cell>
          <cell r="F71">
            <v>78392.210000000006</v>
          </cell>
          <cell r="G71">
            <v>89904.76</v>
          </cell>
          <cell r="H71">
            <v>115390.68</v>
          </cell>
          <cell r="I71">
            <v>299426.21999999997</v>
          </cell>
          <cell r="J71">
            <v>78986.2</v>
          </cell>
          <cell r="K71">
            <v>114652.76</v>
          </cell>
          <cell r="L71">
            <v>28476.28</v>
          </cell>
          <cell r="M71">
            <v>106463.38</v>
          </cell>
          <cell r="N71">
            <v>76506.63</v>
          </cell>
          <cell r="O71">
            <v>0</v>
          </cell>
          <cell r="P71">
            <v>1154502.0099999998</v>
          </cell>
        </row>
        <row r="72">
          <cell r="C72" t="str">
            <v>Contribution Workers Admin</v>
          </cell>
          <cell r="D72">
            <v>18472.75</v>
          </cell>
          <cell r="E72">
            <v>16650.150000000001</v>
          </cell>
          <cell r="F72">
            <v>40812.26</v>
          </cell>
          <cell r="G72">
            <v>17102.55</v>
          </cell>
          <cell r="H72">
            <v>10085.299999999999</v>
          </cell>
          <cell r="I72">
            <v>26943.42</v>
          </cell>
          <cell r="J72">
            <v>67878.399999999994</v>
          </cell>
          <cell r="K72">
            <v>24098.98</v>
          </cell>
          <cell r="L72">
            <v>15366.1</v>
          </cell>
          <cell r="M72">
            <v>38698.300000000003</v>
          </cell>
          <cell r="N72">
            <v>20947.900000000001</v>
          </cell>
          <cell r="O72">
            <v>0</v>
          </cell>
          <cell r="P72">
            <v>297056.11000000004</v>
          </cell>
        </row>
        <row r="73">
          <cell r="C73" t="str">
            <v>Repairs Administrative Block</v>
          </cell>
          <cell r="D73">
            <v>123355.02</v>
          </cell>
          <cell r="E73">
            <v>59694</v>
          </cell>
          <cell r="F73">
            <v>90412.23</v>
          </cell>
          <cell r="G73">
            <v>108846.36</v>
          </cell>
          <cell r="H73">
            <v>204603.75</v>
          </cell>
          <cell r="I73">
            <v>55324.57</v>
          </cell>
          <cell r="J73">
            <v>59904.55</v>
          </cell>
          <cell r="K73">
            <v>84514.53</v>
          </cell>
          <cell r="L73">
            <v>112718.44</v>
          </cell>
          <cell r="M73">
            <v>136114.5</v>
          </cell>
          <cell r="N73">
            <v>138270.48000000001</v>
          </cell>
          <cell r="O73">
            <v>0</v>
          </cell>
          <cell r="P73">
            <v>1173758.43</v>
          </cell>
        </row>
        <row r="74">
          <cell r="C74" t="str">
            <v>Yard HO</v>
          </cell>
          <cell r="D74">
            <v>58973.86</v>
          </cell>
          <cell r="E74">
            <v>40578.370000000003</v>
          </cell>
          <cell r="F74">
            <v>37949.339999999997</v>
          </cell>
          <cell r="G74">
            <v>94908.53</v>
          </cell>
          <cell r="H74">
            <v>45296.25</v>
          </cell>
          <cell r="I74">
            <v>131892.42000000001</v>
          </cell>
          <cell r="J74">
            <v>67573.539999999994</v>
          </cell>
          <cell r="K74">
            <v>39137.14</v>
          </cell>
          <cell r="L74">
            <v>60793.2</v>
          </cell>
          <cell r="M74">
            <v>39361.629999999997</v>
          </cell>
          <cell r="N74">
            <v>51888.92</v>
          </cell>
          <cell r="O74">
            <v>0</v>
          </cell>
          <cell r="P74">
            <v>668353.20000000007</v>
          </cell>
        </row>
        <row r="78">
          <cell r="C78" t="str">
            <v>Interest Expense</v>
          </cell>
          <cell r="D78">
            <v>3471341.76</v>
          </cell>
          <cell r="E78">
            <v>3266687.78</v>
          </cell>
          <cell r="F78">
            <v>3713438.18</v>
          </cell>
          <cell r="G78">
            <v>3635869.08</v>
          </cell>
          <cell r="H78">
            <v>3438703.43</v>
          </cell>
          <cell r="I78">
            <v>3350357.18</v>
          </cell>
          <cell r="J78">
            <v>3709775.56</v>
          </cell>
          <cell r="K78">
            <v>3533416.58</v>
          </cell>
          <cell r="L78">
            <v>3301884.15</v>
          </cell>
          <cell r="M78">
            <v>3338714.21</v>
          </cell>
          <cell r="N78">
            <v>2990917.61</v>
          </cell>
          <cell r="O78">
            <v>0</v>
          </cell>
          <cell r="P78">
            <v>37751105.519999996</v>
          </cell>
        </row>
        <row r="79">
          <cell r="C79" t="str">
            <v>Interest Income</v>
          </cell>
          <cell r="D79">
            <v>-456505</v>
          </cell>
          <cell r="E79">
            <v>-412749</v>
          </cell>
          <cell r="F79">
            <v>-400097.6</v>
          </cell>
          <cell r="G79">
            <v>-409347.41</v>
          </cell>
          <cell r="H79">
            <v>-402887.3</v>
          </cell>
          <cell r="I79">
            <v>-404333.71</v>
          </cell>
          <cell r="J79">
            <v>-977756.81</v>
          </cell>
          <cell r="K79">
            <v>-384699.89</v>
          </cell>
          <cell r="L79">
            <v>-385256.53</v>
          </cell>
          <cell r="M79">
            <v>-387201.8</v>
          </cell>
          <cell r="N79">
            <v>-391594.37</v>
          </cell>
          <cell r="O79">
            <v>0</v>
          </cell>
          <cell r="P79">
            <v>-5012429.42</v>
          </cell>
        </row>
        <row r="82">
          <cell r="C82" t="str">
            <v>Rental Income</v>
          </cell>
          <cell r="D82">
            <v>-750353</v>
          </cell>
          <cell r="E82">
            <v>-570707</v>
          </cell>
          <cell r="F82">
            <v>-833780</v>
          </cell>
          <cell r="G82">
            <v>-811506</v>
          </cell>
          <cell r="H82">
            <v>-675207</v>
          </cell>
          <cell r="I82">
            <v>-1011353</v>
          </cell>
          <cell r="J82">
            <v>-840700</v>
          </cell>
          <cell r="K82">
            <v>-794653</v>
          </cell>
          <cell r="L82">
            <v>-751053</v>
          </cell>
          <cell r="M82">
            <v>-776153</v>
          </cell>
          <cell r="N82">
            <v>-752780</v>
          </cell>
          <cell r="O82">
            <v>0</v>
          </cell>
          <cell r="P82">
            <v>-8568245</v>
          </cell>
        </row>
        <row r="83">
          <cell r="C83" t="str">
            <v>(Profit) on disposal of Assets</v>
          </cell>
          <cell r="D83">
            <v>0</v>
          </cell>
          <cell r="E83">
            <v>-110000</v>
          </cell>
          <cell r="F83">
            <v>-102000</v>
          </cell>
          <cell r="G83">
            <v>100000</v>
          </cell>
          <cell r="H83">
            <v>0</v>
          </cell>
          <cell r="I83">
            <v>0</v>
          </cell>
          <cell r="J83">
            <v>0</v>
          </cell>
          <cell r="K83">
            <v>0</v>
          </cell>
          <cell r="L83">
            <v>-155000</v>
          </cell>
          <cell r="M83">
            <v>0</v>
          </cell>
          <cell r="N83">
            <v>28690.14</v>
          </cell>
          <cell r="O83">
            <v>0</v>
          </cell>
          <cell r="P83">
            <v>-238309.86</v>
          </cell>
        </row>
        <row r="84">
          <cell r="C84" t="str">
            <v>Other Receipts</v>
          </cell>
          <cell r="D84">
            <v>73.630000000121072</v>
          </cell>
          <cell r="E84">
            <v>-157970.17000000001</v>
          </cell>
          <cell r="F84">
            <v>-13864</v>
          </cell>
          <cell r="G84">
            <v>-98241.67</v>
          </cell>
          <cell r="H84">
            <v>-135844.23000000001</v>
          </cell>
          <cell r="I84">
            <v>-190626.44</v>
          </cell>
          <cell r="J84">
            <v>-81926</v>
          </cell>
          <cell r="K84">
            <v>-68583.070000000007</v>
          </cell>
          <cell r="L84">
            <v>-109012</v>
          </cell>
          <cell r="M84">
            <v>-19934.21</v>
          </cell>
          <cell r="N84">
            <v>-40571.67</v>
          </cell>
          <cell r="O84">
            <v>0</v>
          </cell>
          <cell r="P84">
            <v>-916499.83</v>
          </cell>
        </row>
        <row r="86">
          <cell r="C86" t="str">
            <v>Dividend Income</v>
          </cell>
          <cell r="D86">
            <v>0</v>
          </cell>
          <cell r="E86">
            <v>-35</v>
          </cell>
          <cell r="F86">
            <v>0</v>
          </cell>
          <cell r="G86">
            <v>0</v>
          </cell>
          <cell r="H86">
            <v>0</v>
          </cell>
          <cell r="I86">
            <v>0</v>
          </cell>
          <cell r="J86">
            <v>0</v>
          </cell>
          <cell r="K86">
            <v>0</v>
          </cell>
          <cell r="L86">
            <v>-1103650</v>
          </cell>
          <cell r="M86">
            <v>0</v>
          </cell>
          <cell r="N86">
            <v>0</v>
          </cell>
          <cell r="O86">
            <v>0</v>
          </cell>
          <cell r="P86">
            <v>-1103685</v>
          </cell>
        </row>
        <row r="87">
          <cell r="C87" t="str">
            <v>(Profit) on Sale of Investment</v>
          </cell>
          <cell r="D87">
            <v>-150000</v>
          </cell>
          <cell r="E87">
            <v>0</v>
          </cell>
          <cell r="F87">
            <v>0</v>
          </cell>
          <cell r="G87">
            <v>0</v>
          </cell>
          <cell r="H87">
            <v>0</v>
          </cell>
          <cell r="I87">
            <v>0</v>
          </cell>
          <cell r="J87">
            <v>0</v>
          </cell>
          <cell r="K87">
            <v>0</v>
          </cell>
          <cell r="L87">
            <v>0</v>
          </cell>
          <cell r="M87">
            <v>0</v>
          </cell>
          <cell r="N87">
            <v>0</v>
          </cell>
          <cell r="O87">
            <v>0</v>
          </cell>
          <cell r="P87">
            <v>-150000</v>
          </cell>
        </row>
        <row r="92">
          <cell r="C92" t="str">
            <v>Dividends Paid</v>
          </cell>
          <cell r="D92">
            <v>0</v>
          </cell>
          <cell r="E92">
            <v>0</v>
          </cell>
          <cell r="F92">
            <v>0</v>
          </cell>
          <cell r="G92">
            <v>0</v>
          </cell>
          <cell r="H92">
            <v>0</v>
          </cell>
          <cell r="I92">
            <v>0</v>
          </cell>
          <cell r="J92">
            <v>0</v>
          </cell>
          <cell r="K92">
            <v>0</v>
          </cell>
          <cell r="L92">
            <v>0</v>
          </cell>
          <cell r="M92">
            <v>0</v>
          </cell>
          <cell r="N92">
            <v>0</v>
          </cell>
          <cell r="O92">
            <v>0</v>
          </cell>
          <cell r="P92">
            <v>0</v>
          </cell>
        </row>
        <row r="93">
          <cell r="C93" t="str">
            <v>Dividends</v>
          </cell>
          <cell r="D93">
            <v>0</v>
          </cell>
          <cell r="E93">
            <v>0</v>
          </cell>
          <cell r="F93">
            <v>0</v>
          </cell>
          <cell r="G93">
            <v>0</v>
          </cell>
          <cell r="H93">
            <v>0</v>
          </cell>
          <cell r="I93">
            <v>0</v>
          </cell>
          <cell r="J93">
            <v>0</v>
          </cell>
          <cell r="K93">
            <v>0</v>
          </cell>
          <cell r="L93">
            <v>0</v>
          </cell>
          <cell r="M93">
            <v>0</v>
          </cell>
          <cell r="N93">
            <v>10686.01</v>
          </cell>
          <cell r="O93">
            <v>0</v>
          </cell>
          <cell r="P93">
            <v>0</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AGO"/>
      <sheetName val="BILAN détaillé"/>
      <sheetName val="COMBIL- AGO"/>
      <sheetName val="COMPTES DE RESULTATS"/>
      <sheetName val="Variation Impôts différés"/>
      <sheetName val="IBS fISCAL"/>
      <sheetName val="Tableaux commentaires"/>
      <sheetName val="ANALYSE"/>
      <sheetName val="IMMO BRUTE"/>
      <sheetName val="Acquisit° Crédits"/>
      <sheetName val="IMPOT DIFF 2004-2005"/>
      <sheetName val="IMMO EN COURS"/>
      <sheetName val="Récap Prov2005"/>
      <sheetName val="Détails stocks2005"/>
      <sheetName val="Détails créances2005"/>
      <sheetName val="Avance FRN 2005"/>
      <sheetName val="Distribution"/>
      <sheetName val="SOLDE DIVIDENDES 2005"/>
      <sheetName val="VOYAGES &amp; DEPLACEMENTS"/>
      <sheetName val="BALANCES"/>
      <sheetName val="Paramètres"/>
      <sheetName val="IBS ECONOMIQU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C16">
            <v>127932367.2</v>
          </cell>
        </row>
        <row r="21">
          <cell r="C21">
            <v>6220413.1799999997</v>
          </cell>
        </row>
        <row r="35">
          <cell r="C35">
            <v>38291546.099999987</v>
          </cell>
        </row>
        <row r="41">
          <cell r="B41" t="str">
            <v>Reprise provisions clients</v>
          </cell>
          <cell r="C41">
            <v>-88937890.799999997</v>
          </cell>
        </row>
        <row r="42">
          <cell r="B42" t="str">
            <v>Reprise provisions dépôts</v>
          </cell>
          <cell r="C42">
            <v>-30179759</v>
          </cell>
        </row>
        <row r="60">
          <cell r="B60" t="str">
            <v xml:space="preserve">Reprise Gaz </v>
          </cell>
          <cell r="C60">
            <v>-5458194.1299999999</v>
          </cell>
        </row>
        <row r="61">
          <cell r="B61" t="str">
            <v xml:space="preserve">RepriseMédical </v>
          </cell>
          <cell r="C61">
            <v>-4497115.63</v>
          </cell>
        </row>
        <row r="62">
          <cell r="B62" t="str">
            <v xml:space="preserve">Reprise Soudage </v>
          </cell>
          <cell r="C62">
            <v>-2579835.71</v>
          </cell>
        </row>
        <row r="63">
          <cell r="B63" t="str">
            <v xml:space="preserve">Reprise Fournitures consommables </v>
          </cell>
          <cell r="C63">
            <v>-10456798.1</v>
          </cell>
        </row>
        <row r="64">
          <cell r="B64" t="str">
            <v xml:space="preserve">Reprise Matières consommables </v>
          </cell>
          <cell r="C64">
            <v>-115463.84</v>
          </cell>
        </row>
        <row r="75">
          <cell r="B75" t="str">
            <v>Reprises</v>
          </cell>
          <cell r="C75">
            <v>-69000000</v>
          </cell>
        </row>
      </sheetData>
      <sheetData sheetId="13"/>
      <sheetData sheetId="14"/>
      <sheetData sheetId="15"/>
      <sheetData sheetId="16"/>
      <sheetData sheetId="17"/>
      <sheetData sheetId="18"/>
      <sheetData sheetId="19"/>
      <sheetData sheetId="20">
        <row r="4">
          <cell r="F4" t="str">
            <v>'BALANCES'!$I$3:$I$1369</v>
          </cell>
        </row>
        <row r="5">
          <cell r="F5" t="str">
            <v>'BALANCES'!$K$3:$K$1369</v>
          </cell>
        </row>
        <row r="6">
          <cell r="F6" t="str">
            <v>'BALANCES'!$J$3:$J$1369</v>
          </cell>
        </row>
        <row r="7">
          <cell r="F7" t="str">
            <v>'BALANCES'!$L$3:$L$1369</v>
          </cell>
        </row>
      </sheetData>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VA"/>
      <sheetName val="EYEE SUM"/>
      <sheetName val="PLB 12 mths"/>
      <sheetName val="INTEREST"/>
      <sheetName val="Sheet1"/>
      <sheetName val="B SHT"/>
      <sheetName val="B SHEET ANALYSIS"/>
      <sheetName val="Capex"/>
      <sheetName val="Capex DET"/>
      <sheetName val="Capex 12M"/>
      <sheetName val="CAPITAL"/>
      <sheetName val="BS NOTES"/>
      <sheetName val="LOANS"/>
      <sheetName val="CASHFLOW"/>
      <sheetName val="COSTRED"/>
      <sheetName val="Exp Sch"/>
      <sheetName val="CFRAIS"/>
      <sheetName val="MV Exps"/>
      <sheetName val="Prof fees"/>
      <sheetName val="I.T. Exps"/>
      <sheetName val="Overseas trav"/>
      <sheetName val="PROD COST EVOL"/>
      <sheetName val="P LOSS 03 "/>
      <sheetName val="PL Pivot GL"/>
      <sheetName val="Exps Piv"/>
      <sheetName val="sundry direct"/>
      <sheetName val="Eyee Costs Pivot"/>
      <sheetName val="SALES 0203"/>
      <sheetName val="PRINTER PIVOT"/>
      <sheetName val="PRINTER"/>
      <sheetName val="INVEST"/>
      <sheetName val="INVEST DATA"/>
      <sheetName val="Sales"/>
      <sheetName val="C GROWERS"/>
      <sheetName val="CFLOW FORECAST"/>
      <sheetName val="indicators"/>
      <sheetName val="PAC"/>
      <sheetName val="SELLING PRICES"/>
      <sheetName val="tel"/>
      <sheetName val="IND"/>
      <sheetName val="CAPEX 2003"/>
      <sheetName val="Variances 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3">
          <cell r="A13" t="str">
            <v>Cash Flow From Operations</v>
          </cell>
          <cell r="B13">
            <v>-589135.460282268</v>
          </cell>
          <cell r="C13">
            <v>13201095.918041728</v>
          </cell>
          <cell r="D13">
            <v>1071785.2475591088</v>
          </cell>
          <cell r="E13">
            <v>1594160.7012610454</v>
          </cell>
          <cell r="F13">
            <v>5357570.6439580061</v>
          </cell>
          <cell r="G13">
            <v>10684401.006969221</v>
          </cell>
          <cell r="H13">
            <v>3365532.9750382779</v>
          </cell>
          <cell r="I13">
            <v>2994941.7048238767</v>
          </cell>
          <cell r="J13">
            <v>6359175.8904815596</v>
          </cell>
          <cell r="K13">
            <v>7728425.8786415942</v>
          </cell>
          <cell r="L13">
            <v>8306290.4811064154</v>
          </cell>
          <cell r="M13">
            <v>7746566.3601935655</v>
          </cell>
          <cell r="N13">
            <v>67820811.347792134</v>
          </cell>
        </row>
        <row r="15">
          <cell r="A15" t="str">
            <v>Net Cash Flow From Operating Activities</v>
          </cell>
          <cell r="B15">
            <v>-8847986.5936156027</v>
          </cell>
          <cell r="C15">
            <v>10413125.471375061</v>
          </cell>
          <cell r="D15">
            <v>-2015724.6857742248</v>
          </cell>
          <cell r="E15">
            <v>-1236284.7754056212</v>
          </cell>
          <cell r="F15">
            <v>2426883.1306246724</v>
          </cell>
          <cell r="G15">
            <v>7858362.6003025547</v>
          </cell>
          <cell r="H15">
            <v>455714.12170494441</v>
          </cell>
          <cell r="I15">
            <v>190329.54815721</v>
          </cell>
          <cell r="J15">
            <v>3470876.5771482261</v>
          </cell>
          <cell r="K15">
            <v>4945382.5819749273</v>
          </cell>
          <cell r="L15">
            <v>5439724.1877730824</v>
          </cell>
          <cell r="M15">
            <v>4985205.0935268989</v>
          </cell>
          <cell r="N15">
            <v>28085607.25779213</v>
          </cell>
        </row>
        <row r="22">
          <cell r="A22" t="str">
            <v xml:space="preserve"> Net Cash Flow From Investing</v>
          </cell>
          <cell r="B22">
            <v>-2718000</v>
          </cell>
          <cell r="C22">
            <v>-9292000</v>
          </cell>
          <cell r="D22">
            <v>5013000</v>
          </cell>
          <cell r="E22">
            <v>-2056000</v>
          </cell>
          <cell r="F22">
            <v>-1542000</v>
          </cell>
          <cell r="G22">
            <v>844000</v>
          </cell>
          <cell r="H22">
            <v>-3074000</v>
          </cell>
          <cell r="I22">
            <v>-1012000</v>
          </cell>
          <cell r="J22">
            <v>-1098000</v>
          </cell>
          <cell r="K22">
            <v>-272000</v>
          </cell>
          <cell r="L22">
            <v>-1287000</v>
          </cell>
          <cell r="M22">
            <v>4276000</v>
          </cell>
          <cell r="N22">
            <v>-12218000</v>
          </cell>
        </row>
        <row r="28">
          <cell r="A28" t="str">
            <v xml:space="preserve"> Net Cash Flow From Financing</v>
          </cell>
          <cell r="B28">
            <v>-414000</v>
          </cell>
          <cell r="C28">
            <v>2713000</v>
          </cell>
          <cell r="D28">
            <v>-391000</v>
          </cell>
          <cell r="E28">
            <v>-392000</v>
          </cell>
          <cell r="F28">
            <v>-1043000</v>
          </cell>
          <cell r="G28">
            <v>-1055000</v>
          </cell>
          <cell r="H28">
            <v>135000</v>
          </cell>
          <cell r="I28">
            <v>-1063000</v>
          </cell>
          <cell r="J28">
            <v>-1075000</v>
          </cell>
          <cell r="K28">
            <v>-1082000</v>
          </cell>
          <cell r="L28">
            <v>-1546000</v>
          </cell>
          <cell r="M28">
            <v>-27482000</v>
          </cell>
          <cell r="N28">
            <v>-32695000</v>
          </cell>
        </row>
        <row r="30">
          <cell r="A30" t="str">
            <v>Net Cash Inflow (Outflow)</v>
          </cell>
          <cell r="B30">
            <v>-11979986.593615603</v>
          </cell>
          <cell r="C30">
            <v>3834125.4713750612</v>
          </cell>
          <cell r="D30">
            <v>2606275.3142257752</v>
          </cell>
          <cell r="E30">
            <v>-3684284.7754056212</v>
          </cell>
          <cell r="F30">
            <v>-158116.8693753276</v>
          </cell>
          <cell r="G30">
            <v>7647362.6003025547</v>
          </cell>
          <cell r="H30">
            <v>-2483285.8782950556</v>
          </cell>
          <cell r="I30">
            <v>-1884670.45184279</v>
          </cell>
          <cell r="J30">
            <v>1297876.5771482261</v>
          </cell>
          <cell r="K30">
            <v>3591382.5819749273</v>
          </cell>
          <cell r="L30">
            <v>2606724.1877730824</v>
          </cell>
          <cell r="M30">
            <v>-18220794.9064731</v>
          </cell>
          <cell r="N30">
            <v>-16827392.74220787</v>
          </cell>
        </row>
        <row r="34">
          <cell r="A34" t="str">
            <v>Balance at end</v>
          </cell>
          <cell r="B34">
            <v>-118620192.0721886</v>
          </cell>
          <cell r="C34">
            <v>-114786066.60081354</v>
          </cell>
          <cell r="D34">
            <v>-112179791.28658776</v>
          </cell>
          <cell r="E34">
            <v>-115864076.06199338</v>
          </cell>
          <cell r="F34">
            <v>-116022192.93136871</v>
          </cell>
          <cell r="G34">
            <v>-108374830.33106616</v>
          </cell>
          <cell r="H34">
            <v>-110858116.20936121</v>
          </cell>
          <cell r="I34">
            <v>-112742786.661204</v>
          </cell>
          <cell r="J34">
            <v>-111444910.08405577</v>
          </cell>
          <cell r="K34">
            <v>-107853527.50208084</v>
          </cell>
          <cell r="L34">
            <v>-105246803.31430776</v>
          </cell>
          <cell r="M34">
            <v>-123467598.22078086</v>
          </cell>
          <cell r="N34">
            <v>-123467598.22078086</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ILLET 04 "/>
      <sheetName val="AOUT 04"/>
      <sheetName val="SEPT 04"/>
      <sheetName val="BILAN JUILLET "/>
      <sheetName val="BILAN AOUT"/>
      <sheetName val="BILAN SEPT"/>
      <sheetName val="OCT 04"/>
      <sheetName val="NOV 04 "/>
      <sheetName val="BILAN OCT"/>
      <sheetName val="balmois"/>
      <sheetName val="balexo"/>
      <sheetName val="MUR"/>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Autres Frais de vente</v>
          </cell>
        </row>
        <row r="3">
          <cell r="A3" t="str">
            <v>Voyages et Déplacements</v>
          </cell>
        </row>
        <row r="4">
          <cell r="A4" t="str">
            <v>Fournitures consommables</v>
          </cell>
        </row>
        <row r="5">
          <cell r="A5" t="str">
            <v>Eau et electricité</v>
          </cell>
        </row>
        <row r="6">
          <cell r="A6" t="str">
            <v>Locations immobilières</v>
          </cell>
        </row>
        <row r="7">
          <cell r="A7" t="str">
            <v>Entretiens et réparations</v>
          </cell>
        </row>
        <row r="8">
          <cell r="A8" t="str">
            <v>Réceptions</v>
          </cell>
        </row>
        <row r="9">
          <cell r="A9" t="str">
            <v>Téléphone</v>
          </cell>
        </row>
        <row r="10">
          <cell r="A10" t="str">
            <v>Commissions bancaires</v>
          </cell>
        </row>
        <row r="11">
          <cell r="A11" t="str">
            <v>Autres charges externes</v>
          </cell>
        </row>
        <row r="12">
          <cell r="A12" t="str">
            <v>Droit enregistrement</v>
          </cell>
        </row>
        <row r="13">
          <cell r="A13" t="str">
            <v>Tva non récupérable</v>
          </cell>
        </row>
        <row r="14">
          <cell r="A14" t="str">
            <v>Autres impôts et taxes</v>
          </cell>
        </row>
        <row r="15">
          <cell r="A15" t="str">
            <v>Salaires et appointements</v>
          </cell>
        </row>
        <row r="16">
          <cell r="A16" t="str">
            <v>Charges sociales</v>
          </cell>
        </row>
        <row r="17">
          <cell r="A17" t="str">
            <v>Autres charges de personnel</v>
          </cell>
        </row>
        <row r="18">
          <cell r="A18" t="str">
            <v>Carburants lubrifiants</v>
          </cell>
        </row>
        <row r="19">
          <cell r="A19" t="str">
            <v>Fournitures administratives</v>
          </cell>
        </row>
        <row r="20">
          <cell r="A20" t="str">
            <v>honoraires</v>
          </cell>
        </row>
        <row r="21">
          <cell r="A21" t="str">
            <v>transports administratifs</v>
          </cell>
        </row>
        <row r="22">
          <cell r="A22" t="str">
            <v>Charges financières</v>
          </cell>
        </row>
        <row r="23">
          <cell r="A23" t="str">
            <v>Charges exceptionnelles</v>
          </cell>
        </row>
        <row r="24">
          <cell r="A24" t="str">
            <v>Amortissements et provisions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Données quantitatives site"/>
      <sheetName val="Type de sourcing appro"/>
      <sheetName val="Etendue des prestations"/>
      <sheetName val="Offres Hors d'Oeuvre self"/>
      <sheetName val="Offres Plats &amp; Garnitures self"/>
      <sheetName val="Offres Fromages &amp; Desserts"/>
      <sheetName val="Coût alim conventionnel"/>
      <sheetName val="Frais Personnel - Self SCRAMBLE"/>
      <sheetName val="Frais Exploit Self SCRAMBLE"/>
      <sheetName val="Coût du Repas Self SCRAMBLE"/>
      <sheetName val="Récap. coûts "/>
      <sheetName val="Investissements"/>
      <sheetName val="Financement invest  Self-Caf-RR"/>
      <sheetName val="% Bio et FIE - surcoût"/>
      <sheetName val="Prestation Boutique "/>
      <sheetName val="Feuille réseve 2"/>
      <sheetName val="Feuille Réserve"/>
    </sheetNames>
    <sheetDataSet>
      <sheetData sheetId="0"/>
      <sheetData sheetId="1" refreshError="1">
        <row r="14">
          <cell r="A14" t="str">
            <v>Employé Niveau 1</v>
          </cell>
        </row>
        <row r="15">
          <cell r="A15" t="str">
            <v>Employé Niveau 2</v>
          </cell>
        </row>
        <row r="16">
          <cell r="A16" t="str">
            <v>Employé Niveau 3</v>
          </cell>
        </row>
        <row r="17">
          <cell r="A17" t="str">
            <v>Employé Niveau 4</v>
          </cell>
        </row>
        <row r="18">
          <cell r="A18" t="str">
            <v>Employé Niveau 5</v>
          </cell>
        </row>
        <row r="19">
          <cell r="A19" t="str">
            <v>Agent de Maitrise Niveau 6</v>
          </cell>
        </row>
        <row r="20">
          <cell r="A20" t="str">
            <v>Agent de Maitrise Niveau 7</v>
          </cell>
        </row>
        <row r="21">
          <cell r="A21" t="str">
            <v>Agent de Maitrise Niveau 8</v>
          </cell>
        </row>
        <row r="22">
          <cell r="A22" t="str">
            <v>Cadre Niveau 9</v>
          </cell>
        </row>
      </sheetData>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hème Offic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34998626667073579"/>
  </sheetPr>
  <dimension ref="B1:M12"/>
  <sheetViews>
    <sheetView showGridLines="0" topLeftCell="A7" zoomScaleNormal="100" workbookViewId="0">
      <selection activeCell="I7" sqref="I7"/>
    </sheetView>
  </sheetViews>
  <sheetFormatPr baseColWidth="10" defaultColWidth="11.453125" defaultRowHeight="14"/>
  <cols>
    <col min="1" max="1" width="1.7265625" style="24" customWidth="1"/>
    <col min="2" max="2" width="30.7265625" style="24" customWidth="1"/>
    <col min="3" max="3" width="35.7265625" style="24" customWidth="1"/>
    <col min="4" max="4" width="9.7265625" style="24" customWidth="1"/>
    <col min="5" max="5" width="30.7265625" style="24" customWidth="1"/>
    <col min="6" max="6" width="1.7265625" style="24" customWidth="1"/>
    <col min="7" max="7" width="10.7265625" style="24" customWidth="1"/>
    <col min="8" max="16384" width="11.453125" style="24"/>
  </cols>
  <sheetData>
    <row r="1" spans="2:13" ht="10" customHeight="1"/>
    <row r="2" spans="2:13" ht="135.75" customHeight="1">
      <c r="B2" s="98" t="s">
        <v>103</v>
      </c>
      <c r="C2" s="98"/>
      <c r="D2" s="25"/>
      <c r="E2" s="26"/>
      <c r="H2" s="26"/>
    </row>
    <row r="3" spans="2:13" ht="25" customHeight="1">
      <c r="B3" s="101" t="s">
        <v>0</v>
      </c>
      <c r="C3" s="101"/>
      <c r="D3" s="101"/>
      <c r="E3" s="101"/>
    </row>
    <row r="4" spans="2:13" ht="61" customHeight="1">
      <c r="B4" s="102" t="s">
        <v>105</v>
      </c>
      <c r="C4" s="103"/>
      <c r="D4" s="103"/>
      <c r="E4" s="103"/>
    </row>
    <row r="5" spans="2:13" ht="25" customHeight="1">
      <c r="B5" s="101" t="s">
        <v>2</v>
      </c>
      <c r="C5" s="101"/>
      <c r="D5" s="101"/>
      <c r="E5" s="101"/>
    </row>
    <row r="6" spans="2:13" ht="60" customHeight="1">
      <c r="B6" s="102" t="s">
        <v>106</v>
      </c>
      <c r="C6" s="103"/>
      <c r="D6" s="103"/>
      <c r="E6" s="103"/>
    </row>
    <row r="7" spans="2:13" ht="70" customHeight="1">
      <c r="B7" s="104" t="s">
        <v>28</v>
      </c>
      <c r="C7" s="105"/>
      <c r="D7" s="105"/>
      <c r="E7" s="105"/>
    </row>
    <row r="8" spans="2:13" ht="15" customHeight="1">
      <c r="B8" s="27"/>
      <c r="C8" s="28"/>
      <c r="D8" s="28"/>
      <c r="E8" s="28"/>
      <c r="F8" s="28"/>
      <c r="G8" s="28"/>
      <c r="H8" s="28"/>
      <c r="L8" s="28"/>
      <c r="M8" s="28"/>
    </row>
    <row r="9" spans="2:13" ht="25" customHeight="1">
      <c r="B9" s="100" t="s">
        <v>29</v>
      </c>
      <c r="C9" s="100"/>
      <c r="D9" s="99" t="s">
        <v>1</v>
      </c>
      <c r="E9" s="99"/>
      <c r="F9" s="29"/>
      <c r="G9" s="29"/>
      <c r="H9" s="29"/>
      <c r="L9" s="29"/>
      <c r="M9" s="29"/>
    </row>
    <row r="10" spans="2:13" ht="10" customHeight="1"/>
    <row r="11" spans="2:13" ht="15" customHeight="1"/>
    <row r="12" spans="2:13" ht="14.25" customHeight="1"/>
  </sheetData>
  <mergeCells count="8">
    <mergeCell ref="B2:C2"/>
    <mergeCell ref="D9:E9"/>
    <mergeCell ref="B9:C9"/>
    <mergeCell ref="B3:E3"/>
    <mergeCell ref="B4:E4"/>
    <mergeCell ref="B5:E5"/>
    <mergeCell ref="B6:E6"/>
    <mergeCell ref="B7:E7"/>
  </mergeCells>
  <printOptions horizontalCentered="1"/>
  <pageMargins left="0.39370078740157483" right="0.39370078740157483" top="0.59055118110236227" bottom="0.78740157480314965" header="0.31496062992125984" footer="0.31496062992125984"/>
  <pageSetup paperSize="9" scale="75" orientation="portrait" r:id="rId1"/>
  <headerFooter>
    <oddFooter>&amp;L&amp;"Arial,Normal"&amp;10&amp;K01+024&amp;F&amp;C&amp;"Arial,Normal"&amp;10&amp;K01+024&amp;A&amp;R&amp;"Arial,Normal"&amp;10&amp;K01+023&amp;P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Group Box 2">
              <controlPr defaultSize="0" autoFill="0" autoPict="0">
                <anchor moveWithCells="1">
                  <from>
                    <xdr:col>2</xdr:col>
                    <xdr:colOff>2343150</xdr:colOff>
                    <xdr:row>7</xdr:row>
                    <xdr:rowOff>88900</xdr:rowOff>
                  </from>
                  <to>
                    <xdr:col>5</xdr:col>
                    <xdr:colOff>31750</xdr:colOff>
                    <xdr:row>9</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A1:J52"/>
  <sheetViews>
    <sheetView showGridLines="0" topLeftCell="A40" zoomScaleNormal="100" zoomScaleSheetLayoutView="100" workbookViewId="0">
      <selection activeCell="B2" sqref="B2:G2"/>
    </sheetView>
  </sheetViews>
  <sheetFormatPr baseColWidth="10" defaultColWidth="11.453125" defaultRowHeight="14.5"/>
  <cols>
    <col min="1" max="1" width="0.81640625" customWidth="1"/>
    <col min="2" max="2" width="35.7265625" customWidth="1"/>
    <col min="3" max="7" width="15.7265625" customWidth="1"/>
    <col min="8" max="8" width="0.81640625" customWidth="1"/>
    <col min="9" max="10" width="15.7265625" hidden="1" customWidth="1"/>
    <col min="11" max="12" width="15.7265625" customWidth="1"/>
  </cols>
  <sheetData>
    <row r="1" spans="1:7" ht="10" customHeight="1">
      <c r="A1" s="24"/>
      <c r="B1" s="24"/>
      <c r="C1" s="24"/>
      <c r="D1" s="24"/>
      <c r="E1" s="24"/>
      <c r="F1" s="24"/>
      <c r="G1" s="24"/>
    </row>
    <row r="2" spans="1:7" ht="104" customHeight="1">
      <c r="A2" s="24"/>
      <c r="B2" s="149" t="s">
        <v>104</v>
      </c>
      <c r="C2" s="149"/>
      <c r="D2" s="149"/>
      <c r="E2" s="149"/>
      <c r="F2" s="149"/>
      <c r="G2" s="149"/>
    </row>
    <row r="3" spans="1:7" ht="25" customHeight="1">
      <c r="A3" s="24"/>
      <c r="B3" s="150" t="str">
        <f>UPPER('1. Présentation'!D9)</f>
        <v xml:space="preserve">CANDIDAT </v>
      </c>
      <c r="C3" s="150"/>
      <c r="D3" s="150"/>
      <c r="E3" s="150"/>
      <c r="F3" s="150"/>
      <c r="G3" s="150"/>
    </row>
    <row r="4" spans="1:7" ht="10" customHeight="1">
      <c r="A4" s="24"/>
      <c r="B4" s="24"/>
      <c r="C4" s="24"/>
      <c r="D4" s="24"/>
      <c r="E4" s="24"/>
      <c r="F4" s="24"/>
      <c r="G4" s="24"/>
    </row>
    <row r="5" spans="1:7" ht="25" customHeight="1">
      <c r="A5" s="24"/>
      <c r="B5" s="126" t="str">
        <f>UPPER("étendue des gammes")</f>
        <v>ÉTENDUE DES GAMMES</v>
      </c>
      <c r="C5" s="126"/>
      <c r="D5" s="126"/>
      <c r="E5" s="126"/>
      <c r="F5" s="126"/>
      <c r="G5" s="126"/>
    </row>
    <row r="6" spans="1:7" ht="10" customHeight="1">
      <c r="A6" s="24"/>
      <c r="B6" s="24"/>
      <c r="C6" s="24"/>
      <c r="D6" s="24"/>
      <c r="E6" s="24"/>
      <c r="F6" s="24"/>
      <c r="G6" s="24"/>
    </row>
    <row r="7" spans="1:7" ht="45" customHeight="1">
      <c r="A7" s="44"/>
      <c r="B7" s="117" t="s">
        <v>37</v>
      </c>
      <c r="C7" s="118"/>
      <c r="D7" s="118"/>
      <c r="E7" s="118"/>
      <c r="F7" s="118" t="s">
        <v>38</v>
      </c>
      <c r="G7" s="155"/>
    </row>
    <row r="8" spans="1:7" ht="20.149999999999999" customHeight="1">
      <c r="A8" s="44"/>
      <c r="B8" s="151" t="s">
        <v>39</v>
      </c>
      <c r="C8" s="152"/>
      <c r="D8" s="152"/>
      <c r="E8" s="152"/>
      <c r="F8" s="156"/>
      <c r="G8" s="157"/>
    </row>
    <row r="9" spans="1:7" ht="20.149999999999999" customHeight="1">
      <c r="A9" s="44"/>
      <c r="B9" s="131" t="s">
        <v>40</v>
      </c>
      <c r="C9" s="132"/>
      <c r="D9" s="132"/>
      <c r="E9" s="132"/>
      <c r="F9" s="153"/>
      <c r="G9" s="154"/>
    </row>
    <row r="10" spans="1:7" ht="20.149999999999999" customHeight="1">
      <c r="A10" s="44"/>
      <c r="B10" s="131" t="s">
        <v>41</v>
      </c>
      <c r="C10" s="132"/>
      <c r="D10" s="132"/>
      <c r="E10" s="132"/>
      <c r="F10" s="153"/>
      <c r="G10" s="154"/>
    </row>
    <row r="11" spans="1:7" ht="20.149999999999999" hidden="1" customHeight="1">
      <c r="A11" s="44"/>
      <c r="B11" s="133"/>
      <c r="C11" s="134"/>
      <c r="D11" s="134"/>
      <c r="E11" s="134"/>
      <c r="F11" s="153"/>
      <c r="G11" s="154"/>
    </row>
    <row r="12" spans="1:7" ht="20.149999999999999" hidden="1" customHeight="1">
      <c r="A12" s="44"/>
      <c r="B12" s="133"/>
      <c r="C12" s="134"/>
      <c r="D12" s="134"/>
      <c r="E12" s="134"/>
      <c r="F12" s="153"/>
      <c r="G12" s="154"/>
    </row>
    <row r="13" spans="1:7" ht="20.149999999999999" hidden="1" customHeight="1">
      <c r="A13" s="44"/>
      <c r="B13" s="135"/>
      <c r="C13" s="136"/>
      <c r="D13" s="136"/>
      <c r="E13" s="136"/>
      <c r="F13" s="158"/>
      <c r="G13" s="159"/>
    </row>
    <row r="14" spans="1:7" ht="10" customHeight="1">
      <c r="A14" s="24"/>
      <c r="B14" s="24"/>
      <c r="C14" s="24"/>
      <c r="D14" s="24"/>
      <c r="E14" s="24"/>
      <c r="F14" s="24"/>
      <c r="G14" s="24"/>
    </row>
    <row r="15" spans="1:7" ht="25" customHeight="1">
      <c r="A15" s="24"/>
      <c r="B15" s="126" t="str">
        <f>UPPER("engagements quant aux approvisionnements alimentaires")</f>
        <v>ENGAGEMENTS QUANT AUX APPROVISIONNEMENTS ALIMENTAIRES</v>
      </c>
      <c r="C15" s="126"/>
      <c r="D15" s="126"/>
      <c r="E15" s="126"/>
      <c r="F15" s="126"/>
      <c r="G15" s="126"/>
    </row>
    <row r="16" spans="1:7" ht="10" customHeight="1">
      <c r="A16" s="24"/>
      <c r="B16" s="24"/>
      <c r="C16" s="24"/>
      <c r="D16" s="24"/>
      <c r="E16" s="24"/>
      <c r="F16" s="24"/>
      <c r="G16" s="24"/>
    </row>
    <row r="17" spans="1:7" ht="45" customHeight="1">
      <c r="A17" s="44"/>
      <c r="B17" s="117" t="s">
        <v>31</v>
      </c>
      <c r="C17" s="118"/>
      <c r="D17" s="118"/>
      <c r="E17" s="118"/>
      <c r="F17" s="118" t="s">
        <v>32</v>
      </c>
      <c r="G17" s="155"/>
    </row>
    <row r="18" spans="1:7" ht="20.149999999999999" customHeight="1">
      <c r="A18" s="44"/>
      <c r="B18" s="145" t="s">
        <v>35</v>
      </c>
      <c r="C18" s="146"/>
      <c r="D18" s="146"/>
      <c r="E18" s="146"/>
      <c r="F18" s="165">
        <f>SUM(F19:G20)</f>
        <v>0</v>
      </c>
      <c r="G18" s="166"/>
    </row>
    <row r="19" spans="1:7" ht="20.149999999999999" customHeight="1">
      <c r="A19" s="44"/>
      <c r="B19" s="124" t="s">
        <v>33</v>
      </c>
      <c r="C19" s="125"/>
      <c r="D19" s="125"/>
      <c r="E19" s="125"/>
      <c r="F19" s="139"/>
      <c r="G19" s="140"/>
    </row>
    <row r="20" spans="1:7" ht="20.149999999999999" customHeight="1">
      <c r="A20" s="44"/>
      <c r="B20" s="167" t="s">
        <v>34</v>
      </c>
      <c r="C20" s="168"/>
      <c r="D20" s="168"/>
      <c r="E20" s="168"/>
      <c r="F20" s="163"/>
      <c r="G20" s="164"/>
    </row>
    <row r="21" spans="1:7" ht="20.149999999999999" customHeight="1">
      <c r="A21" s="44"/>
      <c r="B21" s="143" t="s">
        <v>36</v>
      </c>
      <c r="C21" s="144"/>
      <c r="D21" s="144"/>
      <c r="E21" s="144"/>
      <c r="F21" s="137">
        <f>SUM(F22:G24)</f>
        <v>0</v>
      </c>
      <c r="G21" s="138"/>
    </row>
    <row r="22" spans="1:7" ht="20.149999999999999" customHeight="1">
      <c r="A22" s="44"/>
      <c r="B22" s="113"/>
      <c r="C22" s="114"/>
      <c r="D22" s="114"/>
      <c r="E22" s="114"/>
      <c r="F22" s="139"/>
      <c r="G22" s="140"/>
    </row>
    <row r="23" spans="1:7" ht="20.149999999999999" customHeight="1">
      <c r="A23" s="44"/>
      <c r="B23" s="113"/>
      <c r="C23" s="114"/>
      <c r="D23" s="114"/>
      <c r="E23" s="114"/>
      <c r="F23" s="139"/>
      <c r="G23" s="140"/>
    </row>
    <row r="24" spans="1:7" ht="20.149999999999999" customHeight="1">
      <c r="A24" s="44"/>
      <c r="B24" s="147"/>
      <c r="C24" s="148"/>
      <c r="D24" s="148"/>
      <c r="E24" s="148"/>
      <c r="F24" s="141"/>
      <c r="G24" s="142"/>
    </row>
    <row r="25" spans="1:7" ht="20.149999999999999" customHeight="1">
      <c r="A25" s="44"/>
      <c r="B25" s="127" t="s">
        <v>42</v>
      </c>
      <c r="C25" s="128"/>
      <c r="D25" s="128"/>
      <c r="E25" s="128"/>
      <c r="F25" s="129"/>
      <c r="G25" s="130"/>
    </row>
    <row r="26" spans="1:7" ht="10" customHeight="1">
      <c r="A26" s="24"/>
      <c r="B26" s="24"/>
      <c r="C26" s="24"/>
      <c r="D26" s="24"/>
      <c r="E26" s="24"/>
      <c r="F26" s="24"/>
      <c r="G26" s="24"/>
    </row>
    <row r="27" spans="1:7" ht="25" customHeight="1">
      <c r="A27" s="24"/>
      <c r="B27" s="126" t="str">
        <f>UPPER("équipements à prévoir selon les volumes d'activité")</f>
        <v>ÉQUIPEMENTS À PRÉVOIR SELON LES VOLUMES D'ACTIVITÉ</v>
      </c>
      <c r="C27" s="126"/>
      <c r="D27" s="126"/>
      <c r="E27" s="126"/>
      <c r="F27" s="126"/>
      <c r="G27" s="126"/>
    </row>
    <row r="28" spans="1:7" ht="10" customHeight="1">
      <c r="A28" s="24"/>
      <c r="B28" s="24"/>
      <c r="C28" s="24"/>
      <c r="D28" s="24"/>
      <c r="E28" s="24"/>
      <c r="F28" s="24"/>
      <c r="G28" s="24"/>
    </row>
    <row r="29" spans="1:7" ht="45" customHeight="1">
      <c r="A29" s="44"/>
      <c r="B29" s="117" t="s">
        <v>52</v>
      </c>
      <c r="C29" s="118"/>
      <c r="D29" s="45" t="s">
        <v>48</v>
      </c>
      <c r="E29" s="45" t="s">
        <v>49</v>
      </c>
      <c r="F29" s="45" t="s">
        <v>50</v>
      </c>
      <c r="G29" s="46" t="s">
        <v>51</v>
      </c>
    </row>
    <row r="30" spans="1:7" ht="20.149999999999999" customHeight="1">
      <c r="A30" s="44"/>
      <c r="B30" s="121" t="s">
        <v>77</v>
      </c>
      <c r="C30" s="122"/>
      <c r="D30" s="122"/>
      <c r="E30" s="122"/>
      <c r="F30" s="122"/>
      <c r="G30" s="123"/>
    </row>
    <row r="31" spans="1:7" ht="17.5" customHeight="1">
      <c r="A31" s="44"/>
      <c r="B31" s="119" t="s">
        <v>76</v>
      </c>
      <c r="C31" s="120"/>
      <c r="D31" s="59">
        <v>1</v>
      </c>
      <c r="E31" s="59">
        <v>2</v>
      </c>
      <c r="F31" s="60">
        <v>3</v>
      </c>
      <c r="G31" s="61">
        <v>4</v>
      </c>
    </row>
    <row r="32" spans="1:7" ht="20.149999999999999" customHeight="1">
      <c r="A32" s="44"/>
      <c r="B32" s="121" t="s">
        <v>78</v>
      </c>
      <c r="C32" s="122"/>
      <c r="D32" s="122"/>
      <c r="E32" s="122"/>
      <c r="F32" s="122"/>
      <c r="G32" s="123"/>
    </row>
    <row r="33" spans="1:10" ht="17.5" hidden="1" customHeight="1">
      <c r="A33" s="44"/>
      <c r="B33" s="115"/>
      <c r="C33" s="116"/>
      <c r="D33" s="51"/>
      <c r="E33" s="51"/>
      <c r="F33" s="47"/>
      <c r="G33" s="48"/>
    </row>
    <row r="34" spans="1:10" ht="17.5" hidden="1" customHeight="1">
      <c r="A34" s="44"/>
      <c r="B34" s="115"/>
      <c r="C34" s="116"/>
      <c r="D34" s="51"/>
      <c r="E34" s="51"/>
      <c r="F34" s="47"/>
      <c r="G34" s="48"/>
    </row>
    <row r="35" spans="1:10" ht="17.5" hidden="1" customHeight="1">
      <c r="A35" s="44"/>
      <c r="B35" s="106"/>
      <c r="C35" s="107"/>
      <c r="D35" s="51"/>
      <c r="E35" s="51"/>
      <c r="F35" s="47"/>
      <c r="G35" s="48"/>
    </row>
    <row r="36" spans="1:10" ht="17.5" hidden="1" customHeight="1">
      <c r="A36" s="44"/>
      <c r="B36" s="106"/>
      <c r="C36" s="107"/>
      <c r="D36" s="51"/>
      <c r="E36" s="51"/>
      <c r="F36" s="47"/>
      <c r="G36" s="48"/>
    </row>
    <row r="37" spans="1:10" ht="17.5" hidden="1" customHeight="1">
      <c r="A37" s="44"/>
      <c r="B37" s="106"/>
      <c r="C37" s="107"/>
      <c r="D37" s="51"/>
      <c r="E37" s="51"/>
      <c r="F37" s="47"/>
      <c r="G37" s="48"/>
    </row>
    <row r="38" spans="1:10" ht="17.5" hidden="1" customHeight="1">
      <c r="A38" s="44"/>
      <c r="B38" s="106"/>
      <c r="C38" s="107"/>
      <c r="D38" s="51"/>
      <c r="E38" s="51"/>
      <c r="F38" s="47"/>
      <c r="G38" s="48"/>
    </row>
    <row r="39" spans="1:10" ht="17.5" hidden="1" customHeight="1">
      <c r="A39" s="44"/>
      <c r="B39" s="106"/>
      <c r="C39" s="107"/>
      <c r="D39" s="51"/>
      <c r="E39" s="51"/>
      <c r="F39" s="47"/>
      <c r="G39" s="48"/>
    </row>
    <row r="40" spans="1:10" ht="17.5" customHeight="1">
      <c r="A40" s="44"/>
      <c r="B40" s="111" t="s">
        <v>75</v>
      </c>
      <c r="C40" s="112"/>
      <c r="D40" s="52"/>
      <c r="E40" s="52"/>
      <c r="F40" s="49"/>
      <c r="G40" s="50"/>
    </row>
    <row r="41" spans="1:10" ht="5.15" customHeight="1">
      <c r="A41" s="24"/>
      <c r="B41" s="24"/>
      <c r="C41" s="24"/>
      <c r="D41" s="24"/>
      <c r="E41" s="24"/>
      <c r="F41" s="24"/>
      <c r="G41" s="24"/>
    </row>
    <row r="42" spans="1:10" ht="35.15" customHeight="1">
      <c r="A42" s="24"/>
      <c r="B42" s="108" t="s">
        <v>97</v>
      </c>
      <c r="C42" s="109"/>
      <c r="D42" s="109"/>
      <c r="E42" s="109"/>
      <c r="F42" s="110"/>
      <c r="G42" s="38"/>
    </row>
    <row r="43" spans="1:10" ht="10" customHeight="1">
      <c r="A43" s="24"/>
      <c r="B43" s="24"/>
      <c r="C43" s="24"/>
      <c r="D43" s="24"/>
      <c r="E43" s="24"/>
      <c r="F43" s="24"/>
      <c r="G43" s="24"/>
    </row>
    <row r="44" spans="1:10" ht="25" customHeight="1">
      <c r="A44" s="24"/>
      <c r="B44" s="126" t="s">
        <v>73</v>
      </c>
      <c r="C44" s="126"/>
      <c r="D44" s="126"/>
      <c r="E44" s="126"/>
      <c r="F44" s="126"/>
      <c r="G44" s="126"/>
    </row>
    <row r="45" spans="1:10" ht="10" customHeight="1">
      <c r="A45" s="24"/>
      <c r="B45" s="24"/>
      <c r="C45" s="24"/>
      <c r="D45" s="24"/>
      <c r="E45" s="24"/>
      <c r="F45" s="24"/>
      <c r="G45" s="24"/>
    </row>
    <row r="46" spans="1:10" ht="45" customHeight="1">
      <c r="A46" s="24"/>
      <c r="B46" s="160" t="s">
        <v>63</v>
      </c>
      <c r="C46" s="161"/>
      <c r="D46" s="79" t="s">
        <v>64</v>
      </c>
      <c r="E46" s="80" t="s">
        <v>65</v>
      </c>
      <c r="F46" s="80" t="s">
        <v>66</v>
      </c>
      <c r="G46" s="81" t="s">
        <v>67</v>
      </c>
    </row>
    <row r="47" spans="1:10" ht="25" customHeight="1">
      <c r="A47" s="24"/>
      <c r="B47" s="108" t="s">
        <v>68</v>
      </c>
      <c r="C47" s="162"/>
      <c r="D47" s="82"/>
      <c r="E47" s="83"/>
      <c r="F47" s="83"/>
      <c r="G47" s="84"/>
      <c r="I47" t="s">
        <v>69</v>
      </c>
      <c r="J47" t="s">
        <v>70</v>
      </c>
    </row>
    <row r="48" spans="1:10" ht="35.15" customHeight="1">
      <c r="A48" s="24"/>
      <c r="B48" s="108" t="s">
        <v>71</v>
      </c>
      <c r="C48" s="109"/>
      <c r="D48" s="82"/>
      <c r="E48" s="83"/>
      <c r="F48" s="83"/>
      <c r="G48" s="84"/>
    </row>
    <row r="49" spans="1:7" ht="5.15" customHeight="1">
      <c r="A49" s="24"/>
      <c r="B49" s="24"/>
      <c r="C49" s="24"/>
      <c r="D49" s="24"/>
      <c r="E49" s="24"/>
      <c r="F49" s="24"/>
      <c r="G49" s="24"/>
    </row>
    <row r="50" spans="1:7" ht="35.15" customHeight="1">
      <c r="A50" s="24"/>
      <c r="B50" s="108" t="s">
        <v>72</v>
      </c>
      <c r="C50" s="109"/>
      <c r="D50" s="109"/>
      <c r="E50" s="109"/>
      <c r="F50" s="110"/>
      <c r="G50" s="85"/>
    </row>
    <row r="51" spans="1:7" ht="5.15" customHeight="1">
      <c r="A51" s="24"/>
      <c r="B51" s="24"/>
      <c r="C51" s="24"/>
      <c r="D51" s="24"/>
      <c r="E51" s="24"/>
      <c r="F51" s="24"/>
      <c r="G51" s="24"/>
    </row>
    <row r="52" spans="1:7" ht="35.15" customHeight="1">
      <c r="A52" s="24"/>
      <c r="B52" s="108" t="s">
        <v>74</v>
      </c>
      <c r="C52" s="109"/>
      <c r="D52" s="109"/>
      <c r="E52" s="109"/>
      <c r="F52" s="110"/>
      <c r="G52" s="85"/>
    </row>
  </sheetData>
  <mergeCells count="56">
    <mergeCell ref="B52:F52"/>
    <mergeCell ref="F13:G13"/>
    <mergeCell ref="B7:E7"/>
    <mergeCell ref="B44:G44"/>
    <mergeCell ref="B46:C46"/>
    <mergeCell ref="B47:C47"/>
    <mergeCell ref="B48:C48"/>
    <mergeCell ref="B50:F50"/>
    <mergeCell ref="B22:E22"/>
    <mergeCell ref="B15:G15"/>
    <mergeCell ref="B17:E17"/>
    <mergeCell ref="F17:G17"/>
    <mergeCell ref="F19:G19"/>
    <mergeCell ref="F20:G20"/>
    <mergeCell ref="F18:G18"/>
    <mergeCell ref="B20:E20"/>
    <mergeCell ref="B2:G2"/>
    <mergeCell ref="B3:G3"/>
    <mergeCell ref="B5:G5"/>
    <mergeCell ref="B8:E8"/>
    <mergeCell ref="F12:G12"/>
    <mergeCell ref="F7:G7"/>
    <mergeCell ref="F8:G8"/>
    <mergeCell ref="F10:G10"/>
    <mergeCell ref="F9:G9"/>
    <mergeCell ref="F11:G11"/>
    <mergeCell ref="B19:E19"/>
    <mergeCell ref="B27:G27"/>
    <mergeCell ref="B25:E25"/>
    <mergeCell ref="F25:G25"/>
    <mergeCell ref="B9:E9"/>
    <mergeCell ref="B10:E10"/>
    <mergeCell ref="B11:E11"/>
    <mergeCell ref="B12:E12"/>
    <mergeCell ref="B13:E13"/>
    <mergeCell ref="F21:G21"/>
    <mergeCell ref="F22:G22"/>
    <mergeCell ref="F23:G23"/>
    <mergeCell ref="F24:G24"/>
    <mergeCell ref="B21:E21"/>
    <mergeCell ref="B18:E18"/>
    <mergeCell ref="B24:E24"/>
    <mergeCell ref="B23:E23"/>
    <mergeCell ref="B34:C34"/>
    <mergeCell ref="B29:C29"/>
    <mergeCell ref="B31:C31"/>
    <mergeCell ref="B33:C33"/>
    <mergeCell ref="B30:G30"/>
    <mergeCell ref="B32:G32"/>
    <mergeCell ref="B39:C39"/>
    <mergeCell ref="B42:F42"/>
    <mergeCell ref="B36:C36"/>
    <mergeCell ref="B35:C35"/>
    <mergeCell ref="B37:C37"/>
    <mergeCell ref="B38:C38"/>
    <mergeCell ref="B40:C40"/>
  </mergeCells>
  <dataValidations count="1">
    <dataValidation type="list" allowBlank="1" showInputMessage="1" showErrorMessage="1" error="Merci de répondre par oui ou non" prompt="Merci de répondre par oui ou non" sqref="D47:G47">
      <formula1>$I$47:$J$47</formula1>
    </dataValidation>
  </dataValidations>
  <printOptions horizontalCentered="1"/>
  <pageMargins left="0.39370078740157483" right="0.39370078740157483" top="0.59055118110236227" bottom="0.78740157480314965" header="0.31496062992125984" footer="0.31496062992125984"/>
  <pageSetup paperSize="9" scale="75" orientation="portrait" r:id="rId1"/>
  <headerFooter>
    <oddFooter>&amp;L&amp;"Arial,Normal"&amp;10&amp;K01+024&amp;F&amp;C&amp;"Arial,Normal"&amp;10&amp;K01+024&amp;A&amp;R&amp;"Arial,Normal"&amp;10&amp;K01+023&amp;P /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1:K90"/>
  <sheetViews>
    <sheetView showGridLines="0" tabSelected="1" topLeftCell="A55" zoomScaleNormal="100" zoomScaleSheetLayoutView="100" workbookViewId="0">
      <selection activeCell="F106" sqref="F106"/>
    </sheetView>
  </sheetViews>
  <sheetFormatPr baseColWidth="10" defaultColWidth="11.453125" defaultRowHeight="14"/>
  <cols>
    <col min="1" max="1" width="0.81640625" style="24" customWidth="1"/>
    <col min="2" max="2" width="50.7265625" style="24" customWidth="1"/>
    <col min="3" max="8" width="10.7265625" style="24" customWidth="1"/>
    <col min="9" max="9" width="0.81640625" style="24" customWidth="1"/>
    <col min="10" max="13" width="15.7265625" style="24" customWidth="1"/>
    <col min="14" max="16384" width="11.453125" style="24"/>
  </cols>
  <sheetData>
    <row r="1" spans="2:11" ht="18" customHeight="1"/>
    <row r="2" spans="2:11" ht="106.5" customHeight="1">
      <c r="B2" s="149" t="s">
        <v>102</v>
      </c>
      <c r="C2" s="149"/>
      <c r="D2" s="149"/>
      <c r="E2" s="149"/>
      <c r="F2" s="149"/>
      <c r="G2" s="149"/>
      <c r="H2" s="149"/>
      <c r="I2" s="30"/>
      <c r="J2" s="30"/>
      <c r="K2" s="30"/>
    </row>
    <row r="3" spans="2:11" ht="22.5" customHeight="1">
      <c r="B3" s="150" t="str">
        <f>UPPER('1. Présentation'!D9)</f>
        <v xml:space="preserve">CANDIDAT </v>
      </c>
      <c r="C3" s="150"/>
      <c r="D3" s="150"/>
      <c r="E3" s="150"/>
      <c r="F3" s="150"/>
      <c r="G3" s="150"/>
      <c r="H3" s="150"/>
      <c r="I3" s="31"/>
      <c r="J3" s="31"/>
      <c r="K3" s="31"/>
    </row>
    <row r="4" spans="2:11" ht="10" customHeight="1"/>
    <row r="5" spans="2:11" ht="25" customHeight="1">
      <c r="B5" s="184" t="str">
        <f>UPPER("Prix unitaires des prestations alimentaires")</f>
        <v>PRIX UNITAIRES DES PRESTATIONS ALIMENTAIRES</v>
      </c>
      <c r="C5" s="184"/>
      <c r="D5" s="184"/>
      <c r="E5" s="184"/>
      <c r="F5" s="184"/>
      <c r="G5" s="184"/>
      <c r="H5" s="184"/>
    </row>
    <row r="6" spans="2:11" ht="10" customHeight="1"/>
    <row r="7" spans="2:11" ht="45" customHeight="1">
      <c r="B7" s="178" t="s">
        <v>54</v>
      </c>
      <c r="C7" s="179"/>
      <c r="D7" s="179"/>
      <c r="E7" s="180"/>
      <c r="F7" s="34" t="s">
        <v>18</v>
      </c>
      <c r="G7" s="34" t="s">
        <v>5</v>
      </c>
      <c r="H7" s="35" t="s">
        <v>19</v>
      </c>
    </row>
    <row r="8" spans="2:11" ht="18" customHeight="1">
      <c r="B8" s="171" t="s">
        <v>88</v>
      </c>
      <c r="C8" s="172"/>
      <c r="D8" s="172"/>
      <c r="E8" s="172"/>
      <c r="F8" s="172"/>
      <c r="G8" s="172"/>
      <c r="H8" s="173"/>
    </row>
    <row r="9" spans="2:11" ht="18" customHeight="1">
      <c r="B9" s="169"/>
      <c r="C9" s="170"/>
      <c r="D9" s="170"/>
      <c r="E9" s="170"/>
      <c r="F9" s="36"/>
      <c r="G9" s="40"/>
      <c r="H9" s="32">
        <f t="shared" ref="H9:H29" si="0">ROUND(F9*(1+G9),2)</f>
        <v>0</v>
      </c>
    </row>
    <row r="10" spans="2:11" ht="18" customHeight="1">
      <c r="B10" s="169"/>
      <c r="C10" s="170"/>
      <c r="D10" s="170"/>
      <c r="E10" s="170"/>
      <c r="F10" s="36"/>
      <c r="G10" s="40"/>
      <c r="H10" s="32">
        <f t="shared" si="0"/>
        <v>0</v>
      </c>
    </row>
    <row r="11" spans="2:11" ht="18" customHeight="1">
      <c r="B11" s="169"/>
      <c r="C11" s="170"/>
      <c r="D11" s="170"/>
      <c r="E11" s="170"/>
      <c r="F11" s="41"/>
      <c r="G11" s="42"/>
      <c r="H11" s="39">
        <f t="shared" si="0"/>
        <v>0</v>
      </c>
    </row>
    <row r="12" spans="2:11" ht="18" customHeight="1">
      <c r="B12" s="169"/>
      <c r="C12" s="170"/>
      <c r="D12" s="170"/>
      <c r="E12" s="170"/>
      <c r="F12" s="41"/>
      <c r="G12" s="42"/>
      <c r="H12" s="39">
        <f t="shared" si="0"/>
        <v>0</v>
      </c>
    </row>
    <row r="13" spans="2:11" ht="18" customHeight="1">
      <c r="B13" s="169"/>
      <c r="C13" s="170"/>
      <c r="D13" s="170"/>
      <c r="E13" s="170"/>
      <c r="F13" s="36"/>
      <c r="G13" s="40"/>
      <c r="H13" s="32">
        <f t="shared" ref="H13:H15" si="1">ROUND(F13*(1+G13),2)</f>
        <v>0</v>
      </c>
    </row>
    <row r="14" spans="2:11" ht="18" customHeight="1">
      <c r="B14" s="169"/>
      <c r="C14" s="170"/>
      <c r="D14" s="170"/>
      <c r="E14" s="170"/>
      <c r="F14" s="41"/>
      <c r="G14" s="42"/>
      <c r="H14" s="39">
        <f t="shared" si="1"/>
        <v>0</v>
      </c>
    </row>
    <row r="15" spans="2:11" ht="18" customHeight="1">
      <c r="B15" s="169"/>
      <c r="C15" s="170"/>
      <c r="D15" s="170"/>
      <c r="E15" s="170"/>
      <c r="F15" s="41"/>
      <c r="G15" s="42"/>
      <c r="H15" s="39">
        <f t="shared" si="1"/>
        <v>0</v>
      </c>
    </row>
    <row r="16" spans="2:11" ht="18" customHeight="1">
      <c r="B16" s="169"/>
      <c r="C16" s="170"/>
      <c r="D16" s="170"/>
      <c r="E16" s="170"/>
      <c r="F16" s="36"/>
      <c r="G16" s="40"/>
      <c r="H16" s="32">
        <f t="shared" si="0"/>
        <v>0</v>
      </c>
    </row>
    <row r="17" spans="2:8" ht="18" customHeight="1">
      <c r="B17" s="169"/>
      <c r="C17" s="170"/>
      <c r="D17" s="170"/>
      <c r="E17" s="170"/>
      <c r="F17" s="41"/>
      <c r="G17" s="42"/>
      <c r="H17" s="39">
        <f t="shared" ref="H17:H18" si="2">ROUND(F17*(1+G17),2)</f>
        <v>0</v>
      </c>
    </row>
    <row r="18" spans="2:8" ht="18" customHeight="1">
      <c r="B18" s="169"/>
      <c r="C18" s="170"/>
      <c r="D18" s="170"/>
      <c r="E18" s="170"/>
      <c r="F18" s="41"/>
      <c r="G18" s="42"/>
      <c r="H18" s="39">
        <f t="shared" si="2"/>
        <v>0</v>
      </c>
    </row>
    <row r="19" spans="2:8" ht="18" customHeight="1">
      <c r="B19" s="174" t="s">
        <v>89</v>
      </c>
      <c r="C19" s="175"/>
      <c r="D19" s="175"/>
      <c r="E19" s="175"/>
      <c r="F19" s="175"/>
      <c r="G19" s="175"/>
      <c r="H19" s="176"/>
    </row>
    <row r="20" spans="2:8" ht="18" customHeight="1">
      <c r="B20" s="185" t="s">
        <v>87</v>
      </c>
      <c r="C20" s="186"/>
      <c r="D20" s="186"/>
      <c r="E20" s="186"/>
      <c r="F20" s="41"/>
      <c r="G20" s="42"/>
      <c r="H20" s="39">
        <f t="shared" si="0"/>
        <v>0</v>
      </c>
    </row>
    <row r="21" spans="2:8" ht="18" customHeight="1">
      <c r="B21" s="169"/>
      <c r="C21" s="170"/>
      <c r="D21" s="170"/>
      <c r="E21" s="170"/>
      <c r="F21" s="41"/>
      <c r="G21" s="42"/>
      <c r="H21" s="39">
        <f t="shared" si="0"/>
        <v>0</v>
      </c>
    </row>
    <row r="22" spans="2:8" ht="18" customHeight="1">
      <c r="B22" s="169"/>
      <c r="C22" s="170"/>
      <c r="D22" s="170"/>
      <c r="E22" s="170"/>
      <c r="F22" s="41"/>
      <c r="G22" s="42"/>
      <c r="H22" s="39">
        <f t="shared" si="0"/>
        <v>0</v>
      </c>
    </row>
    <row r="23" spans="2:8" ht="18" customHeight="1">
      <c r="B23" s="169"/>
      <c r="C23" s="170"/>
      <c r="D23" s="170"/>
      <c r="E23" s="170"/>
      <c r="F23" s="41"/>
      <c r="G23" s="42"/>
      <c r="H23" s="39">
        <f t="shared" si="0"/>
        <v>0</v>
      </c>
    </row>
    <row r="24" spans="2:8" ht="18" customHeight="1">
      <c r="B24" s="169"/>
      <c r="C24" s="170"/>
      <c r="D24" s="170"/>
      <c r="E24" s="170"/>
      <c r="F24" s="41"/>
      <c r="G24" s="42"/>
      <c r="H24" s="39">
        <f t="shared" si="0"/>
        <v>0</v>
      </c>
    </row>
    <row r="25" spans="2:8" ht="18" customHeight="1">
      <c r="B25" s="169"/>
      <c r="C25" s="170"/>
      <c r="D25" s="170"/>
      <c r="E25" s="170"/>
      <c r="F25" s="41"/>
      <c r="G25" s="42"/>
      <c r="H25" s="39">
        <f t="shared" ref="H25:H28" si="3">ROUND(F25*(1+G25),2)</f>
        <v>0</v>
      </c>
    </row>
    <row r="26" spans="2:8" ht="18" customHeight="1">
      <c r="B26" s="169"/>
      <c r="C26" s="170"/>
      <c r="D26" s="170"/>
      <c r="E26" s="170"/>
      <c r="F26" s="41"/>
      <c r="G26" s="42"/>
      <c r="H26" s="39">
        <f t="shared" si="3"/>
        <v>0</v>
      </c>
    </row>
    <row r="27" spans="2:8" ht="18" customHeight="1">
      <c r="B27" s="169"/>
      <c r="C27" s="170"/>
      <c r="D27" s="170"/>
      <c r="E27" s="170"/>
      <c r="F27" s="41"/>
      <c r="G27" s="42"/>
      <c r="H27" s="39">
        <f t="shared" si="3"/>
        <v>0</v>
      </c>
    </row>
    <row r="28" spans="2:8" ht="18" customHeight="1">
      <c r="B28" s="169"/>
      <c r="C28" s="170"/>
      <c r="D28" s="170"/>
      <c r="E28" s="170"/>
      <c r="F28" s="41"/>
      <c r="G28" s="42"/>
      <c r="H28" s="39">
        <f t="shared" si="3"/>
        <v>0</v>
      </c>
    </row>
    <row r="29" spans="2:8" ht="18" customHeight="1">
      <c r="B29" s="169"/>
      <c r="C29" s="170"/>
      <c r="D29" s="170"/>
      <c r="E29" s="170"/>
      <c r="F29" s="41"/>
      <c r="G29" s="42"/>
      <c r="H29" s="39">
        <f t="shared" si="0"/>
        <v>0</v>
      </c>
    </row>
    <row r="30" spans="2:8" ht="18" customHeight="1">
      <c r="B30" s="174" t="s">
        <v>90</v>
      </c>
      <c r="C30" s="175"/>
      <c r="D30" s="175"/>
      <c r="E30" s="175"/>
      <c r="F30" s="175"/>
      <c r="G30" s="175"/>
      <c r="H30" s="176"/>
    </row>
    <row r="31" spans="2:8" ht="18" customHeight="1">
      <c r="B31" s="169"/>
      <c r="C31" s="170"/>
      <c r="D31" s="170"/>
      <c r="E31" s="170"/>
      <c r="F31" s="41"/>
      <c r="G31" s="42"/>
      <c r="H31" s="39">
        <f t="shared" ref="H31:H33" si="4">ROUND(F31*(1+G31),2)</f>
        <v>0</v>
      </c>
    </row>
    <row r="32" spans="2:8" ht="18" customHeight="1">
      <c r="B32" s="169"/>
      <c r="C32" s="170"/>
      <c r="D32" s="170"/>
      <c r="E32" s="170"/>
      <c r="F32" s="41"/>
      <c r="G32" s="42"/>
      <c r="H32" s="39">
        <f t="shared" si="4"/>
        <v>0</v>
      </c>
    </row>
    <row r="33" spans="2:8" ht="18" customHeight="1">
      <c r="B33" s="169"/>
      <c r="C33" s="170"/>
      <c r="D33" s="170"/>
      <c r="E33" s="170"/>
      <c r="F33" s="41"/>
      <c r="G33" s="42"/>
      <c r="H33" s="39">
        <f t="shared" si="4"/>
        <v>0</v>
      </c>
    </row>
    <row r="34" spans="2:8" ht="18" customHeight="1">
      <c r="B34" s="169"/>
      <c r="C34" s="170"/>
      <c r="D34" s="170"/>
      <c r="E34" s="170"/>
      <c r="F34" s="41"/>
      <c r="G34" s="42"/>
      <c r="H34" s="39">
        <f t="shared" ref="H34:H36" si="5">ROUND(F34*(1+G34),2)</f>
        <v>0</v>
      </c>
    </row>
    <row r="35" spans="2:8" ht="18" customHeight="1">
      <c r="B35" s="169"/>
      <c r="C35" s="170"/>
      <c r="D35" s="170"/>
      <c r="E35" s="170"/>
      <c r="F35" s="41"/>
      <c r="G35" s="42"/>
      <c r="H35" s="39">
        <f t="shared" si="5"/>
        <v>0</v>
      </c>
    </row>
    <row r="36" spans="2:8" ht="18" customHeight="1">
      <c r="B36" s="169"/>
      <c r="C36" s="170"/>
      <c r="D36" s="170"/>
      <c r="E36" s="170"/>
      <c r="F36" s="41"/>
      <c r="G36" s="42"/>
      <c r="H36" s="39">
        <f t="shared" si="5"/>
        <v>0</v>
      </c>
    </row>
    <row r="37" spans="2:8" ht="18" customHeight="1">
      <c r="B37" s="169"/>
      <c r="C37" s="170"/>
      <c r="D37" s="170"/>
      <c r="E37" s="170"/>
      <c r="F37" s="41"/>
      <c r="G37" s="42"/>
      <c r="H37" s="39">
        <f t="shared" ref="H37:H39" si="6">ROUND(F37*(1+G37),2)</f>
        <v>0</v>
      </c>
    </row>
    <row r="38" spans="2:8" ht="18" customHeight="1">
      <c r="B38" s="169"/>
      <c r="C38" s="170"/>
      <c r="D38" s="170"/>
      <c r="E38" s="170"/>
      <c r="F38" s="41"/>
      <c r="G38" s="42"/>
      <c r="H38" s="39">
        <f t="shared" si="6"/>
        <v>0</v>
      </c>
    </row>
    <row r="39" spans="2:8" ht="18" customHeight="1">
      <c r="B39" s="169"/>
      <c r="C39" s="170"/>
      <c r="D39" s="170"/>
      <c r="E39" s="170"/>
      <c r="F39" s="41"/>
      <c r="G39" s="42"/>
      <c r="H39" s="39">
        <f t="shared" si="6"/>
        <v>0</v>
      </c>
    </row>
    <row r="40" spans="2:8" ht="18" customHeight="1">
      <c r="B40" s="190"/>
      <c r="C40" s="191"/>
      <c r="D40" s="191"/>
      <c r="E40" s="191"/>
      <c r="F40" s="37"/>
      <c r="G40" s="43"/>
      <c r="H40" s="33">
        <f t="shared" ref="H40" si="7">ROUND(F40*(1+G40),2)</f>
        <v>0</v>
      </c>
    </row>
    <row r="41" spans="2:8" ht="10" customHeight="1"/>
    <row r="42" spans="2:8" ht="25" customHeight="1">
      <c r="B42" s="184" t="str">
        <f>UPPER("Prix unitaires des autres produits alimentaires &amp; consommables")</f>
        <v>PRIX UNITAIRES DES AUTRES PRODUITS ALIMENTAIRES &amp; CONSOMMABLES</v>
      </c>
      <c r="C42" s="184"/>
      <c r="D42" s="184"/>
      <c r="E42" s="184"/>
      <c r="F42" s="184"/>
      <c r="G42" s="184"/>
      <c r="H42" s="184"/>
    </row>
    <row r="43" spans="2:8" ht="10" customHeight="1"/>
    <row r="44" spans="2:8" ht="45" customHeight="1">
      <c r="B44" s="178" t="s">
        <v>53</v>
      </c>
      <c r="C44" s="179"/>
      <c r="D44" s="179"/>
      <c r="E44" s="180"/>
      <c r="F44" s="34" t="s">
        <v>18</v>
      </c>
      <c r="G44" s="34" t="s">
        <v>5</v>
      </c>
      <c r="H44" s="35" t="s">
        <v>19</v>
      </c>
    </row>
    <row r="45" spans="2:8" ht="18" customHeight="1">
      <c r="B45" s="192" t="s">
        <v>91</v>
      </c>
      <c r="C45" s="193"/>
      <c r="D45" s="193"/>
      <c r="E45" s="194"/>
      <c r="F45" s="187"/>
      <c r="G45" s="188"/>
      <c r="H45" s="189"/>
    </row>
    <row r="46" spans="2:8" ht="18" customHeight="1">
      <c r="B46" s="195"/>
      <c r="C46" s="196"/>
      <c r="D46" s="196"/>
      <c r="E46" s="197"/>
      <c r="F46" s="36"/>
      <c r="G46" s="40"/>
      <c r="H46" s="32">
        <f t="shared" ref="H46" si="8">ROUND(F46*(1+G46),2)</f>
        <v>0</v>
      </c>
    </row>
    <row r="47" spans="2:8" ht="18" customHeight="1">
      <c r="B47" s="169"/>
      <c r="C47" s="198"/>
      <c r="D47" s="198"/>
      <c r="E47" s="198"/>
      <c r="F47" s="41"/>
      <c r="G47" s="42"/>
      <c r="H47" s="39">
        <f t="shared" ref="H47" si="9">ROUND(F47*(1+G47),2)</f>
        <v>0</v>
      </c>
    </row>
    <row r="48" spans="2:8" ht="18" customHeight="1">
      <c r="B48" s="169"/>
      <c r="C48" s="198"/>
      <c r="D48" s="198"/>
      <c r="E48" s="198"/>
      <c r="F48" s="41"/>
      <c r="G48" s="42"/>
      <c r="H48" s="39">
        <f t="shared" ref="H48:H55" si="10">ROUND(F48*(1+G48),2)</f>
        <v>0</v>
      </c>
    </row>
    <row r="49" spans="2:8" ht="18" customHeight="1">
      <c r="B49" s="169"/>
      <c r="C49" s="198"/>
      <c r="D49" s="198"/>
      <c r="E49" s="198"/>
      <c r="F49" s="41"/>
      <c r="G49" s="42"/>
      <c r="H49" s="39">
        <f t="shared" si="10"/>
        <v>0</v>
      </c>
    </row>
    <row r="50" spans="2:8" ht="18" customHeight="1">
      <c r="B50" s="169"/>
      <c r="C50" s="198"/>
      <c r="D50" s="198"/>
      <c r="E50" s="198"/>
      <c r="F50" s="41"/>
      <c r="G50" s="42"/>
      <c r="H50" s="39">
        <f t="shared" si="10"/>
        <v>0</v>
      </c>
    </row>
    <row r="51" spans="2:8" ht="18" customHeight="1">
      <c r="B51" s="169"/>
      <c r="C51" s="198"/>
      <c r="D51" s="198"/>
      <c r="E51" s="198"/>
      <c r="F51" s="41"/>
      <c r="G51" s="42"/>
      <c r="H51" s="39">
        <f t="shared" si="10"/>
        <v>0</v>
      </c>
    </row>
    <row r="52" spans="2:8" ht="18" customHeight="1">
      <c r="B52" s="199" t="s">
        <v>92</v>
      </c>
      <c r="C52" s="200"/>
      <c r="D52" s="200"/>
      <c r="E52" s="201"/>
      <c r="F52" s="41"/>
      <c r="G52" s="42"/>
      <c r="H52" s="39">
        <f t="shared" si="10"/>
        <v>0</v>
      </c>
    </row>
    <row r="53" spans="2:8" ht="18" customHeight="1">
      <c r="B53" s="199" t="s">
        <v>101</v>
      </c>
      <c r="C53" s="200"/>
      <c r="D53" s="200"/>
      <c r="E53" s="201"/>
      <c r="F53" s="41"/>
      <c r="G53" s="42"/>
      <c r="H53" s="39">
        <f t="shared" si="10"/>
        <v>0</v>
      </c>
    </row>
    <row r="54" spans="2:8" ht="18" customHeight="1">
      <c r="B54" s="199" t="s">
        <v>100</v>
      </c>
      <c r="C54" s="200"/>
      <c r="D54" s="200"/>
      <c r="E54" s="201"/>
      <c r="F54" s="41"/>
      <c r="G54" s="42"/>
      <c r="H54" s="39">
        <f t="shared" si="10"/>
        <v>0</v>
      </c>
    </row>
    <row r="55" spans="2:8" ht="18" customHeight="1">
      <c r="B55" s="199" t="s">
        <v>93</v>
      </c>
      <c r="C55" s="200"/>
      <c r="D55" s="200"/>
      <c r="E55" s="201"/>
      <c r="F55" s="41"/>
      <c r="G55" s="42"/>
      <c r="H55" s="39">
        <f t="shared" si="10"/>
        <v>0</v>
      </c>
    </row>
    <row r="56" spans="2:8" ht="10" customHeight="1">
      <c r="B56" s="26"/>
      <c r="C56" s="26"/>
      <c r="D56" s="26"/>
      <c r="E56" s="26"/>
      <c r="F56" s="26"/>
      <c r="G56" s="26"/>
      <c r="H56" s="26"/>
    </row>
    <row r="57" spans="2:8" ht="25" customHeight="1">
      <c r="B57" s="184" t="s">
        <v>30</v>
      </c>
      <c r="C57" s="184"/>
      <c r="D57" s="184"/>
      <c r="E57" s="184"/>
      <c r="F57" s="184"/>
      <c r="G57" s="184"/>
      <c r="H57" s="184"/>
    </row>
    <row r="59" spans="2:8" ht="25" customHeight="1">
      <c r="B59" s="177" t="s">
        <v>79</v>
      </c>
      <c r="C59" s="177"/>
      <c r="D59" s="177"/>
      <c r="E59" s="177"/>
      <c r="F59" s="177"/>
      <c r="G59" s="177"/>
      <c r="H59" s="177"/>
    </row>
    <row r="60" spans="2:8" ht="35.15" customHeight="1">
      <c r="B60" s="178" t="s">
        <v>81</v>
      </c>
      <c r="C60" s="179"/>
      <c r="D60" s="179"/>
      <c r="E60" s="180"/>
      <c r="F60" s="34" t="s">
        <v>46</v>
      </c>
      <c r="G60" s="34" t="s">
        <v>5</v>
      </c>
      <c r="H60" s="35" t="s">
        <v>47</v>
      </c>
    </row>
    <row r="61" spans="2:8" ht="25" customHeight="1">
      <c r="B61" s="181" t="s">
        <v>80</v>
      </c>
      <c r="C61" s="182"/>
      <c r="D61" s="182"/>
      <c r="E61" s="183"/>
      <c r="F61" s="56">
        <f>SUM(F62:F64)</f>
        <v>0</v>
      </c>
      <c r="G61" s="57" t="s">
        <v>43</v>
      </c>
      <c r="H61" s="58">
        <f>SUM(H62:H64)</f>
        <v>0</v>
      </c>
    </row>
    <row r="62" spans="2:8" ht="18" customHeight="1">
      <c r="B62" s="202" t="s">
        <v>94</v>
      </c>
      <c r="C62" s="203"/>
      <c r="D62" s="203"/>
      <c r="E62" s="204"/>
      <c r="F62" s="53"/>
      <c r="G62" s="54"/>
      <c r="H62" s="55">
        <f t="shared" ref="H62:H63" si="11">ROUND(F62*(1+G62),2)</f>
        <v>0</v>
      </c>
    </row>
    <row r="63" spans="2:8" ht="18" customHeight="1">
      <c r="B63" s="185" t="s">
        <v>95</v>
      </c>
      <c r="C63" s="186"/>
      <c r="D63" s="186"/>
      <c r="E63" s="186"/>
      <c r="F63" s="41"/>
      <c r="G63" s="42"/>
      <c r="H63" s="39">
        <f t="shared" si="11"/>
        <v>0</v>
      </c>
    </row>
    <row r="64" spans="2:8" ht="18" customHeight="1">
      <c r="B64" s="205" t="s">
        <v>96</v>
      </c>
      <c r="C64" s="206"/>
      <c r="D64" s="206"/>
      <c r="E64" s="206"/>
      <c r="F64" s="37"/>
      <c r="G64" s="43"/>
      <c r="H64" s="33">
        <f t="shared" ref="H64" si="12">ROUND(F64*(1+G64),2)</f>
        <v>0</v>
      </c>
    </row>
    <row r="66" spans="2:8" ht="25" customHeight="1">
      <c r="B66" s="177" t="s">
        <v>55</v>
      </c>
      <c r="C66" s="177"/>
      <c r="D66" s="177"/>
      <c r="E66" s="177"/>
      <c r="F66" s="177"/>
      <c r="G66" s="177"/>
      <c r="H66" s="177"/>
    </row>
    <row r="67" spans="2:8" ht="20.149999999999999" customHeight="1">
      <c r="B67" s="212" t="s">
        <v>83</v>
      </c>
      <c r="C67" s="209" t="s">
        <v>56</v>
      </c>
      <c r="D67" s="210"/>
      <c r="E67" s="211"/>
      <c r="F67" s="209" t="s">
        <v>57</v>
      </c>
      <c r="G67" s="210"/>
      <c r="H67" s="211"/>
    </row>
    <row r="68" spans="2:8" ht="45" customHeight="1">
      <c r="B68" s="213"/>
      <c r="C68" s="34" t="s">
        <v>18</v>
      </c>
      <c r="D68" s="34" t="s">
        <v>5</v>
      </c>
      <c r="E68" s="35" t="s">
        <v>19</v>
      </c>
      <c r="F68" s="65" t="s">
        <v>44</v>
      </c>
      <c r="G68" s="66" t="s">
        <v>5</v>
      </c>
      <c r="H68" s="67" t="s">
        <v>45</v>
      </c>
    </row>
    <row r="69" spans="2:8" ht="18" customHeight="1">
      <c r="B69" s="207" t="s">
        <v>82</v>
      </c>
      <c r="C69" s="208"/>
      <c r="D69" s="208"/>
      <c r="E69" s="208"/>
      <c r="F69" s="208"/>
      <c r="G69" s="208"/>
      <c r="H69" s="208"/>
    </row>
    <row r="70" spans="2:8" ht="18" customHeight="1">
      <c r="B70" s="78" t="s">
        <v>58</v>
      </c>
      <c r="C70" s="86" t="s">
        <v>43</v>
      </c>
      <c r="D70" s="87" t="s">
        <v>43</v>
      </c>
      <c r="E70" s="88" t="s">
        <v>43</v>
      </c>
      <c r="F70" s="68"/>
      <c r="G70" s="54"/>
      <c r="H70" s="69">
        <f t="shared" ref="H70:H86" si="13">ROUND(F70*(1+G70),2)</f>
        <v>0</v>
      </c>
    </row>
    <row r="71" spans="2:8" ht="18" customHeight="1">
      <c r="B71" s="62" t="s">
        <v>59</v>
      </c>
      <c r="C71" s="76" t="s">
        <v>43</v>
      </c>
      <c r="D71" s="75" t="s">
        <v>43</v>
      </c>
      <c r="E71" s="77" t="s">
        <v>43</v>
      </c>
      <c r="F71" s="70"/>
      <c r="G71" s="42"/>
      <c r="H71" s="71">
        <f t="shared" si="13"/>
        <v>0</v>
      </c>
    </row>
    <row r="72" spans="2:8" ht="18" customHeight="1">
      <c r="B72" s="62" t="s">
        <v>60</v>
      </c>
      <c r="C72" s="76" t="s">
        <v>43</v>
      </c>
      <c r="D72" s="75" t="s">
        <v>43</v>
      </c>
      <c r="E72" s="77" t="s">
        <v>43</v>
      </c>
      <c r="F72" s="70"/>
      <c r="G72" s="42"/>
      <c r="H72" s="71">
        <f t="shared" si="13"/>
        <v>0</v>
      </c>
    </row>
    <row r="73" spans="2:8" ht="18" customHeight="1">
      <c r="B73" s="207" t="s">
        <v>84</v>
      </c>
      <c r="C73" s="208"/>
      <c r="D73" s="208"/>
      <c r="E73" s="208"/>
      <c r="F73" s="208"/>
      <c r="G73" s="208"/>
      <c r="H73" s="208"/>
    </row>
    <row r="74" spans="2:8" s="226" customFormat="1" ht="18" customHeight="1">
      <c r="B74" s="222" t="s">
        <v>61</v>
      </c>
      <c r="C74" s="223"/>
      <c r="D74" s="224"/>
      <c r="E74" s="225">
        <f>ROUND(C74*(1+D74),2)</f>
        <v>0</v>
      </c>
      <c r="F74" s="223"/>
      <c r="G74" s="224"/>
      <c r="H74" s="225">
        <f>ROUND(F74*(1+G74),2)</f>
        <v>0</v>
      </c>
    </row>
    <row r="75" spans="2:8" ht="18" customHeight="1">
      <c r="B75" s="62" t="s">
        <v>62</v>
      </c>
      <c r="C75" s="70"/>
      <c r="D75" s="42"/>
      <c r="E75" s="71">
        <f t="shared" ref="E75:E86" si="14">ROUND(C75*(1+D75),2)</f>
        <v>0</v>
      </c>
      <c r="F75" s="70"/>
      <c r="G75" s="42"/>
      <c r="H75" s="71">
        <f t="shared" si="13"/>
        <v>0</v>
      </c>
    </row>
    <row r="76" spans="2:8" ht="18" customHeight="1">
      <c r="B76" s="93" t="s">
        <v>99</v>
      </c>
      <c r="C76" s="72"/>
      <c r="D76" s="73"/>
      <c r="E76" s="96">
        <f t="shared" si="14"/>
        <v>0</v>
      </c>
      <c r="F76" s="94" t="s">
        <v>43</v>
      </c>
      <c r="G76" s="95" t="s">
        <v>43</v>
      </c>
      <c r="H76" s="97" t="s">
        <v>43</v>
      </c>
    </row>
    <row r="77" spans="2:8" ht="18" hidden="1" customHeight="1">
      <c r="B77" s="92"/>
      <c r="C77" s="68"/>
      <c r="D77" s="54"/>
      <c r="E77" s="69">
        <f t="shared" ref="E77:E85" si="15">ROUND(C77*(1+D77),2)</f>
        <v>0</v>
      </c>
      <c r="F77" s="68"/>
      <c r="G77" s="54"/>
      <c r="H77" s="69">
        <f t="shared" ref="H77:H85" si="16">ROUND(F77*(1+G77),2)</f>
        <v>0</v>
      </c>
    </row>
    <row r="78" spans="2:8" ht="18" hidden="1" customHeight="1">
      <c r="B78" s="63"/>
      <c r="C78" s="70"/>
      <c r="D78" s="42"/>
      <c r="E78" s="71">
        <f t="shared" ref="E78:E79" si="17">ROUND(C78*(1+D78),2)</f>
        <v>0</v>
      </c>
      <c r="F78" s="70"/>
      <c r="G78" s="42"/>
      <c r="H78" s="71">
        <f t="shared" ref="H78:H79" si="18">ROUND(F78*(1+G78),2)</f>
        <v>0</v>
      </c>
    </row>
    <row r="79" spans="2:8" ht="18" hidden="1" customHeight="1">
      <c r="B79" s="63"/>
      <c r="C79" s="70"/>
      <c r="D79" s="42"/>
      <c r="E79" s="71">
        <f t="shared" si="17"/>
        <v>0</v>
      </c>
      <c r="F79" s="70"/>
      <c r="G79" s="42"/>
      <c r="H79" s="71">
        <f t="shared" si="18"/>
        <v>0</v>
      </c>
    </row>
    <row r="80" spans="2:8" ht="18" hidden="1" customHeight="1">
      <c r="B80" s="63"/>
      <c r="C80" s="70"/>
      <c r="D80" s="42"/>
      <c r="E80" s="71">
        <f t="shared" si="15"/>
        <v>0</v>
      </c>
      <c r="F80" s="70"/>
      <c r="G80" s="42"/>
      <c r="H80" s="71">
        <f t="shared" si="16"/>
        <v>0</v>
      </c>
    </row>
    <row r="81" spans="2:8" ht="18" hidden="1" customHeight="1">
      <c r="B81" s="63"/>
      <c r="C81" s="70"/>
      <c r="D81" s="42"/>
      <c r="E81" s="71">
        <f t="shared" si="15"/>
        <v>0</v>
      </c>
      <c r="F81" s="70"/>
      <c r="G81" s="42"/>
      <c r="H81" s="71">
        <f t="shared" si="16"/>
        <v>0</v>
      </c>
    </row>
    <row r="82" spans="2:8" ht="18" hidden="1" customHeight="1">
      <c r="B82" s="63"/>
      <c r="C82" s="70"/>
      <c r="D82" s="42"/>
      <c r="E82" s="71">
        <f t="shared" si="15"/>
        <v>0</v>
      </c>
      <c r="F82" s="70"/>
      <c r="G82" s="42"/>
      <c r="H82" s="71">
        <f t="shared" si="16"/>
        <v>0</v>
      </c>
    </row>
    <row r="83" spans="2:8" ht="18" hidden="1" customHeight="1">
      <c r="B83" s="63"/>
      <c r="C83" s="70"/>
      <c r="D83" s="42"/>
      <c r="E83" s="71">
        <f t="shared" si="15"/>
        <v>0</v>
      </c>
      <c r="F83" s="70"/>
      <c r="G83" s="42"/>
      <c r="H83" s="71">
        <f t="shared" si="16"/>
        <v>0</v>
      </c>
    </row>
    <row r="84" spans="2:8" ht="18" hidden="1" customHeight="1">
      <c r="B84" s="63"/>
      <c r="C84" s="70"/>
      <c r="D84" s="42"/>
      <c r="E84" s="71">
        <f t="shared" si="15"/>
        <v>0</v>
      </c>
      <c r="F84" s="70"/>
      <c r="G84" s="42"/>
      <c r="H84" s="71">
        <f t="shared" si="16"/>
        <v>0</v>
      </c>
    </row>
    <row r="85" spans="2:8" ht="18" hidden="1" customHeight="1">
      <c r="B85" s="63"/>
      <c r="C85" s="70"/>
      <c r="D85" s="42"/>
      <c r="E85" s="71">
        <f t="shared" si="15"/>
        <v>0</v>
      </c>
      <c r="F85" s="70"/>
      <c r="G85" s="42"/>
      <c r="H85" s="71">
        <f t="shared" si="16"/>
        <v>0</v>
      </c>
    </row>
    <row r="86" spans="2:8" ht="18" hidden="1" customHeight="1">
      <c r="B86" s="64"/>
      <c r="C86" s="72"/>
      <c r="D86" s="73"/>
      <c r="E86" s="74">
        <f t="shared" si="14"/>
        <v>0</v>
      </c>
      <c r="F86" s="72"/>
      <c r="G86" s="73"/>
      <c r="H86" s="74">
        <f t="shared" si="13"/>
        <v>0</v>
      </c>
    </row>
    <row r="87" spans="2:8" ht="5.15" customHeight="1"/>
    <row r="88" spans="2:8" ht="25" customHeight="1">
      <c r="B88" s="177" t="s">
        <v>85</v>
      </c>
      <c r="C88" s="177"/>
      <c r="D88" s="177"/>
      <c r="E88" s="177"/>
      <c r="F88" s="177"/>
      <c r="G88" s="177"/>
      <c r="H88" s="177"/>
    </row>
    <row r="89" spans="2:8" ht="35.15" customHeight="1">
      <c r="B89" s="178" t="s">
        <v>86</v>
      </c>
      <c r="C89" s="179"/>
      <c r="D89" s="179"/>
      <c r="E89" s="180"/>
      <c r="F89" s="34" t="s">
        <v>46</v>
      </c>
      <c r="G89" s="34" t="s">
        <v>5</v>
      </c>
      <c r="H89" s="35" t="s">
        <v>47</v>
      </c>
    </row>
    <row r="90" spans="2:8" ht="25" customHeight="1">
      <c r="B90" s="181" t="s">
        <v>98</v>
      </c>
      <c r="C90" s="182"/>
      <c r="D90" s="182"/>
      <c r="E90" s="183"/>
      <c r="F90" s="89"/>
      <c r="G90" s="90"/>
      <c r="H90" s="91">
        <f t="shared" ref="H90" si="19">ROUND(F90*(1+G90),2)</f>
        <v>0</v>
      </c>
    </row>
  </sheetData>
  <mergeCells count="67">
    <mergeCell ref="B69:H69"/>
    <mergeCell ref="B73:H73"/>
    <mergeCell ref="F67:H67"/>
    <mergeCell ref="B67:B68"/>
    <mergeCell ref="C67:E67"/>
    <mergeCell ref="B62:E62"/>
    <mergeCell ref="B61:E61"/>
    <mergeCell ref="B60:E60"/>
    <mergeCell ref="B63:E63"/>
    <mergeCell ref="B64:E64"/>
    <mergeCell ref="B52:E52"/>
    <mergeCell ref="B53:E53"/>
    <mergeCell ref="B54:E54"/>
    <mergeCell ref="B55:E55"/>
    <mergeCell ref="B48:E48"/>
    <mergeCell ref="B49:E49"/>
    <mergeCell ref="B50:E50"/>
    <mergeCell ref="B51:E51"/>
    <mergeCell ref="B46:E46"/>
    <mergeCell ref="B47:E47"/>
    <mergeCell ref="B29:E29"/>
    <mergeCell ref="B24:E24"/>
    <mergeCell ref="B34:E34"/>
    <mergeCell ref="B44:E44"/>
    <mergeCell ref="B35:E35"/>
    <mergeCell ref="B36:E36"/>
    <mergeCell ref="B31:E31"/>
    <mergeCell ref="B32:E32"/>
    <mergeCell ref="B33:E33"/>
    <mergeCell ref="B25:E25"/>
    <mergeCell ref="B26:E26"/>
    <mergeCell ref="B27:E27"/>
    <mergeCell ref="B28:E28"/>
    <mergeCell ref="B30:H30"/>
    <mergeCell ref="F45:H45"/>
    <mergeCell ref="B37:E37"/>
    <mergeCell ref="B38:E38"/>
    <mergeCell ref="B39:E39"/>
    <mergeCell ref="B40:E40"/>
    <mergeCell ref="B45:E45"/>
    <mergeCell ref="B88:H88"/>
    <mergeCell ref="B89:E89"/>
    <mergeCell ref="B90:E90"/>
    <mergeCell ref="B2:H2"/>
    <mergeCell ref="B3:H3"/>
    <mergeCell ref="B5:H5"/>
    <mergeCell ref="B57:H57"/>
    <mergeCell ref="B66:H66"/>
    <mergeCell ref="B59:H59"/>
    <mergeCell ref="B42:H42"/>
    <mergeCell ref="B7:E7"/>
    <mergeCell ref="B9:E9"/>
    <mergeCell ref="B16:E16"/>
    <mergeCell ref="B17:E17"/>
    <mergeCell ref="B18:E18"/>
    <mergeCell ref="B20:E20"/>
    <mergeCell ref="B10:E10"/>
    <mergeCell ref="B11:E11"/>
    <mergeCell ref="B12:E12"/>
    <mergeCell ref="B8:H8"/>
    <mergeCell ref="B19:H19"/>
    <mergeCell ref="B21:E21"/>
    <mergeCell ref="B22:E22"/>
    <mergeCell ref="B23:E23"/>
    <mergeCell ref="B13:E13"/>
    <mergeCell ref="B14:E14"/>
    <mergeCell ref="B15:E15"/>
  </mergeCells>
  <printOptions horizontalCentered="1"/>
  <pageMargins left="0.39370078740157483" right="0.39370078740157483" top="0.59055118110236227" bottom="0.78740157480314965" header="0.31496062992125984" footer="0.31496062992125984"/>
  <pageSetup paperSize="9" scale="75" orientation="portrait" r:id="rId1"/>
  <headerFooter>
    <oddFooter>&amp;L&amp;"Arial,Normal"&amp;10&amp;K01+024&amp;F&amp;C&amp;"Arial,Normal"&amp;10&amp;K01+024&amp;A&amp;R&amp;"Arial,Normal"&amp;10&amp;K01+023&amp;P / &amp;N</oddFooter>
  </headerFooter>
  <rowBreaks count="2" manualBreakCount="2">
    <brk id="41" max="16383" man="1"/>
    <brk id="5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C1:I23"/>
  <sheetViews>
    <sheetView showGridLines="0" topLeftCell="A8" zoomScaleNormal="100" workbookViewId="0">
      <selection activeCell="H22" sqref="H22"/>
    </sheetView>
  </sheetViews>
  <sheetFormatPr baseColWidth="10" defaultColWidth="11.453125" defaultRowHeight="14"/>
  <cols>
    <col min="1" max="1" width="10.7265625" style="1" customWidth="1"/>
    <col min="2" max="2" width="2.7265625" style="1" customWidth="1"/>
    <col min="3" max="3" width="38.7265625" style="1" customWidth="1"/>
    <col min="4" max="4" width="35.7265625" style="1" customWidth="1"/>
    <col min="5" max="5" width="1.7265625" style="1" customWidth="1"/>
    <col min="6" max="8" width="15.7265625" style="1" customWidth="1"/>
    <col min="9" max="9" width="2.7265625" style="1" customWidth="1"/>
    <col min="10" max="16384" width="11.453125" style="1"/>
  </cols>
  <sheetData>
    <row r="1" spans="3:8" ht="15" customHeight="1"/>
    <row r="2" spans="3:8" ht="10" customHeight="1"/>
    <row r="3" spans="3:8" ht="40" customHeight="1">
      <c r="C3" s="219" t="s">
        <v>23</v>
      </c>
      <c r="D3" s="219"/>
      <c r="E3" s="219"/>
      <c r="F3" s="219"/>
      <c r="G3" s="219"/>
      <c r="H3" s="219"/>
    </row>
    <row r="4" spans="3:8" ht="25" customHeight="1">
      <c r="C4" s="220" t="str">
        <f>UPPER('1. Présentation'!D9)</f>
        <v xml:space="preserve">CANDIDAT </v>
      </c>
      <c r="D4" s="220"/>
      <c r="E4" s="220"/>
      <c r="F4" s="220"/>
      <c r="G4" s="220"/>
      <c r="H4" s="220"/>
    </row>
    <row r="5" spans="3:8" ht="10" customHeight="1"/>
    <row r="6" spans="3:8" ht="30" customHeight="1">
      <c r="C6" s="3" t="s">
        <v>3</v>
      </c>
      <c r="D6" s="4" t="s">
        <v>4</v>
      </c>
      <c r="E6" s="2"/>
      <c r="F6" s="15" t="s">
        <v>24</v>
      </c>
      <c r="G6" s="16" t="s">
        <v>25</v>
      </c>
      <c r="H6" s="17" t="s">
        <v>26</v>
      </c>
    </row>
    <row r="7" spans="3:8" ht="25" customHeight="1">
      <c r="C7" s="214" t="s">
        <v>6</v>
      </c>
      <c r="D7" s="5" t="s">
        <v>7</v>
      </c>
      <c r="F7" s="18">
        <f>15500*5</f>
        <v>77500</v>
      </c>
      <c r="G7" s="12" t="e">
        <f>AVERAGE('3. BPU'!#REF!)</f>
        <v>#REF!</v>
      </c>
      <c r="H7" s="19" t="e">
        <f>F7*G7</f>
        <v>#REF!</v>
      </c>
    </row>
    <row r="8" spans="3:8" ht="25" customHeight="1">
      <c r="C8" s="221"/>
      <c r="D8" s="5" t="s">
        <v>8</v>
      </c>
      <c r="F8" s="18">
        <f>2000*2</f>
        <v>4000</v>
      </c>
      <c r="G8" s="12" t="e">
        <f>AVERAGE('3. BPU'!$F$8:$F$40,'3. BPU'!#REF!,'3. BPU'!#REF!,'3. BPU'!#REF!)</f>
        <v>#REF!</v>
      </c>
      <c r="H8" s="19" t="e">
        <f t="shared" ref="H8:H20" si="0">F8*G8</f>
        <v>#REF!</v>
      </c>
    </row>
    <row r="9" spans="3:8" ht="30" customHeight="1">
      <c r="C9" s="9" t="s">
        <v>9</v>
      </c>
      <c r="D9" s="10" t="s">
        <v>12</v>
      </c>
      <c r="F9" s="18">
        <v>15500</v>
      </c>
      <c r="G9" s="12" t="e">
        <f>AVERAGE('3. BPU'!#REF!)</f>
        <v>#REF!</v>
      </c>
      <c r="H9" s="19" t="e">
        <f t="shared" si="0"/>
        <v>#REF!</v>
      </c>
    </row>
    <row r="10" spans="3:8" ht="25" customHeight="1">
      <c r="C10" s="214" t="s">
        <v>21</v>
      </c>
      <c r="D10" s="5" t="s">
        <v>10</v>
      </c>
      <c r="F10" s="18">
        <v>15500</v>
      </c>
      <c r="G10" s="12" t="e">
        <f>AVERAGE('3. BPU'!#REF!)</f>
        <v>#REF!</v>
      </c>
      <c r="H10" s="19" t="e">
        <f t="shared" si="0"/>
        <v>#REF!</v>
      </c>
    </row>
    <row r="11" spans="3:8" ht="25" customHeight="1">
      <c r="C11" s="215"/>
      <c r="D11" s="5" t="s">
        <v>11</v>
      </c>
      <c r="F11" s="18">
        <v>2000</v>
      </c>
      <c r="G11" s="12" t="e">
        <f>AVERAGE('3. BPU'!$F$8:$F$40,'3. BPU'!#REF!,'3. BPU'!#REF!,'3. BPU'!#REF!)</f>
        <v>#REF!</v>
      </c>
      <c r="H11" s="19" t="e">
        <f t="shared" si="0"/>
        <v>#REF!</v>
      </c>
    </row>
    <row r="12" spans="3:8" ht="35.15" customHeight="1">
      <c r="C12" s="7" t="s">
        <v>22</v>
      </c>
      <c r="D12" s="5" t="s">
        <v>10</v>
      </c>
      <c r="F12" s="18">
        <v>15500</v>
      </c>
      <c r="G12" s="12" t="e">
        <f>AVERAGE('3. BPU'!#REF!)</f>
        <v>#REF!</v>
      </c>
      <c r="H12" s="19" t="e">
        <f t="shared" si="0"/>
        <v>#REF!</v>
      </c>
    </row>
    <row r="13" spans="3:8" ht="25" customHeight="1">
      <c r="C13" s="214" t="s">
        <v>16</v>
      </c>
      <c r="D13" s="5" t="s">
        <v>10</v>
      </c>
      <c r="F13" s="18">
        <v>15500</v>
      </c>
      <c r="G13" s="12" t="e">
        <f>AVERAGE('3. BPU'!#REF!)</f>
        <v>#REF!</v>
      </c>
      <c r="H13" s="19" t="e">
        <f t="shared" si="0"/>
        <v>#REF!</v>
      </c>
    </row>
    <row r="14" spans="3:8" ht="25" customHeight="1">
      <c r="C14" s="215"/>
      <c r="D14" s="5" t="s">
        <v>11</v>
      </c>
      <c r="F14" s="18">
        <v>2000</v>
      </c>
      <c r="G14" s="12" t="e">
        <f>AVERAGE('3. BPU'!$F$8:$F$40,'3. BPU'!#REF!,'3. BPU'!#REF!,'3. BPU'!#REF!)</f>
        <v>#REF!</v>
      </c>
      <c r="H14" s="19" t="e">
        <f t="shared" si="0"/>
        <v>#REF!</v>
      </c>
    </row>
    <row r="15" spans="3:8" ht="35.15" customHeight="1">
      <c r="C15" s="7" t="s">
        <v>15</v>
      </c>
      <c r="D15" s="5" t="s">
        <v>10</v>
      </c>
      <c r="F15" s="18">
        <v>15500</v>
      </c>
      <c r="G15" s="12" t="e">
        <f>AVERAGE('3. BPU'!#REF!)</f>
        <v>#REF!</v>
      </c>
      <c r="H15" s="19" t="e">
        <f t="shared" si="0"/>
        <v>#REF!</v>
      </c>
    </row>
    <row r="16" spans="3:8" ht="35.15" customHeight="1">
      <c r="C16" s="7" t="s">
        <v>14</v>
      </c>
      <c r="D16" s="8" t="s">
        <v>17</v>
      </c>
      <c r="F16" s="18">
        <f>15500*2</f>
        <v>31000</v>
      </c>
      <c r="G16" s="12" t="e">
        <f>AVERAGE('3. BPU'!#REF!)</f>
        <v>#REF!</v>
      </c>
      <c r="H16" s="19" t="e">
        <f t="shared" si="0"/>
        <v>#REF!</v>
      </c>
    </row>
    <row r="17" spans="3:9" ht="25" customHeight="1">
      <c r="C17" s="214" t="s">
        <v>20</v>
      </c>
      <c r="D17" s="5" t="s">
        <v>17</v>
      </c>
      <c r="F17" s="18">
        <f>15500*2</f>
        <v>31000</v>
      </c>
      <c r="G17" s="12" t="e">
        <f>AVERAGE('3. BPU'!#REF!)</f>
        <v>#REF!</v>
      </c>
      <c r="H17" s="19" t="e">
        <f t="shared" si="0"/>
        <v>#REF!</v>
      </c>
    </row>
    <row r="18" spans="3:9" ht="25" customHeight="1">
      <c r="C18" s="215"/>
      <c r="D18" s="5" t="s">
        <v>11</v>
      </c>
      <c r="F18" s="18">
        <v>2000</v>
      </c>
      <c r="G18" s="12" t="e">
        <f>AVERAGE('3. BPU'!$F$8:$F$40,'3. BPU'!#REF!,'3. BPU'!#REF!,'3. BPU'!#REF!)</f>
        <v>#REF!</v>
      </c>
      <c r="H18" s="19" t="e">
        <f t="shared" si="0"/>
        <v>#REF!</v>
      </c>
    </row>
    <row r="19" spans="3:9" ht="25" customHeight="1">
      <c r="C19" s="214" t="s">
        <v>13</v>
      </c>
      <c r="D19" s="5" t="s">
        <v>10</v>
      </c>
      <c r="F19" s="18">
        <v>15500</v>
      </c>
      <c r="G19" s="12" t="e">
        <f>AVERAGE('3. BPU'!#REF!)</f>
        <v>#REF!</v>
      </c>
      <c r="H19" s="19" t="e">
        <f t="shared" si="0"/>
        <v>#REF!</v>
      </c>
      <c r="I19" s="11"/>
    </row>
    <row r="20" spans="3:9" ht="25" customHeight="1">
      <c r="C20" s="216"/>
      <c r="D20" s="6" t="s">
        <v>11</v>
      </c>
      <c r="F20" s="20">
        <v>2000</v>
      </c>
      <c r="G20" s="21" t="e">
        <f>AVERAGE('3. BPU'!$F$8:$F$40,'3. BPU'!#REF!,'3. BPU'!#REF!,'3. BPU'!#REF!)</f>
        <v>#REF!</v>
      </c>
      <c r="H20" s="22" t="e">
        <f t="shared" si="0"/>
        <v>#REF!</v>
      </c>
      <c r="I20" s="11"/>
    </row>
    <row r="21" spans="3:9" ht="10" customHeight="1"/>
    <row r="22" spans="3:9" ht="25" customHeight="1">
      <c r="C22" s="217" t="s">
        <v>27</v>
      </c>
      <c r="D22" s="218"/>
      <c r="F22" s="13">
        <f>SUM(F7:F20)</f>
        <v>244500</v>
      </c>
      <c r="G22" s="14"/>
      <c r="H22" s="23" t="e">
        <f t="shared" ref="H22" si="1">SUM(H7:H20)</f>
        <v>#REF!</v>
      </c>
    </row>
    <row r="23" spans="3:9" ht="10" customHeight="1"/>
  </sheetData>
  <mergeCells count="8">
    <mergeCell ref="C13:C14"/>
    <mergeCell ref="C17:C18"/>
    <mergeCell ref="C19:C20"/>
    <mergeCell ref="C22:D22"/>
    <mergeCell ref="C3:H3"/>
    <mergeCell ref="C4:H4"/>
    <mergeCell ref="C7:C8"/>
    <mergeCell ref="C10:C11"/>
  </mergeCells>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 Présentation</vt:lpstr>
      <vt:lpstr>2. Engagements du candidat</vt:lpstr>
      <vt:lpstr>3. BPU</vt:lpstr>
      <vt:lpstr>5. DQE masqué</vt:lpstr>
      <vt:lpstr>'2. Engagements du candidat'!Impression_des_titres</vt:lpstr>
      <vt:lpstr>'3. BPU'!Impression_des_titres</vt:lpstr>
      <vt:lpstr>'1. Présentation'!Zone_d_impression</vt:lpstr>
      <vt:lpstr>'5. DQE masqué'!Zone_d_impression</vt:lpstr>
    </vt:vector>
  </TitlesOfParts>
  <Company>PH Partners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Cadre de réponse</dc:title>
  <dc:creator>Mathieu FRANCOIS</dc:creator>
  <cp:lastModifiedBy>OZTURK YASMINE (CPAM VAL-DE-MARNE)</cp:lastModifiedBy>
  <cp:lastPrinted>2024-01-05T16:12:08Z</cp:lastPrinted>
  <dcterms:created xsi:type="dcterms:W3CDTF">2010-10-20T21:03:05Z</dcterms:created>
  <dcterms:modified xsi:type="dcterms:W3CDTF">2024-10-23T09:58:36Z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MA CGM - AMO ">
    <vt:lpwstr>15 MAI 2014</vt:lpwstr>
  </property>
</Properties>
</file>