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S:\SRAPA\1 MARCHES\Marchés publics 2024\MARCHES LOCAUX\SNU\12_MARCHE ANNUALISE SNU\DSS LOT 10 SNU PLURIANNUEL\"/>
    </mc:Choice>
  </mc:AlternateContent>
  <xr:revisionPtr revIDLastSave="0" documentId="13_ncr:1_{FBA8B4DF-1835-4CCC-B5A9-BEBACC3D9806}" xr6:coauthVersionLast="36" xr6:coauthVersionMax="36" xr10:uidLastSave="{00000000-0000-0000-0000-000000000000}"/>
  <bookViews>
    <workbookView xWindow="0" yWindow="0" windowWidth="25200" windowHeight="10575" xr2:uid="{00000000-000D-0000-FFFF-FFFF00000000}"/>
  </bookViews>
  <sheets>
    <sheet name="DQE_DRAJES_SNU_PLANOCCI_2426_C" sheetId="10" r:id="rId1"/>
    <sheet name="Correspondance" sheetId="17" state="hidden" r:id="rId2"/>
    <sheet name="Détail lot" sheetId="18" state="hidden" r:id="rId3"/>
  </sheets>
  <definedNames>
    <definedName name="_xlnm._FilterDatabase" localSheetId="1" hidden="1">Correspondance!$D$1:$D$142</definedName>
    <definedName name="_Hlk166770939" localSheetId="2">'Détail lot'!$K$4</definedName>
    <definedName name="_xlnm.Print_Titles" localSheetId="0">DQE_DRAJES_SNU_PLANOCCI_2426_C!$1:$15</definedName>
    <definedName name="_xlnm.Print_Area" localSheetId="0">DQE_DRAJES_SNU_PLANOCCI_2426_C!$B$1:$G$39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0" l="1"/>
  <c r="I13" i="18" l="1"/>
  <c r="C13" i="10" l="1"/>
  <c r="H20" i="10" l="1"/>
  <c r="G34" i="10"/>
  <c r="G33" i="10"/>
  <c r="G31" i="10"/>
  <c r="G30" i="10"/>
  <c r="G28" i="10"/>
  <c r="G27" i="10"/>
  <c r="G25" i="10"/>
  <c r="G24" i="10"/>
  <c r="G20" i="10"/>
  <c r="I20" i="10" s="1"/>
  <c r="G19" i="10"/>
  <c r="I19" i="10" l="1"/>
  <c r="H19" i="10"/>
  <c r="D34" i="10"/>
  <c r="D31" i="10"/>
  <c r="D28" i="10"/>
  <c r="D25" i="10"/>
  <c r="D24" i="10"/>
  <c r="E142" i="17"/>
  <c r="D142" i="17"/>
  <c r="E141" i="17"/>
  <c r="D141" i="17"/>
  <c r="E140" i="17"/>
  <c r="D140" i="17"/>
  <c r="E139" i="17"/>
  <c r="D139" i="17"/>
  <c r="E138" i="17"/>
  <c r="D138" i="17"/>
  <c r="E137" i="17"/>
  <c r="D137" i="17"/>
  <c r="E136" i="17"/>
  <c r="D136" i="17"/>
  <c r="E135" i="17"/>
  <c r="D135" i="17"/>
  <c r="E134" i="17"/>
  <c r="D134" i="17"/>
  <c r="E133" i="17"/>
  <c r="D133" i="17"/>
  <c r="E132" i="17"/>
  <c r="D132" i="17"/>
  <c r="E131" i="17"/>
  <c r="D131" i="17"/>
  <c r="E130" i="17"/>
  <c r="D130" i="17"/>
  <c r="E129" i="17"/>
  <c r="D129" i="17"/>
  <c r="E128" i="17"/>
  <c r="D128" i="17"/>
  <c r="E127" i="17"/>
  <c r="D127" i="17"/>
  <c r="E126" i="17"/>
  <c r="D126" i="17"/>
  <c r="E125" i="17"/>
  <c r="D125" i="17"/>
  <c r="E124" i="17"/>
  <c r="D124" i="17"/>
  <c r="E123" i="17"/>
  <c r="D123" i="17"/>
  <c r="E122" i="17"/>
  <c r="D122" i="17"/>
  <c r="E121" i="17"/>
  <c r="D121" i="17"/>
  <c r="E120" i="17"/>
  <c r="D120" i="17"/>
  <c r="E119" i="17"/>
  <c r="D119" i="17"/>
  <c r="E118" i="17"/>
  <c r="D118" i="17"/>
  <c r="E117" i="17"/>
  <c r="D117" i="17"/>
  <c r="E116" i="17"/>
  <c r="D116" i="17"/>
  <c r="E115" i="17"/>
  <c r="D115" i="17"/>
  <c r="E114" i="17"/>
  <c r="D114" i="17"/>
  <c r="E113" i="17"/>
  <c r="D113" i="17"/>
  <c r="E112" i="17"/>
  <c r="D112" i="17"/>
  <c r="E111" i="17"/>
  <c r="D111" i="17"/>
  <c r="E110" i="17"/>
  <c r="D110" i="17"/>
  <c r="E109" i="17"/>
  <c r="D109" i="17"/>
  <c r="E108" i="17"/>
  <c r="D108" i="17"/>
  <c r="E107" i="17"/>
  <c r="D107" i="17"/>
  <c r="E106" i="17"/>
  <c r="D106" i="17"/>
  <c r="E105" i="17"/>
  <c r="D105" i="17"/>
  <c r="E104" i="17"/>
  <c r="D104" i="17"/>
  <c r="E103" i="17"/>
  <c r="D103" i="17"/>
  <c r="E102" i="17"/>
  <c r="D102" i="17"/>
  <c r="E101" i="17"/>
  <c r="D101" i="17"/>
  <c r="E100" i="17"/>
  <c r="D100" i="17"/>
  <c r="E99" i="17"/>
  <c r="D99" i="17"/>
  <c r="E98" i="17"/>
  <c r="D98" i="17"/>
  <c r="E97" i="17"/>
  <c r="D97" i="17"/>
  <c r="E96" i="17"/>
  <c r="D96" i="17"/>
  <c r="E95" i="17"/>
  <c r="D95" i="17"/>
  <c r="E94" i="17"/>
  <c r="D94" i="17"/>
  <c r="E93" i="17"/>
  <c r="D93" i="17"/>
  <c r="E92" i="17"/>
  <c r="D92" i="17"/>
  <c r="E91" i="17"/>
  <c r="D91" i="17"/>
  <c r="E90" i="17"/>
  <c r="D90" i="17"/>
  <c r="E89" i="17"/>
  <c r="D89" i="17"/>
  <c r="E88" i="17"/>
  <c r="D88" i="17"/>
  <c r="E87" i="17"/>
  <c r="D87" i="17"/>
  <c r="E86" i="17"/>
  <c r="D86" i="17"/>
  <c r="E85" i="17"/>
  <c r="D85" i="17"/>
  <c r="E84" i="17"/>
  <c r="D84" i="17"/>
  <c r="E83" i="17"/>
  <c r="D83" i="17"/>
  <c r="E82" i="17"/>
  <c r="D82" i="17"/>
  <c r="E81" i="17"/>
  <c r="D81" i="17"/>
  <c r="E80" i="17"/>
  <c r="D80" i="17"/>
  <c r="E79" i="17"/>
  <c r="D79" i="17"/>
  <c r="E78" i="17"/>
  <c r="D78" i="17"/>
  <c r="E77" i="17"/>
  <c r="D77" i="17"/>
  <c r="E76" i="17"/>
  <c r="D76" i="17"/>
  <c r="E75" i="17"/>
  <c r="D75" i="17"/>
  <c r="E74" i="17"/>
  <c r="D74" i="17"/>
  <c r="E73" i="17"/>
  <c r="D73" i="17"/>
  <c r="E72" i="17"/>
  <c r="D72" i="17"/>
  <c r="E71" i="17"/>
  <c r="D71" i="17"/>
  <c r="E70" i="17"/>
  <c r="D70" i="17"/>
  <c r="E69" i="17"/>
  <c r="D69" i="17"/>
  <c r="E68" i="17"/>
  <c r="D68" i="17"/>
  <c r="E67" i="17"/>
  <c r="D67" i="17"/>
  <c r="E66" i="17"/>
  <c r="D66" i="17"/>
  <c r="E65" i="17"/>
  <c r="D65" i="17"/>
  <c r="E64" i="17"/>
  <c r="D64" i="17"/>
  <c r="E63" i="17"/>
  <c r="D63" i="17"/>
  <c r="E62" i="17"/>
  <c r="D62" i="17"/>
  <c r="E61" i="17"/>
  <c r="D61" i="17"/>
  <c r="E60" i="17"/>
  <c r="D60" i="17"/>
  <c r="E59" i="17"/>
  <c r="D59" i="17"/>
  <c r="E58" i="17"/>
  <c r="D58" i="17"/>
  <c r="E57" i="17"/>
  <c r="D57" i="17"/>
  <c r="E56" i="17"/>
  <c r="D56" i="17"/>
  <c r="E55" i="17"/>
  <c r="D55" i="17"/>
  <c r="E54" i="17"/>
  <c r="D54" i="17"/>
  <c r="E53" i="17"/>
  <c r="D53" i="17"/>
  <c r="E52" i="17"/>
  <c r="D52" i="17"/>
  <c r="E51" i="17"/>
  <c r="D51" i="17"/>
  <c r="E50" i="17"/>
  <c r="D50" i="17"/>
  <c r="E49" i="17"/>
  <c r="D49" i="17"/>
  <c r="E48" i="17"/>
  <c r="D48" i="17"/>
  <c r="E47" i="17"/>
  <c r="D47" i="17"/>
  <c r="E46" i="17"/>
  <c r="D46" i="17"/>
  <c r="E45" i="17"/>
  <c r="D45" i="17"/>
  <c r="E44" i="17"/>
  <c r="D44" i="17"/>
  <c r="E43" i="17"/>
  <c r="D43" i="17"/>
  <c r="E42" i="17"/>
  <c r="D42" i="17"/>
  <c r="E41" i="17"/>
  <c r="D41" i="17"/>
  <c r="E40" i="17"/>
  <c r="D40" i="17"/>
  <c r="E39" i="17"/>
  <c r="D39" i="17"/>
  <c r="E38" i="17"/>
  <c r="D38" i="17"/>
  <c r="E37" i="17"/>
  <c r="D37" i="17"/>
  <c r="E36" i="17"/>
  <c r="D36" i="17"/>
  <c r="E35" i="17"/>
  <c r="D35" i="17"/>
  <c r="E34" i="17"/>
  <c r="D34" i="17"/>
  <c r="E33" i="17"/>
  <c r="D33" i="17"/>
  <c r="E32" i="17"/>
  <c r="D32" i="17"/>
  <c r="E31" i="17"/>
  <c r="D31" i="17"/>
  <c r="E30" i="17"/>
  <c r="D30" i="17"/>
  <c r="E29" i="17"/>
  <c r="D29" i="17"/>
  <c r="E28" i="17"/>
  <c r="D28" i="17"/>
  <c r="E27" i="17"/>
  <c r="D27" i="17"/>
  <c r="E26" i="17"/>
  <c r="D26" i="17"/>
  <c r="E25" i="17"/>
  <c r="D25" i="17"/>
  <c r="E24" i="17"/>
  <c r="D24" i="17"/>
  <c r="E23" i="17"/>
  <c r="D23" i="17"/>
  <c r="E22" i="17"/>
  <c r="D22" i="17"/>
  <c r="E21" i="17"/>
  <c r="D21" i="17"/>
  <c r="E20" i="17"/>
  <c r="D20" i="17"/>
  <c r="E19" i="17"/>
  <c r="D19" i="17"/>
  <c r="E18" i="17"/>
  <c r="D18" i="17"/>
  <c r="E17" i="17"/>
  <c r="D17" i="17"/>
  <c r="E16" i="17"/>
  <c r="D16" i="17"/>
  <c r="E15" i="17"/>
  <c r="D15" i="17"/>
  <c r="E14" i="17"/>
  <c r="D14" i="17"/>
  <c r="E13" i="17"/>
  <c r="D13" i="17"/>
  <c r="E12" i="17"/>
  <c r="D12" i="17"/>
  <c r="E11" i="17"/>
  <c r="D11" i="17"/>
  <c r="E10" i="17"/>
  <c r="D10" i="17"/>
  <c r="E9" i="17"/>
  <c r="D9" i="17"/>
  <c r="E8" i="17"/>
  <c r="D8" i="17"/>
  <c r="E7" i="17"/>
  <c r="D7" i="17"/>
  <c r="E6" i="17"/>
  <c r="D6" i="17"/>
  <c r="E5" i="17"/>
  <c r="D5" i="17"/>
  <c r="E4" i="17"/>
  <c r="D4" i="17"/>
  <c r="E3" i="17"/>
  <c r="D3" i="17"/>
  <c r="E2" i="17"/>
  <c r="D2" i="17"/>
  <c r="H24" i="10" l="1"/>
  <c r="I24" i="10"/>
  <c r="H25" i="10"/>
  <c r="I25" i="10"/>
  <c r="H31" i="10"/>
  <c r="I31" i="10"/>
  <c r="H34" i="10"/>
  <c r="I34" i="10"/>
  <c r="H28" i="10"/>
  <c r="I28" i="10"/>
  <c r="D30" i="10"/>
  <c r="D33" i="10"/>
  <c r="D27" i="10"/>
  <c r="H33" i="10" l="1"/>
  <c r="I33" i="10"/>
  <c r="H30" i="10"/>
  <c r="I30" i="10"/>
  <c r="H27" i="10"/>
  <c r="I27" i="10"/>
  <c r="H38" i="10" l="1"/>
  <c r="G39" i="10" s="1"/>
  <c r="F38" i="10"/>
  <c r="E39" i="10" l="1"/>
</calcChain>
</file>

<file path=xl/sharedStrings.xml><?xml version="1.0" encoding="utf-8"?>
<sst xmlns="http://schemas.openxmlformats.org/spreadsheetml/2006/main" count="91" uniqueCount="65">
  <si>
    <t>RESTAURATION</t>
  </si>
  <si>
    <t xml:space="preserve">HEBERGEMENT &amp; RESTAURATION </t>
  </si>
  <si>
    <r>
      <t xml:space="preserve">Hébergement d'un </t>
    </r>
    <r>
      <rPr>
        <b/>
        <sz val="10"/>
        <rFont val="Calibri"/>
        <family val="2"/>
        <scheme val="minor"/>
      </rPr>
      <t>encadrant</t>
    </r>
    <r>
      <rPr>
        <sz val="10"/>
        <rFont val="Calibri"/>
        <family val="2"/>
        <scheme val="minor"/>
      </rPr>
      <t xml:space="preserve"> pour une nuitée  </t>
    </r>
  </si>
  <si>
    <r>
      <t xml:space="preserve">Hébergement d'un </t>
    </r>
    <r>
      <rPr>
        <b/>
        <sz val="10"/>
        <rFont val="Calibri"/>
        <family val="2"/>
        <scheme val="minor"/>
      </rPr>
      <t>volontaire</t>
    </r>
    <r>
      <rPr>
        <sz val="10"/>
        <rFont val="Calibri"/>
        <family val="2"/>
        <scheme val="minor"/>
      </rPr>
      <t xml:space="preserve"> pour une nuitée</t>
    </r>
  </si>
  <si>
    <t>HEBERGEMENT</t>
  </si>
  <si>
    <t>Nuitée</t>
  </si>
  <si>
    <t>Déjeuner</t>
  </si>
  <si>
    <t>Goûter</t>
  </si>
  <si>
    <t>Dîner</t>
  </si>
  <si>
    <r>
      <t xml:space="preserve">Un déjeuner pour un </t>
    </r>
    <r>
      <rPr>
        <b/>
        <sz val="10"/>
        <rFont val="Calibri"/>
        <family val="2"/>
        <scheme val="minor"/>
      </rPr>
      <t>encadrant</t>
    </r>
  </si>
  <si>
    <r>
      <t xml:space="preserve">Un déjeuner pour un </t>
    </r>
    <r>
      <rPr>
        <b/>
        <sz val="10"/>
        <rFont val="Calibri"/>
        <family val="2"/>
        <scheme val="minor"/>
      </rPr>
      <t>volontaire</t>
    </r>
  </si>
  <si>
    <r>
      <t xml:space="preserve">Un goûter pour un </t>
    </r>
    <r>
      <rPr>
        <b/>
        <sz val="10"/>
        <rFont val="Calibri"/>
        <family val="2"/>
        <scheme val="minor"/>
      </rPr>
      <t>encadrant</t>
    </r>
  </si>
  <si>
    <r>
      <t xml:space="preserve">Un goûter pour un </t>
    </r>
    <r>
      <rPr>
        <b/>
        <sz val="10"/>
        <rFont val="Calibri"/>
        <family val="2"/>
        <scheme val="minor"/>
      </rPr>
      <t>volontaire</t>
    </r>
  </si>
  <si>
    <r>
      <t xml:space="preserve">Un dîner pour un </t>
    </r>
    <r>
      <rPr>
        <b/>
        <sz val="10"/>
        <rFont val="Calibri"/>
        <family val="2"/>
        <scheme val="minor"/>
      </rPr>
      <t>encadrant</t>
    </r>
  </si>
  <si>
    <r>
      <t xml:space="preserve">Un dîner pour un </t>
    </r>
    <r>
      <rPr>
        <b/>
        <sz val="10"/>
        <rFont val="Calibri"/>
        <family val="2"/>
        <scheme val="minor"/>
      </rPr>
      <t>volontaire</t>
    </r>
  </si>
  <si>
    <t>Petit déjeuner</t>
  </si>
  <si>
    <r>
      <t xml:space="preserve">Un petit déjeuner pour un </t>
    </r>
    <r>
      <rPr>
        <b/>
        <sz val="10"/>
        <rFont val="Calibri"/>
        <family val="2"/>
        <scheme val="minor"/>
      </rPr>
      <t>encadrant</t>
    </r>
  </si>
  <si>
    <r>
      <t xml:space="preserve">Un petit déjeuner pour un </t>
    </r>
    <r>
      <rPr>
        <b/>
        <sz val="10"/>
        <rFont val="Calibri"/>
        <family val="2"/>
        <scheme val="minor"/>
      </rPr>
      <t>volontaire</t>
    </r>
  </si>
  <si>
    <t>UO1</t>
  </si>
  <si>
    <t>UO2</t>
  </si>
  <si>
    <t>UO3</t>
  </si>
  <si>
    <t>UO4</t>
  </si>
  <si>
    <t>UO5</t>
  </si>
  <si>
    <t>UO6</t>
  </si>
  <si>
    <t>UO7</t>
  </si>
  <si>
    <t>UO8</t>
  </si>
  <si>
    <t>UO9</t>
  </si>
  <si>
    <t>UO10</t>
  </si>
  <si>
    <t>Prix UNITAIRE HT (en €)</t>
  </si>
  <si>
    <t>A renseigner</t>
  </si>
  <si>
    <t>Nb volontaires</t>
  </si>
  <si>
    <t>Nb encadrants</t>
  </si>
  <si>
    <t>Ratio encadrement</t>
  </si>
  <si>
    <t>Taux encadrement</t>
  </si>
  <si>
    <t>MINI</t>
  </si>
  <si>
    <t>MAXI</t>
  </si>
  <si>
    <t>Lot</t>
  </si>
  <si>
    <t>Numéro département</t>
  </si>
  <si>
    <t>Département</t>
  </si>
  <si>
    <t>nombre minimum de volontaires</t>
  </si>
  <si>
    <t>Nombre minimum d'encadrants</t>
  </si>
  <si>
    <t>nombre maximum de volontaires</t>
  </si>
  <si>
    <t>Nombre maximum d'encadrants</t>
  </si>
  <si>
    <t>Concat</t>
  </si>
  <si>
    <t xml:space="preserve">Comment compléter cette annexe </t>
  </si>
  <si>
    <t>TOTAL = HEBERGEMENT + RESTAURATION</t>
  </si>
  <si>
    <t>Nuitée + Petit déjeuner + Déjeuner + Goûter + Dîner</t>
  </si>
  <si>
    <t>Quantités = Capacité réelle d'accueil du centre</t>
  </si>
  <si>
    <t>Prix d'une journée d'hébergement et restauration pour la capacité réelle du centre</t>
  </si>
  <si>
    <t>Prix moyen d'une journée d'hébergement et restauration pour une personne</t>
  </si>
  <si>
    <t>Taux TVA</t>
  </si>
  <si>
    <t>Prix UNITAIRE TTC (en €)</t>
  </si>
  <si>
    <t>Prix UNITAIRE TTC 
(en €)</t>
  </si>
  <si>
    <t>Prix UNITAIRE HT
 (en €)</t>
  </si>
  <si>
    <t>Prix TOTAL HT
(en €)</t>
  </si>
  <si>
    <t>Prix TOTAL TTC 
(en €)</t>
  </si>
  <si>
    <t>Prix TOTAL HT 
(en €)</t>
  </si>
  <si>
    <t xml:space="preserve"> ------ DETAIL QUANTITATIF ESTIMATIF ------</t>
  </si>
  <si>
    <t>* Renseigner tous les prix unitaires de la colonne E (cellules E19 à E34).</t>
  </si>
  <si>
    <t>* Renseigner tous les taux de TVA de la colonne F (cellules F19 à F34).</t>
  </si>
  <si>
    <t>* Renseigner la capacité d'accueil réelle de volontaires (cellule D20).</t>
  </si>
  <si>
    <t>* Renseigner le numéro du lot à l'aide du menu déroulant (cellule B13).</t>
  </si>
  <si>
    <t xml:space="preserve">Hautes-Pyrénées </t>
  </si>
  <si>
    <t>DSS_LOT10_DRAJES_SNU_PLANOCCI_2426_C</t>
  </si>
  <si>
    <r>
      <rPr>
        <b/>
        <u/>
        <sz val="14"/>
        <rFont val="Calibri"/>
        <family val="2"/>
        <scheme val="minor"/>
      </rPr>
      <t>Objet</t>
    </r>
    <r>
      <rPr>
        <b/>
        <sz val="14"/>
        <rFont val="Calibri"/>
        <family val="2"/>
        <scheme val="minor"/>
      </rPr>
      <t xml:space="preserve"> : </t>
    </r>
    <r>
      <rPr>
        <sz val="14"/>
        <rFont val="Calibri"/>
        <family val="2"/>
        <scheme val="minor"/>
      </rPr>
      <t>Prestations d’hébergement et de restauration collectifs pour les jeunes et leurs encadrants des séjours de cohésion du SNU suite DSS Lot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</si>
</sst>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\ &quot;€&quot;"/>
    <numFmt numFmtId="165" formatCode="0.0%"/>
  </numFmts>
  <fonts count="3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2"/>
      <color theme="3"/>
      <name val="Calibri"/>
      <family val="2"/>
      <scheme val="minor"/>
    </font>
    <font>
      <i/>
      <sz val="26"/>
      <color rgb="FF4F81BD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u/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6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4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3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36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ont="1" applyFill="1"/>
    <xf numFmtId="0" fontId="5" fillId="2" borderId="0" xfId="0" applyFont="1" applyFill="1"/>
    <xf numFmtId="0" fontId="2" fillId="2" borderId="0" xfId="0" applyFont="1" applyFill="1"/>
    <xf numFmtId="0" fontId="0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  <xf numFmtId="0" fontId="0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14" fillId="12" borderId="1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15" fillId="1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3" fontId="15" fillId="2" borderId="1" xfId="2" applyFont="1" applyFill="1" applyBorder="1" applyAlignment="1">
      <alignment horizontal="center" vertical="center" wrapText="1"/>
    </xf>
    <xf numFmtId="165" fontId="15" fillId="2" borderId="1" xfId="3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7" fillId="13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8" fillId="13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0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0" fontId="4" fillId="4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1" fontId="3" fillId="2" borderId="18" xfId="0" applyNumberFormat="1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4" fillId="9" borderId="26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10" fontId="21" fillId="8" borderId="4" xfId="0" applyNumberFormat="1" applyFont="1" applyFill="1" applyBorder="1" applyAlignment="1">
      <alignment horizontal="center" vertical="center" wrapText="1"/>
    </xf>
    <xf numFmtId="164" fontId="21" fillId="2" borderId="16" xfId="0" applyNumberFormat="1" applyFont="1" applyFill="1" applyBorder="1" applyAlignment="1">
      <alignment horizontal="center" vertical="center" wrapText="1"/>
    </xf>
    <xf numFmtId="0" fontId="27" fillId="2" borderId="33" xfId="0" applyFont="1" applyFill="1" applyBorder="1" applyAlignment="1">
      <alignment vertical="center"/>
    </xf>
    <xf numFmtId="0" fontId="27" fillId="2" borderId="36" xfId="0" applyFont="1" applyFill="1" applyBorder="1" applyAlignment="1">
      <alignment vertical="center"/>
    </xf>
    <xf numFmtId="164" fontId="7" fillId="2" borderId="31" xfId="0" applyNumberFormat="1" applyFont="1" applyFill="1" applyBorder="1" applyAlignment="1">
      <alignment horizontal="center" vertical="center" wrapText="1"/>
    </xf>
    <xf numFmtId="0" fontId="30" fillId="10" borderId="1" xfId="0" applyFont="1" applyFill="1" applyBorder="1" applyAlignment="1">
      <alignment horizontal="center" vertical="center"/>
    </xf>
    <xf numFmtId="0" fontId="27" fillId="2" borderId="32" xfId="0" applyFont="1" applyFill="1" applyBorder="1" applyAlignment="1">
      <alignment horizontal="left" vertical="center" indent="2"/>
    </xf>
    <xf numFmtId="0" fontId="27" fillId="2" borderId="35" xfId="0" applyFont="1" applyFill="1" applyBorder="1" applyAlignment="1">
      <alignment horizontal="left" vertical="center" indent="2"/>
    </xf>
    <xf numFmtId="164" fontId="21" fillId="11" borderId="25" xfId="0" applyNumberFormat="1" applyFont="1" applyFill="1" applyBorder="1" applyAlignment="1" applyProtection="1">
      <alignment horizontal="center" vertical="center" wrapText="1"/>
      <protection locked="0"/>
    </xf>
    <xf numFmtId="164" fontId="21" fillId="11" borderId="2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0" fontId="21" fillId="11" borderId="38" xfId="0" applyNumberFormat="1" applyFont="1" applyFill="1" applyBorder="1" applyAlignment="1" applyProtection="1">
      <alignment horizontal="center" vertical="center" wrapText="1"/>
      <protection locked="0"/>
    </xf>
    <xf numFmtId="10" fontId="21" fillId="11" borderId="8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0" xfId="0" applyNumberFormat="1" applyFont="1" applyFill="1" applyAlignment="1">
      <alignment horizontal="center" vertical="center"/>
    </xf>
    <xf numFmtId="164" fontId="21" fillId="2" borderId="3" xfId="0" applyNumberFormat="1" applyFont="1" applyFill="1" applyBorder="1" applyAlignment="1">
      <alignment horizontal="center" vertical="center" wrapText="1"/>
    </xf>
    <xf numFmtId="164" fontId="21" fillId="2" borderId="28" xfId="0" applyNumberFormat="1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164" fontId="21" fillId="2" borderId="41" xfId="0" applyNumberFormat="1" applyFont="1" applyFill="1" applyBorder="1" applyAlignment="1">
      <alignment horizontal="center" vertical="center" wrapText="1"/>
    </xf>
    <xf numFmtId="164" fontId="21" fillId="11" borderId="46" xfId="0" applyNumberFormat="1" applyFont="1" applyFill="1" applyBorder="1" applyAlignment="1" applyProtection="1">
      <alignment horizontal="center" vertical="center" wrapText="1"/>
      <protection locked="0"/>
    </xf>
    <xf numFmtId="164" fontId="21" fillId="2" borderId="46" xfId="0" applyNumberFormat="1" applyFont="1" applyFill="1" applyBorder="1" applyAlignment="1">
      <alignment horizontal="center" vertical="center" wrapText="1"/>
    </xf>
    <xf numFmtId="0" fontId="1" fillId="4" borderId="4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164" fontId="21" fillId="2" borderId="49" xfId="0" applyNumberFormat="1" applyFont="1" applyFill="1" applyBorder="1" applyAlignment="1">
      <alignment horizontal="center" vertical="center" wrapText="1"/>
    </xf>
    <xf numFmtId="164" fontId="21" fillId="2" borderId="50" xfId="0" applyNumberFormat="1" applyFont="1" applyFill="1" applyBorder="1" applyAlignment="1">
      <alignment horizontal="center" vertical="center" wrapText="1"/>
    </xf>
    <xf numFmtId="164" fontId="21" fillId="2" borderId="27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64" fontId="33" fillId="2" borderId="44" xfId="0" applyNumberFormat="1" applyFont="1" applyFill="1" applyBorder="1" applyAlignment="1">
      <alignment horizontal="center" vertical="center"/>
    </xf>
    <xf numFmtId="164" fontId="33" fillId="2" borderId="10" xfId="0" applyNumberFormat="1" applyFont="1" applyFill="1" applyBorder="1" applyAlignment="1">
      <alignment horizontal="center" vertical="center"/>
    </xf>
    <xf numFmtId="164" fontId="33" fillId="2" borderId="28" xfId="0" applyNumberFormat="1" applyFont="1" applyFill="1" applyBorder="1" applyAlignment="1">
      <alignment horizontal="center" vertical="center"/>
    </xf>
    <xf numFmtId="164" fontId="33" fillId="2" borderId="43" xfId="0" applyNumberFormat="1" applyFont="1" applyFill="1" applyBorder="1" applyAlignment="1">
      <alignment horizontal="center" vertical="center"/>
    </xf>
    <xf numFmtId="164" fontId="33" fillId="2" borderId="41" xfId="0" applyNumberFormat="1" applyFont="1" applyFill="1" applyBorder="1" applyAlignment="1">
      <alignment horizontal="center" vertical="center"/>
    </xf>
    <xf numFmtId="164" fontId="33" fillId="2" borderId="42" xfId="0" applyNumberFormat="1" applyFont="1" applyFill="1" applyBorder="1" applyAlignment="1">
      <alignment horizontal="center" vertical="center"/>
    </xf>
    <xf numFmtId="164" fontId="33" fillId="2" borderId="46" xfId="0" applyNumberFormat="1" applyFont="1" applyFill="1" applyBorder="1" applyAlignment="1">
      <alignment horizontal="center" vertical="center"/>
    </xf>
    <xf numFmtId="164" fontId="33" fillId="2" borderId="47" xfId="0" applyNumberFormat="1" applyFont="1" applyFill="1" applyBorder="1" applyAlignment="1">
      <alignment horizontal="center" vertical="center"/>
    </xf>
    <xf numFmtId="0" fontId="27" fillId="2" borderId="51" xfId="0" applyFont="1" applyFill="1" applyBorder="1" applyAlignment="1">
      <alignment horizontal="left" vertical="center" indent="2"/>
    </xf>
    <xf numFmtId="0" fontId="27" fillId="2" borderId="52" xfId="0" applyFont="1" applyFill="1" applyBorder="1" applyAlignment="1">
      <alignment vertical="center"/>
    </xf>
    <xf numFmtId="0" fontId="0" fillId="2" borderId="52" xfId="0" applyFont="1" applyFill="1" applyBorder="1"/>
    <xf numFmtId="0" fontId="2" fillId="2" borderId="53" xfId="0" applyFont="1" applyFill="1" applyBorder="1" applyAlignment="1">
      <alignment horizontal="center" vertical="center"/>
    </xf>
    <xf numFmtId="0" fontId="0" fillId="2" borderId="33" xfId="0" applyFont="1" applyFill="1" applyBorder="1"/>
    <xf numFmtId="0" fontId="2" fillId="2" borderId="34" xfId="0" applyFont="1" applyFill="1" applyBorder="1" applyAlignment="1">
      <alignment horizontal="center" vertical="center"/>
    </xf>
    <xf numFmtId="0" fontId="0" fillId="2" borderId="36" xfId="0" applyFont="1" applyFill="1" applyBorder="1"/>
    <xf numFmtId="0" fontId="2" fillId="2" borderId="37" xfId="0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32" fillId="8" borderId="11" xfId="0" applyFont="1" applyFill="1" applyBorder="1"/>
    <xf numFmtId="0" fontId="3" fillId="11" borderId="28" xfId="0" applyFont="1" applyFill="1" applyBorder="1" applyAlignment="1" applyProtection="1">
      <alignment horizontal="center" vertical="center"/>
      <protection locked="0"/>
    </xf>
    <xf numFmtId="0" fontId="6" fillId="10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" fillId="4" borderId="55" xfId="0" applyFont="1" applyFill="1" applyBorder="1" applyAlignment="1">
      <alignment horizontal="center" vertical="center" wrapText="1"/>
    </xf>
    <xf numFmtId="164" fontId="21" fillId="2" borderId="4" xfId="0" applyNumberFormat="1" applyFont="1" applyFill="1" applyBorder="1" applyAlignment="1">
      <alignment horizontal="center" vertical="center" wrapText="1"/>
    </xf>
    <xf numFmtId="0" fontId="34" fillId="2" borderId="0" xfId="0" applyFont="1" applyFill="1" applyAlignment="1">
      <alignment horizontal="justify" vertical="center"/>
    </xf>
    <xf numFmtId="10" fontId="21" fillId="8" borderId="56" xfId="0" applyNumberFormat="1" applyFont="1" applyFill="1" applyBorder="1" applyAlignment="1">
      <alignment horizontal="center" vertical="center" wrapText="1"/>
    </xf>
    <xf numFmtId="10" fontId="21" fillId="11" borderId="57" xfId="0" applyNumberFormat="1" applyFont="1" applyFill="1" applyBorder="1" applyAlignment="1" applyProtection="1">
      <alignment horizontal="center" vertical="center" wrapText="1"/>
      <protection locked="0"/>
    </xf>
    <xf numFmtId="0" fontId="11" fillId="8" borderId="5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2" fillId="3" borderId="40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 wrapText="1"/>
    </xf>
    <xf numFmtId="0" fontId="26" fillId="13" borderId="2" xfId="0" applyFont="1" applyFill="1" applyBorder="1" applyAlignment="1">
      <alignment horizontal="center" vertical="center"/>
    </xf>
    <xf numFmtId="0" fontId="26" fillId="13" borderId="19" xfId="0" applyFont="1" applyFill="1" applyBorder="1" applyAlignment="1">
      <alignment horizontal="center" vertical="center"/>
    </xf>
    <xf numFmtId="0" fontId="26" fillId="13" borderId="20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8" fillId="14" borderId="30" xfId="0" applyFont="1" applyFill="1" applyBorder="1" applyAlignment="1">
      <alignment horizontal="center" vertical="center"/>
    </xf>
    <xf numFmtId="0" fontId="8" fillId="14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8" fillId="2" borderId="23" xfId="0" applyFont="1" applyFill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9" borderId="13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19" fillId="13" borderId="22" xfId="0" applyFont="1" applyFill="1" applyBorder="1" applyAlignment="1">
      <alignment horizontal="center" vertical="center" wrapText="1"/>
    </xf>
    <xf numFmtId="0" fontId="20" fillId="13" borderId="21" xfId="0" applyFont="1" applyFill="1" applyBorder="1" applyAlignment="1">
      <alignment horizontal="center" vertical="center" wrapText="1"/>
    </xf>
    <xf numFmtId="0" fontId="6" fillId="10" borderId="22" xfId="0" applyFont="1" applyFill="1" applyBorder="1" applyAlignment="1">
      <alignment horizontal="center" vertical="center" wrapText="1"/>
    </xf>
    <xf numFmtId="0" fontId="6" fillId="10" borderId="21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/>
    </xf>
    <xf numFmtId="0" fontId="31" fillId="11" borderId="17" xfId="0" applyFont="1" applyFill="1" applyBorder="1" applyAlignment="1" applyProtection="1">
      <alignment horizontal="center" vertical="center"/>
    </xf>
  </cellXfs>
  <cellStyles count="4">
    <cellStyle name="Milliers" xfId="2" builtinId="3"/>
    <cellStyle name="Normal" xfId="0" builtinId="0"/>
    <cellStyle name="Normal 2" xfId="1" xr:uid="{00000000-0005-0000-0000-000002000000}"/>
    <cellStyle name="Pourcentage" xfId="3" builtinId="5"/>
  </cellStyles>
  <dxfs count="0"/>
  <tableStyles count="0" defaultTableStyle="TableStyleMedium2" defaultPivotStyle="PivotStyleLight16"/>
  <colors>
    <mruColors>
      <color rgb="FFFFFF99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12275</xdr:colOff>
      <xdr:row>0</xdr:row>
      <xdr:rowOff>38100</xdr:rowOff>
    </xdr:from>
    <xdr:to>
      <xdr:col>2</xdr:col>
      <xdr:colOff>1219200</xdr:colOff>
      <xdr:row>0</xdr:row>
      <xdr:rowOff>1152524</xdr:rowOff>
    </xdr:to>
    <xdr:pic>
      <xdr:nvPicPr>
        <xdr:cNvPr id="6" name="Image 5" descr="Fichier:Région académique Occitanie.svg — Wikipédia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250" y="38100"/>
          <a:ext cx="1978450" cy="11144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2"/>
  <sheetViews>
    <sheetView tabSelected="1" zoomScale="80" zoomScaleNormal="80" workbookViewId="0">
      <selection activeCell="B8" sqref="B8"/>
    </sheetView>
  </sheetViews>
  <sheetFormatPr baseColWidth="10" defaultColWidth="11.42578125" defaultRowHeight="15" x14ac:dyDescent="0.25"/>
  <cols>
    <col min="1" max="1" width="2.7109375" style="3" customWidth="1"/>
    <col min="2" max="2" width="11.5703125" style="8" customWidth="1"/>
    <col min="3" max="3" width="51.5703125" style="8" customWidth="1"/>
    <col min="4" max="4" width="48.85546875" style="8" customWidth="1"/>
    <col min="5" max="5" width="20.5703125" style="3" customWidth="1"/>
    <col min="6" max="6" width="16.140625" style="3" customWidth="1"/>
    <col min="7" max="9" width="20.5703125" style="3" customWidth="1"/>
    <col min="10" max="16384" width="11.42578125" style="3"/>
  </cols>
  <sheetData>
    <row r="1" spans="2:9" ht="99.75" customHeight="1" x14ac:dyDescent="0.25">
      <c r="C1" s="108" t="s">
        <v>63</v>
      </c>
      <c r="D1" s="108"/>
      <c r="E1" s="108"/>
      <c r="F1" s="108"/>
      <c r="G1" s="108"/>
      <c r="H1" s="108"/>
      <c r="I1" s="108"/>
    </row>
    <row r="2" spans="2:9" ht="67.5" customHeight="1" x14ac:dyDescent="0.25">
      <c r="B2" s="109" t="s">
        <v>57</v>
      </c>
      <c r="C2" s="110"/>
      <c r="D2" s="110"/>
      <c r="E2" s="110"/>
      <c r="F2" s="110"/>
      <c r="G2" s="110"/>
      <c r="H2" s="110"/>
      <c r="I2" s="110"/>
    </row>
    <row r="3" spans="2:9" ht="66" customHeight="1" x14ac:dyDescent="0.25">
      <c r="B3" s="119" t="s">
        <v>64</v>
      </c>
      <c r="C3" s="119"/>
      <c r="D3" s="119"/>
      <c r="E3" s="119"/>
      <c r="F3" s="119"/>
      <c r="G3" s="119"/>
      <c r="H3" s="119"/>
      <c r="I3" s="119"/>
    </row>
    <row r="4" spans="2:9" ht="15.75" x14ac:dyDescent="0.25">
      <c r="B4" s="34"/>
      <c r="C4" s="20" t="s">
        <v>29</v>
      </c>
      <c r="D4" s="1"/>
      <c r="E4" s="2"/>
      <c r="F4" s="2"/>
      <c r="G4" s="2"/>
    </row>
    <row r="5" spans="2:9" ht="15.75" x14ac:dyDescent="0.25">
      <c r="B5" s="93"/>
      <c r="C5" s="20"/>
      <c r="D5" s="1"/>
      <c r="E5" s="2"/>
      <c r="F5" s="2"/>
      <c r="G5" s="2"/>
    </row>
    <row r="6" spans="2:9" s="38" customFormat="1" ht="15.75" x14ac:dyDescent="0.25">
      <c r="B6" s="111" t="s">
        <v>44</v>
      </c>
      <c r="C6" s="112"/>
      <c r="D6" s="112"/>
      <c r="E6" s="112"/>
      <c r="F6" s="112"/>
      <c r="G6" s="112"/>
      <c r="H6" s="112"/>
      <c r="I6" s="113"/>
    </row>
    <row r="7" spans="2:9" s="38" customFormat="1" ht="15.75" x14ac:dyDescent="0.25">
      <c r="B7" s="85" t="s">
        <v>61</v>
      </c>
      <c r="C7" s="86"/>
      <c r="D7" s="86"/>
      <c r="E7" s="86"/>
      <c r="F7" s="86"/>
      <c r="G7" s="86"/>
      <c r="H7" s="87"/>
      <c r="I7" s="88"/>
    </row>
    <row r="8" spans="2:9" s="38" customFormat="1" ht="15.75" x14ac:dyDescent="0.25">
      <c r="B8" s="54" t="s">
        <v>60</v>
      </c>
      <c r="C8" s="50"/>
      <c r="D8" s="50"/>
      <c r="E8" s="50"/>
      <c r="F8" s="50"/>
      <c r="G8" s="50"/>
      <c r="H8" s="89"/>
      <c r="I8" s="90"/>
    </row>
    <row r="9" spans="2:9" s="38" customFormat="1" ht="15.75" x14ac:dyDescent="0.25">
      <c r="B9" s="54" t="s">
        <v>58</v>
      </c>
      <c r="C9" s="50"/>
      <c r="D9" s="50"/>
      <c r="E9" s="50"/>
      <c r="F9" s="50"/>
      <c r="G9" s="50"/>
      <c r="H9" s="89"/>
      <c r="I9" s="90"/>
    </row>
    <row r="10" spans="2:9" s="38" customFormat="1" ht="15.75" x14ac:dyDescent="0.25">
      <c r="B10" s="55" t="s">
        <v>59</v>
      </c>
      <c r="C10" s="51"/>
      <c r="D10" s="51"/>
      <c r="E10" s="51"/>
      <c r="F10" s="51"/>
      <c r="G10" s="51"/>
      <c r="H10" s="91"/>
      <c r="I10" s="92"/>
    </row>
    <row r="11" spans="2:9" ht="15.75" x14ac:dyDescent="0.25">
      <c r="B11" s="32"/>
      <c r="C11" s="20"/>
      <c r="D11" s="1"/>
      <c r="E11" s="2"/>
      <c r="F11" s="2"/>
      <c r="G11" s="2"/>
    </row>
    <row r="12" spans="2:9" ht="24" thickBot="1" x14ac:dyDescent="0.3">
      <c r="B12" s="53" t="s">
        <v>36</v>
      </c>
      <c r="C12" s="20"/>
      <c r="D12" s="1"/>
      <c r="E12" s="2"/>
      <c r="F12" s="2"/>
      <c r="G12" s="2"/>
    </row>
    <row r="13" spans="2:9" ht="27.75" customHeight="1" thickBot="1" x14ac:dyDescent="0.3">
      <c r="B13" s="135">
        <v>10</v>
      </c>
      <c r="C13" s="117" t="str">
        <f>VLOOKUP(B13,'Détail lot'!$A$3:$I$14,9,FALSE)</f>
        <v xml:space="preserve">65 - Hautes-Pyrénées </v>
      </c>
      <c r="D13" s="118"/>
      <c r="E13" s="118"/>
      <c r="F13" s="118"/>
      <c r="G13" s="118"/>
      <c r="H13" s="118"/>
      <c r="I13" s="118"/>
    </row>
    <row r="14" spans="2:9" ht="16.5" thickBot="1" x14ac:dyDescent="0.3">
      <c r="B14" s="19"/>
      <c r="C14" s="18"/>
      <c r="D14" s="1"/>
      <c r="E14" s="2"/>
      <c r="F14" s="2"/>
      <c r="G14" s="2"/>
    </row>
    <row r="15" spans="2:9" s="4" customFormat="1" ht="27" customHeight="1" thickTop="1" thickBot="1" x14ac:dyDescent="0.35">
      <c r="B15" s="114" t="s">
        <v>1</v>
      </c>
      <c r="C15" s="115"/>
      <c r="D15" s="115"/>
      <c r="E15" s="115"/>
      <c r="F15" s="115"/>
      <c r="G15" s="115"/>
      <c r="H15" s="115"/>
      <c r="I15" s="116"/>
    </row>
    <row r="16" spans="2:9" ht="16.5" thickTop="1" thickBot="1" x14ac:dyDescent="0.3">
      <c r="B16" s="6"/>
      <c r="C16" s="1"/>
      <c r="D16" s="1"/>
      <c r="E16" s="7"/>
      <c r="F16" s="7"/>
      <c r="G16" s="7"/>
    </row>
    <row r="17" spans="2:9" s="5" customFormat="1" ht="33.75" customHeight="1" thickTop="1" thickBot="1" x14ac:dyDescent="0.3">
      <c r="B17" s="103" t="s">
        <v>4</v>
      </c>
      <c r="C17" s="104"/>
      <c r="D17" s="104"/>
      <c r="E17" s="104"/>
      <c r="F17" s="104"/>
      <c r="G17" s="104"/>
      <c r="H17" s="104"/>
      <c r="I17" s="105"/>
    </row>
    <row r="18" spans="2:9" s="5" customFormat="1" ht="33" thickTop="1" thickBot="1" x14ac:dyDescent="0.3">
      <c r="B18" s="106" t="s">
        <v>5</v>
      </c>
      <c r="C18" s="107"/>
      <c r="D18" s="97" t="s">
        <v>47</v>
      </c>
      <c r="E18" s="65" t="s">
        <v>53</v>
      </c>
      <c r="F18" s="66" t="s">
        <v>50</v>
      </c>
      <c r="G18" s="72" t="s">
        <v>52</v>
      </c>
      <c r="H18" s="76" t="s">
        <v>54</v>
      </c>
      <c r="I18" s="67" t="s">
        <v>55</v>
      </c>
    </row>
    <row r="19" spans="2:9" ht="24.95" customHeight="1" x14ac:dyDescent="0.25">
      <c r="B19" s="11" t="s">
        <v>18</v>
      </c>
      <c r="C19" s="9" t="s">
        <v>2</v>
      </c>
      <c r="D19" s="41" t="e">
        <f>VLOOKUP(D20,Correspondance!$A$2:$B$142,2,FALSE)</f>
        <v>#N/A</v>
      </c>
      <c r="E19" s="56">
        <v>0</v>
      </c>
      <c r="F19" s="60">
        <v>0</v>
      </c>
      <c r="G19" s="63">
        <f>E19*(1+F19)</f>
        <v>0</v>
      </c>
      <c r="H19" s="77" t="e">
        <f>D19*E19</f>
        <v>#N/A</v>
      </c>
      <c r="I19" s="78" t="e">
        <f>D19*G19</f>
        <v>#N/A</v>
      </c>
    </row>
    <row r="20" spans="2:9" ht="24.95" customHeight="1" thickBot="1" x14ac:dyDescent="0.3">
      <c r="B20" s="39" t="s">
        <v>19</v>
      </c>
      <c r="C20" s="40" t="s">
        <v>3</v>
      </c>
      <c r="D20" s="95"/>
      <c r="E20" s="57">
        <v>0</v>
      </c>
      <c r="F20" s="61">
        <v>0</v>
      </c>
      <c r="G20" s="64">
        <f>E20*(1+F20)</f>
        <v>0</v>
      </c>
      <c r="H20" s="79">
        <f>D20*E20</f>
        <v>0</v>
      </c>
      <c r="I20" s="80">
        <f>D20*G20</f>
        <v>0</v>
      </c>
    </row>
    <row r="21" spans="2:9" ht="16.5" thickTop="1" thickBot="1" x14ac:dyDescent="0.3">
      <c r="B21" s="6"/>
      <c r="C21" s="1"/>
      <c r="D21" s="1"/>
      <c r="E21" s="7"/>
      <c r="F21" s="7"/>
      <c r="G21" s="7"/>
      <c r="H21" s="62"/>
      <c r="I21" s="62"/>
    </row>
    <row r="22" spans="2:9" s="5" customFormat="1" ht="33.75" customHeight="1" thickTop="1" thickBot="1" x14ac:dyDescent="0.3">
      <c r="B22" s="103" t="s">
        <v>0</v>
      </c>
      <c r="C22" s="104"/>
      <c r="D22" s="104"/>
      <c r="E22" s="104"/>
      <c r="F22" s="104"/>
      <c r="G22" s="104"/>
      <c r="H22" s="104"/>
      <c r="I22" s="105"/>
    </row>
    <row r="23" spans="2:9" s="5" customFormat="1" ht="33" thickTop="1" thickBot="1" x14ac:dyDescent="0.3">
      <c r="B23" s="128" t="s">
        <v>15</v>
      </c>
      <c r="C23" s="129"/>
      <c r="D23" s="96" t="s">
        <v>47</v>
      </c>
      <c r="E23" s="65" t="s">
        <v>28</v>
      </c>
      <c r="F23" s="66" t="s">
        <v>50</v>
      </c>
      <c r="G23" s="76" t="s">
        <v>51</v>
      </c>
      <c r="H23" s="76" t="s">
        <v>54</v>
      </c>
      <c r="I23" s="67" t="s">
        <v>55</v>
      </c>
    </row>
    <row r="24" spans="2:9" ht="24.95" customHeight="1" x14ac:dyDescent="0.25">
      <c r="B24" s="16" t="s">
        <v>20</v>
      </c>
      <c r="C24" s="9" t="s">
        <v>16</v>
      </c>
      <c r="D24" s="41" t="e">
        <f>$D$19</f>
        <v>#N/A</v>
      </c>
      <c r="E24" s="56">
        <v>0</v>
      </c>
      <c r="F24" s="60">
        <v>0</v>
      </c>
      <c r="G24" s="68">
        <f>E24*(1+F24)</f>
        <v>0</v>
      </c>
      <c r="H24" s="81" t="e">
        <f t="shared" ref="H24:H34" si="0">D24*E24</f>
        <v>#N/A</v>
      </c>
      <c r="I24" s="82" t="e">
        <f t="shared" ref="I24:I34" si="1">D24*G24</f>
        <v>#N/A</v>
      </c>
    </row>
    <row r="25" spans="2:9" ht="24.95" customHeight="1" thickBot="1" x14ac:dyDescent="0.3">
      <c r="B25" s="17" t="s">
        <v>21</v>
      </c>
      <c r="C25" s="10" t="s">
        <v>17</v>
      </c>
      <c r="D25" s="36">
        <f>$D$20</f>
        <v>0</v>
      </c>
      <c r="E25" s="69">
        <v>0</v>
      </c>
      <c r="F25" s="102">
        <v>0</v>
      </c>
      <c r="G25" s="70">
        <f>E25*(1+F25)</f>
        <v>0</v>
      </c>
      <c r="H25" s="83">
        <f t="shared" si="0"/>
        <v>0</v>
      </c>
      <c r="I25" s="84">
        <f t="shared" si="1"/>
        <v>0</v>
      </c>
    </row>
    <row r="26" spans="2:9" ht="32.25" thickBot="1" x14ac:dyDescent="0.3">
      <c r="B26" s="130" t="s">
        <v>6</v>
      </c>
      <c r="C26" s="131"/>
      <c r="D26" s="42" t="s">
        <v>47</v>
      </c>
      <c r="E26" s="65" t="s">
        <v>28</v>
      </c>
      <c r="F26" s="66" t="s">
        <v>50</v>
      </c>
      <c r="G26" s="72" t="s">
        <v>51</v>
      </c>
      <c r="H26" s="47" t="s">
        <v>54</v>
      </c>
      <c r="I26" s="71" t="s">
        <v>55</v>
      </c>
    </row>
    <row r="27" spans="2:9" ht="24.95" customHeight="1" x14ac:dyDescent="0.25">
      <c r="B27" s="12" t="s">
        <v>22</v>
      </c>
      <c r="C27" s="9" t="s">
        <v>9</v>
      </c>
      <c r="D27" s="41" t="e">
        <f>$D$19</f>
        <v>#N/A</v>
      </c>
      <c r="E27" s="56">
        <v>0</v>
      </c>
      <c r="F27" s="60">
        <v>0</v>
      </c>
      <c r="G27" s="73">
        <f>E27*(1+F27)</f>
        <v>0</v>
      </c>
      <c r="H27" s="81" t="e">
        <f t="shared" si="0"/>
        <v>#N/A</v>
      </c>
      <c r="I27" s="82" t="e">
        <f t="shared" si="1"/>
        <v>#N/A</v>
      </c>
    </row>
    <row r="28" spans="2:9" ht="24.95" customHeight="1" thickBot="1" x14ac:dyDescent="0.3">
      <c r="B28" s="13" t="s">
        <v>23</v>
      </c>
      <c r="C28" s="10" t="s">
        <v>10</v>
      </c>
      <c r="D28" s="36">
        <f>$D$20</f>
        <v>0</v>
      </c>
      <c r="E28" s="69">
        <v>0</v>
      </c>
      <c r="F28" s="102">
        <v>0</v>
      </c>
      <c r="G28" s="74">
        <f>E28*(1+F28)</f>
        <v>0</v>
      </c>
      <c r="H28" s="83">
        <f t="shared" si="0"/>
        <v>0</v>
      </c>
      <c r="I28" s="84">
        <f t="shared" si="1"/>
        <v>0</v>
      </c>
    </row>
    <row r="29" spans="2:9" ht="32.25" thickBot="1" x14ac:dyDescent="0.3">
      <c r="B29" s="122" t="s">
        <v>7</v>
      </c>
      <c r="C29" s="123"/>
      <c r="D29" s="43" t="s">
        <v>47</v>
      </c>
      <c r="E29" s="65" t="s">
        <v>28</v>
      </c>
      <c r="F29" s="66" t="s">
        <v>50</v>
      </c>
      <c r="G29" s="72" t="s">
        <v>51</v>
      </c>
      <c r="H29" s="76" t="s">
        <v>54</v>
      </c>
      <c r="I29" s="71" t="s">
        <v>55</v>
      </c>
    </row>
    <row r="30" spans="2:9" ht="24.95" customHeight="1" x14ac:dyDescent="0.25">
      <c r="B30" s="35" t="s">
        <v>24</v>
      </c>
      <c r="C30" s="9" t="s">
        <v>11</v>
      </c>
      <c r="D30" s="41" t="e">
        <f>$D$19</f>
        <v>#N/A</v>
      </c>
      <c r="E30" s="56">
        <v>0</v>
      </c>
      <c r="F30" s="60">
        <v>0</v>
      </c>
      <c r="G30" s="73">
        <f>E30*(1+F30)</f>
        <v>0</v>
      </c>
      <c r="H30" s="81" t="e">
        <f t="shared" si="0"/>
        <v>#N/A</v>
      </c>
      <c r="I30" s="82" t="e">
        <f t="shared" si="1"/>
        <v>#N/A</v>
      </c>
    </row>
    <row r="31" spans="2:9" ht="24.95" customHeight="1" thickBot="1" x14ac:dyDescent="0.3">
      <c r="B31" s="14" t="s">
        <v>25</v>
      </c>
      <c r="C31" s="10" t="s">
        <v>12</v>
      </c>
      <c r="D31" s="36">
        <f>$D$20</f>
        <v>0</v>
      </c>
      <c r="E31" s="69">
        <v>0</v>
      </c>
      <c r="F31" s="102">
        <v>0</v>
      </c>
      <c r="G31" s="74">
        <f>E31*(1+F31)</f>
        <v>0</v>
      </c>
      <c r="H31" s="83">
        <f t="shared" si="0"/>
        <v>0</v>
      </c>
      <c r="I31" s="84">
        <f t="shared" si="1"/>
        <v>0</v>
      </c>
    </row>
    <row r="32" spans="2:9" ht="32.25" thickBot="1" x14ac:dyDescent="0.3">
      <c r="B32" s="124" t="s">
        <v>8</v>
      </c>
      <c r="C32" s="125"/>
      <c r="D32" s="44" t="s">
        <v>47</v>
      </c>
      <c r="E32" s="65" t="s">
        <v>28</v>
      </c>
      <c r="F32" s="66" t="s">
        <v>50</v>
      </c>
      <c r="G32" s="72" t="s">
        <v>51</v>
      </c>
      <c r="H32" s="76" t="s">
        <v>54</v>
      </c>
      <c r="I32" s="71" t="s">
        <v>55</v>
      </c>
    </row>
    <row r="33" spans="2:9" ht="24.95" customHeight="1" x14ac:dyDescent="0.25">
      <c r="B33" s="15" t="s">
        <v>26</v>
      </c>
      <c r="C33" s="9" t="s">
        <v>13</v>
      </c>
      <c r="D33" s="41" t="e">
        <f>$D$19</f>
        <v>#N/A</v>
      </c>
      <c r="E33" s="56">
        <v>0</v>
      </c>
      <c r="F33" s="60">
        <v>0</v>
      </c>
      <c r="G33" s="73">
        <f>E33*(1+F33)</f>
        <v>0</v>
      </c>
      <c r="H33" s="81" t="e">
        <f t="shared" si="0"/>
        <v>#N/A</v>
      </c>
      <c r="I33" s="82" t="e">
        <f t="shared" si="1"/>
        <v>#N/A</v>
      </c>
    </row>
    <row r="34" spans="2:9" ht="24.95" customHeight="1" thickBot="1" x14ac:dyDescent="0.3">
      <c r="B34" s="45" t="s">
        <v>27</v>
      </c>
      <c r="C34" s="40" t="s">
        <v>14</v>
      </c>
      <c r="D34" s="46">
        <f>$D$20</f>
        <v>0</v>
      </c>
      <c r="E34" s="57">
        <v>0</v>
      </c>
      <c r="F34" s="61">
        <v>0</v>
      </c>
      <c r="G34" s="75">
        <f>E34*(1+F34)</f>
        <v>0</v>
      </c>
      <c r="H34" s="79">
        <f t="shared" si="0"/>
        <v>0</v>
      </c>
      <c r="I34" s="80">
        <f t="shared" si="1"/>
        <v>0</v>
      </c>
    </row>
    <row r="35" spans="2:9" ht="16.5" thickTop="1" thickBot="1" x14ac:dyDescent="0.3">
      <c r="B35" s="6"/>
      <c r="C35" s="1"/>
      <c r="D35" s="1"/>
      <c r="E35" s="7"/>
      <c r="F35" s="7"/>
      <c r="G35" s="7"/>
    </row>
    <row r="36" spans="2:9" ht="38.1" customHeight="1" thickTop="1" thickBot="1" x14ac:dyDescent="0.3">
      <c r="B36" s="103" t="s">
        <v>45</v>
      </c>
      <c r="C36" s="104"/>
      <c r="D36" s="104"/>
      <c r="E36" s="104"/>
      <c r="F36" s="104"/>
      <c r="G36" s="104"/>
      <c r="H36" s="105"/>
    </row>
    <row r="37" spans="2:9" ht="33" thickTop="1" thickBot="1" x14ac:dyDescent="0.3">
      <c r="B37" s="126" t="s">
        <v>46</v>
      </c>
      <c r="C37" s="127"/>
      <c r="D37" s="127"/>
      <c r="E37" s="76" t="s">
        <v>28</v>
      </c>
      <c r="F37" s="98" t="s">
        <v>56</v>
      </c>
      <c r="G37" s="98" t="s">
        <v>51</v>
      </c>
      <c r="H37" s="67" t="s">
        <v>55</v>
      </c>
    </row>
    <row r="38" spans="2:9" ht="38.1" customHeight="1" thickBot="1" x14ac:dyDescent="0.3">
      <c r="B38" s="132" t="s">
        <v>48</v>
      </c>
      <c r="C38" s="133"/>
      <c r="D38" s="133"/>
      <c r="E38" s="48"/>
      <c r="F38" s="99" t="e">
        <f>H19+H20+H24+H25+H27+H28+H30+H31+H33+H34</f>
        <v>#N/A</v>
      </c>
      <c r="G38" s="48"/>
      <c r="H38" s="49" t="e">
        <f>I19+I20+I24+I25+I27+I28+I30+I31+I33+I34</f>
        <v>#N/A</v>
      </c>
    </row>
    <row r="39" spans="2:9" ht="36.75" customHeight="1" thickBot="1" x14ac:dyDescent="0.3">
      <c r="B39" s="120" t="s">
        <v>49</v>
      </c>
      <c r="C39" s="121"/>
      <c r="D39" s="121"/>
      <c r="E39" s="52" t="e">
        <f>F38/SUM(D19:D20)</f>
        <v>#N/A</v>
      </c>
      <c r="F39" s="101"/>
      <c r="G39" s="52" t="e">
        <f>H38/SUM(D19:D20)</f>
        <v>#N/A</v>
      </c>
      <c r="H39" s="94"/>
    </row>
    <row r="40" spans="2:9" ht="15.75" thickTop="1" x14ac:dyDescent="0.25"/>
    <row r="42" spans="2:9" x14ac:dyDescent="0.25">
      <c r="G42" s="37"/>
    </row>
  </sheetData>
  <sheetProtection algorithmName="SHA-512" hashValue="eT0YUpXv1HOOlrLO2GHYllhMr5+jVatNXHRppOlFv7RToA8/Fufl0vagM6+X7N7Mukilpzqz1Qqmko3BmcO5Hw==" saltValue="Fh9hWcKDc4B2iVAyguwTDw==" spinCount="100000" sheet="1" objects="1" scenarios="1"/>
  <mergeCells count="17">
    <mergeCell ref="B39:D39"/>
    <mergeCell ref="B29:C29"/>
    <mergeCell ref="B32:C32"/>
    <mergeCell ref="B37:D37"/>
    <mergeCell ref="B22:I22"/>
    <mergeCell ref="B23:C23"/>
    <mergeCell ref="B26:C26"/>
    <mergeCell ref="B36:H36"/>
    <mergeCell ref="B38:D38"/>
    <mergeCell ref="B17:I17"/>
    <mergeCell ref="B18:C18"/>
    <mergeCell ref="C1:I1"/>
    <mergeCell ref="B2:I2"/>
    <mergeCell ref="B6:I6"/>
    <mergeCell ref="B15:I15"/>
    <mergeCell ref="C13:I13"/>
    <mergeCell ref="B3:I3"/>
  </mergeCell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44" orientation="portrait" r:id="rId1"/>
  <headerFooter>
    <oddHeader>&amp;C&amp;F</oddHeader>
    <oddFooter>&amp;L&amp;A&amp;R&amp;P/&amp;N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'Détail lot'!$A$3:$A$14</xm:f>
          </x14:formula1>
          <xm:sqref>B13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2"/>
  <sheetViews>
    <sheetView workbookViewId="0">
      <selection activeCell="B3" sqref="B3"/>
    </sheetView>
  </sheetViews>
  <sheetFormatPr baseColWidth="10" defaultColWidth="11.42578125" defaultRowHeight="12.75" outlineLevelCol="1" x14ac:dyDescent="0.2"/>
  <cols>
    <col min="1" max="1" width="12" style="27" customWidth="1"/>
    <col min="2" max="2" width="11.140625" style="27" customWidth="1"/>
    <col min="3" max="3" width="5.7109375" style="22" customWidth="1"/>
    <col min="4" max="4" width="12.140625" style="27" hidden="1" customWidth="1" outlineLevel="1"/>
    <col min="5" max="5" width="14" style="27" hidden="1" customWidth="1" outlineLevel="1"/>
    <col min="6" max="6" width="11.42578125" style="22" collapsed="1"/>
    <col min="7" max="16384" width="11.42578125" style="22"/>
  </cols>
  <sheetData>
    <row r="1" spans="1:5" ht="25.5" x14ac:dyDescent="0.2">
      <c r="A1" s="21" t="s">
        <v>30</v>
      </c>
      <c r="B1" s="21" t="s">
        <v>31</v>
      </c>
      <c r="D1" s="23" t="s">
        <v>32</v>
      </c>
      <c r="E1" s="23" t="s">
        <v>33</v>
      </c>
    </row>
    <row r="2" spans="1:5" x14ac:dyDescent="0.2">
      <c r="A2" s="24">
        <v>112</v>
      </c>
      <c r="B2" s="58">
        <v>17</v>
      </c>
      <c r="D2" s="25">
        <f t="shared" ref="D2:D34" si="0">A2/B2</f>
        <v>6.5882352941176467</v>
      </c>
      <c r="E2" s="26">
        <f t="shared" ref="E2:E34" si="1">B2/A2</f>
        <v>0.15178571428571427</v>
      </c>
    </row>
    <row r="3" spans="1:5" x14ac:dyDescent="0.2">
      <c r="A3" s="24">
        <v>113</v>
      </c>
      <c r="B3" s="58">
        <v>17</v>
      </c>
      <c r="D3" s="25">
        <f t="shared" si="0"/>
        <v>6.6470588235294121</v>
      </c>
      <c r="E3" s="26">
        <f t="shared" si="1"/>
        <v>0.15044247787610621</v>
      </c>
    </row>
    <row r="4" spans="1:5" x14ac:dyDescent="0.2">
      <c r="A4" s="24">
        <v>114</v>
      </c>
      <c r="B4" s="58">
        <v>17</v>
      </c>
      <c r="D4" s="25">
        <f t="shared" si="0"/>
        <v>6.7058823529411766</v>
      </c>
      <c r="E4" s="26">
        <f t="shared" si="1"/>
        <v>0.14912280701754385</v>
      </c>
    </row>
    <row r="5" spans="1:5" x14ac:dyDescent="0.2">
      <c r="A5" s="24">
        <v>115</v>
      </c>
      <c r="B5" s="58">
        <v>17</v>
      </c>
      <c r="D5" s="25">
        <f t="shared" si="0"/>
        <v>6.7647058823529411</v>
      </c>
      <c r="E5" s="26">
        <f t="shared" si="1"/>
        <v>0.14782608695652175</v>
      </c>
    </row>
    <row r="6" spans="1:5" x14ac:dyDescent="0.2">
      <c r="A6" s="24">
        <v>116</v>
      </c>
      <c r="B6" s="58">
        <v>17</v>
      </c>
      <c r="D6" s="25">
        <f t="shared" si="0"/>
        <v>6.8235294117647056</v>
      </c>
      <c r="E6" s="26">
        <f t="shared" si="1"/>
        <v>0.14655172413793102</v>
      </c>
    </row>
    <row r="7" spans="1:5" x14ac:dyDescent="0.2">
      <c r="A7" s="24">
        <v>117</v>
      </c>
      <c r="B7" s="58">
        <v>17</v>
      </c>
      <c r="D7" s="25">
        <f t="shared" si="0"/>
        <v>6.882352941176471</v>
      </c>
      <c r="E7" s="26">
        <f t="shared" si="1"/>
        <v>0.14529914529914531</v>
      </c>
    </row>
    <row r="8" spans="1:5" x14ac:dyDescent="0.2">
      <c r="A8" s="24">
        <v>118</v>
      </c>
      <c r="B8" s="58">
        <v>17</v>
      </c>
      <c r="D8" s="25">
        <f t="shared" si="0"/>
        <v>6.9411764705882355</v>
      </c>
      <c r="E8" s="26">
        <f t="shared" si="1"/>
        <v>0.1440677966101695</v>
      </c>
    </row>
    <row r="9" spans="1:5" x14ac:dyDescent="0.2">
      <c r="A9" s="24">
        <v>119</v>
      </c>
      <c r="B9" s="58">
        <v>17</v>
      </c>
      <c r="D9" s="25">
        <f t="shared" si="0"/>
        <v>7</v>
      </c>
      <c r="E9" s="26">
        <f t="shared" si="1"/>
        <v>0.14285714285714285</v>
      </c>
    </row>
    <row r="10" spans="1:5" x14ac:dyDescent="0.2">
      <c r="A10" s="24">
        <v>120</v>
      </c>
      <c r="B10" s="58">
        <v>17</v>
      </c>
      <c r="D10" s="25">
        <f t="shared" si="0"/>
        <v>7.0588235294117645</v>
      </c>
      <c r="E10" s="26">
        <f t="shared" si="1"/>
        <v>0.14166666666666666</v>
      </c>
    </row>
    <row r="11" spans="1:5" x14ac:dyDescent="0.2">
      <c r="A11" s="24">
        <v>121</v>
      </c>
      <c r="B11" s="58">
        <v>17</v>
      </c>
      <c r="D11" s="25">
        <f t="shared" si="0"/>
        <v>7.117647058823529</v>
      </c>
      <c r="E11" s="26">
        <f t="shared" si="1"/>
        <v>0.14049586776859505</v>
      </c>
    </row>
    <row r="12" spans="1:5" x14ac:dyDescent="0.2">
      <c r="A12" s="24">
        <v>122</v>
      </c>
      <c r="B12" s="58">
        <v>17</v>
      </c>
      <c r="D12" s="25">
        <f t="shared" si="0"/>
        <v>7.1764705882352944</v>
      </c>
      <c r="E12" s="26">
        <f t="shared" si="1"/>
        <v>0.13934426229508196</v>
      </c>
    </row>
    <row r="13" spans="1:5" x14ac:dyDescent="0.2">
      <c r="A13" s="24">
        <v>123</v>
      </c>
      <c r="B13" s="58">
        <v>17</v>
      </c>
      <c r="D13" s="25">
        <f t="shared" si="0"/>
        <v>7.2352941176470589</v>
      </c>
      <c r="E13" s="26">
        <f t="shared" si="1"/>
        <v>0.13821138211382114</v>
      </c>
    </row>
    <row r="14" spans="1:5" x14ac:dyDescent="0.2">
      <c r="A14" s="24">
        <v>124</v>
      </c>
      <c r="B14" s="58">
        <v>17</v>
      </c>
      <c r="D14" s="25">
        <f t="shared" si="0"/>
        <v>7.2941176470588234</v>
      </c>
      <c r="E14" s="26">
        <f t="shared" si="1"/>
        <v>0.13709677419354838</v>
      </c>
    </row>
    <row r="15" spans="1:5" x14ac:dyDescent="0.2">
      <c r="A15" s="24">
        <v>125</v>
      </c>
      <c r="B15" s="58">
        <v>17</v>
      </c>
      <c r="D15" s="25">
        <f t="shared" si="0"/>
        <v>7.3529411764705879</v>
      </c>
      <c r="E15" s="26">
        <f t="shared" si="1"/>
        <v>0.13600000000000001</v>
      </c>
    </row>
    <row r="16" spans="1:5" x14ac:dyDescent="0.2">
      <c r="A16" s="24">
        <v>126</v>
      </c>
      <c r="B16" s="59">
        <v>18</v>
      </c>
      <c r="D16" s="25">
        <f t="shared" si="0"/>
        <v>7</v>
      </c>
      <c r="E16" s="26">
        <f t="shared" si="1"/>
        <v>0.14285714285714285</v>
      </c>
    </row>
    <row r="17" spans="1:5" x14ac:dyDescent="0.2">
      <c r="A17" s="24">
        <v>127</v>
      </c>
      <c r="B17" s="58">
        <v>18</v>
      </c>
      <c r="D17" s="25">
        <f t="shared" si="0"/>
        <v>7.0555555555555554</v>
      </c>
      <c r="E17" s="26">
        <f t="shared" si="1"/>
        <v>0.14173228346456693</v>
      </c>
    </row>
    <row r="18" spans="1:5" x14ac:dyDescent="0.2">
      <c r="A18" s="24">
        <v>128</v>
      </c>
      <c r="B18" s="59">
        <v>18</v>
      </c>
      <c r="D18" s="25">
        <f t="shared" si="0"/>
        <v>7.1111111111111107</v>
      </c>
      <c r="E18" s="26">
        <f t="shared" si="1"/>
        <v>0.140625</v>
      </c>
    </row>
    <row r="19" spans="1:5" x14ac:dyDescent="0.2">
      <c r="A19" s="24">
        <v>129</v>
      </c>
      <c r="B19" s="58">
        <v>18</v>
      </c>
      <c r="D19" s="25">
        <f t="shared" si="0"/>
        <v>7.166666666666667</v>
      </c>
      <c r="E19" s="26">
        <f t="shared" si="1"/>
        <v>0.13953488372093023</v>
      </c>
    </row>
    <row r="20" spans="1:5" x14ac:dyDescent="0.2">
      <c r="A20" s="24">
        <v>130</v>
      </c>
      <c r="B20" s="59">
        <v>18</v>
      </c>
      <c r="D20" s="25">
        <f t="shared" si="0"/>
        <v>7.2222222222222223</v>
      </c>
      <c r="E20" s="26">
        <f t="shared" si="1"/>
        <v>0.13846153846153847</v>
      </c>
    </row>
    <row r="21" spans="1:5" x14ac:dyDescent="0.2">
      <c r="A21" s="24">
        <v>131</v>
      </c>
      <c r="B21" s="58">
        <v>18</v>
      </c>
      <c r="D21" s="25">
        <f t="shared" si="0"/>
        <v>7.2777777777777777</v>
      </c>
      <c r="E21" s="26">
        <f t="shared" si="1"/>
        <v>0.13740458015267176</v>
      </c>
    </row>
    <row r="22" spans="1:5" x14ac:dyDescent="0.2">
      <c r="A22" s="24">
        <v>132</v>
      </c>
      <c r="B22" s="59">
        <v>18</v>
      </c>
      <c r="D22" s="25">
        <f t="shared" si="0"/>
        <v>7.333333333333333</v>
      </c>
      <c r="E22" s="26">
        <f t="shared" si="1"/>
        <v>0.13636363636363635</v>
      </c>
    </row>
    <row r="23" spans="1:5" x14ac:dyDescent="0.2">
      <c r="A23" s="24">
        <v>133</v>
      </c>
      <c r="B23" s="58">
        <v>18</v>
      </c>
      <c r="D23" s="25">
        <f t="shared" si="0"/>
        <v>7.3888888888888893</v>
      </c>
      <c r="E23" s="26">
        <f t="shared" si="1"/>
        <v>0.13533834586466165</v>
      </c>
    </row>
    <row r="24" spans="1:5" x14ac:dyDescent="0.2">
      <c r="A24" s="24">
        <v>134</v>
      </c>
      <c r="B24" s="59">
        <v>18</v>
      </c>
      <c r="D24" s="25">
        <f t="shared" si="0"/>
        <v>7.4444444444444446</v>
      </c>
      <c r="E24" s="26">
        <f t="shared" si="1"/>
        <v>0.13432835820895522</v>
      </c>
    </row>
    <row r="25" spans="1:5" x14ac:dyDescent="0.2">
      <c r="A25" s="24">
        <v>135</v>
      </c>
      <c r="B25" s="58">
        <v>18</v>
      </c>
      <c r="D25" s="25">
        <f t="shared" si="0"/>
        <v>7.5</v>
      </c>
      <c r="E25" s="26">
        <f t="shared" si="1"/>
        <v>0.13333333333333333</v>
      </c>
    </row>
    <row r="26" spans="1:5" x14ac:dyDescent="0.2">
      <c r="A26" s="24">
        <v>136</v>
      </c>
      <c r="B26" s="59">
        <v>18</v>
      </c>
      <c r="D26" s="25">
        <f t="shared" si="0"/>
        <v>7.5555555555555554</v>
      </c>
      <c r="E26" s="26">
        <f t="shared" si="1"/>
        <v>0.13235294117647059</v>
      </c>
    </row>
    <row r="27" spans="1:5" x14ac:dyDescent="0.2">
      <c r="A27" s="24">
        <v>137</v>
      </c>
      <c r="B27" s="58">
        <v>18</v>
      </c>
      <c r="D27" s="25">
        <f t="shared" si="0"/>
        <v>7.6111111111111107</v>
      </c>
      <c r="E27" s="26">
        <f t="shared" si="1"/>
        <v>0.13138686131386862</v>
      </c>
    </row>
    <row r="28" spans="1:5" x14ac:dyDescent="0.2">
      <c r="A28" s="24">
        <v>138</v>
      </c>
      <c r="B28" s="59">
        <v>18</v>
      </c>
      <c r="D28" s="25">
        <f t="shared" si="0"/>
        <v>7.666666666666667</v>
      </c>
      <c r="E28" s="26">
        <f t="shared" si="1"/>
        <v>0.13043478260869565</v>
      </c>
    </row>
    <row r="29" spans="1:5" x14ac:dyDescent="0.2">
      <c r="A29" s="24">
        <v>139</v>
      </c>
      <c r="B29" s="58">
        <v>18</v>
      </c>
      <c r="D29" s="25">
        <f t="shared" si="0"/>
        <v>7.7222222222222223</v>
      </c>
      <c r="E29" s="26">
        <f t="shared" si="1"/>
        <v>0.12949640287769784</v>
      </c>
    </row>
    <row r="30" spans="1:5" x14ac:dyDescent="0.2">
      <c r="A30" s="24">
        <v>140</v>
      </c>
      <c r="B30" s="58">
        <v>21</v>
      </c>
      <c r="D30" s="25">
        <f t="shared" si="0"/>
        <v>6.666666666666667</v>
      </c>
      <c r="E30" s="26">
        <f t="shared" si="1"/>
        <v>0.15</v>
      </c>
    </row>
    <row r="31" spans="1:5" x14ac:dyDescent="0.2">
      <c r="A31" s="24">
        <v>141</v>
      </c>
      <c r="B31" s="58">
        <v>21</v>
      </c>
      <c r="D31" s="25">
        <f t="shared" si="0"/>
        <v>6.7142857142857144</v>
      </c>
      <c r="E31" s="26">
        <f t="shared" si="1"/>
        <v>0.14893617021276595</v>
      </c>
    </row>
    <row r="32" spans="1:5" x14ac:dyDescent="0.2">
      <c r="A32" s="24">
        <v>142</v>
      </c>
      <c r="B32" s="58">
        <v>21</v>
      </c>
      <c r="D32" s="25">
        <f t="shared" si="0"/>
        <v>6.7619047619047619</v>
      </c>
      <c r="E32" s="26">
        <f t="shared" si="1"/>
        <v>0.14788732394366197</v>
      </c>
    </row>
    <row r="33" spans="1:5" x14ac:dyDescent="0.2">
      <c r="A33" s="24">
        <v>143</v>
      </c>
      <c r="B33" s="58">
        <v>21</v>
      </c>
      <c r="D33" s="25">
        <f t="shared" si="0"/>
        <v>6.8095238095238093</v>
      </c>
      <c r="E33" s="26">
        <f t="shared" si="1"/>
        <v>0.14685314685314685</v>
      </c>
    </row>
    <row r="34" spans="1:5" x14ac:dyDescent="0.2">
      <c r="A34" s="24">
        <v>144</v>
      </c>
      <c r="B34" s="58">
        <v>21</v>
      </c>
      <c r="D34" s="25">
        <f t="shared" si="0"/>
        <v>6.8571428571428568</v>
      </c>
      <c r="E34" s="26">
        <f t="shared" si="1"/>
        <v>0.14583333333333334</v>
      </c>
    </row>
    <row r="35" spans="1:5" x14ac:dyDescent="0.2">
      <c r="A35" s="24">
        <v>145</v>
      </c>
      <c r="B35" s="58">
        <v>21</v>
      </c>
      <c r="D35" s="25">
        <f t="shared" ref="D35:D98" si="2">A35/B35</f>
        <v>6.9047619047619051</v>
      </c>
      <c r="E35" s="26">
        <f t="shared" ref="E35:E98" si="3">B35/A35</f>
        <v>0.14482758620689656</v>
      </c>
    </row>
    <row r="36" spans="1:5" x14ac:dyDescent="0.2">
      <c r="A36" s="24">
        <v>146</v>
      </c>
      <c r="B36" s="58">
        <v>21</v>
      </c>
      <c r="D36" s="25">
        <f t="shared" si="2"/>
        <v>6.9523809523809526</v>
      </c>
      <c r="E36" s="26">
        <f t="shared" si="3"/>
        <v>0.14383561643835616</v>
      </c>
    </row>
    <row r="37" spans="1:5" x14ac:dyDescent="0.2">
      <c r="A37" s="24">
        <v>147</v>
      </c>
      <c r="B37" s="58">
        <v>21</v>
      </c>
      <c r="D37" s="25">
        <f t="shared" si="2"/>
        <v>7</v>
      </c>
      <c r="E37" s="26">
        <f t="shared" si="3"/>
        <v>0.14285714285714285</v>
      </c>
    </row>
    <row r="38" spans="1:5" x14ac:dyDescent="0.2">
      <c r="A38" s="24">
        <v>148</v>
      </c>
      <c r="B38" s="58">
        <v>21</v>
      </c>
      <c r="D38" s="25">
        <f t="shared" si="2"/>
        <v>7.0476190476190474</v>
      </c>
      <c r="E38" s="26">
        <f t="shared" si="3"/>
        <v>0.14189189189189189</v>
      </c>
    </row>
    <row r="39" spans="1:5" x14ac:dyDescent="0.2">
      <c r="A39" s="24">
        <v>149</v>
      </c>
      <c r="B39" s="58">
        <v>21</v>
      </c>
      <c r="D39" s="25">
        <f t="shared" si="2"/>
        <v>7.0952380952380949</v>
      </c>
      <c r="E39" s="26">
        <f t="shared" si="3"/>
        <v>0.14093959731543623</v>
      </c>
    </row>
    <row r="40" spans="1:5" x14ac:dyDescent="0.2">
      <c r="A40" s="24">
        <v>150</v>
      </c>
      <c r="B40" s="58">
        <v>21</v>
      </c>
      <c r="D40" s="25">
        <f t="shared" si="2"/>
        <v>7.1428571428571432</v>
      </c>
      <c r="E40" s="26">
        <f t="shared" si="3"/>
        <v>0.14000000000000001</v>
      </c>
    </row>
    <row r="41" spans="1:5" x14ac:dyDescent="0.2">
      <c r="A41" s="24">
        <v>151</v>
      </c>
      <c r="B41" s="58">
        <v>21</v>
      </c>
      <c r="D41" s="25">
        <f t="shared" si="2"/>
        <v>7.1904761904761907</v>
      </c>
      <c r="E41" s="26">
        <f t="shared" si="3"/>
        <v>0.13907284768211919</v>
      </c>
    </row>
    <row r="42" spans="1:5" x14ac:dyDescent="0.2">
      <c r="A42" s="24">
        <v>152</v>
      </c>
      <c r="B42" s="58">
        <v>21</v>
      </c>
      <c r="D42" s="25">
        <f t="shared" si="2"/>
        <v>7.2380952380952381</v>
      </c>
      <c r="E42" s="26">
        <f t="shared" si="3"/>
        <v>0.13815789473684212</v>
      </c>
    </row>
    <row r="43" spans="1:5" x14ac:dyDescent="0.2">
      <c r="A43" s="24">
        <v>153</v>
      </c>
      <c r="B43" s="58">
        <v>21</v>
      </c>
      <c r="D43" s="25">
        <f t="shared" si="2"/>
        <v>7.2857142857142856</v>
      </c>
      <c r="E43" s="26">
        <f t="shared" si="3"/>
        <v>0.13725490196078433</v>
      </c>
    </row>
    <row r="44" spans="1:5" x14ac:dyDescent="0.2">
      <c r="A44" s="24">
        <v>154</v>
      </c>
      <c r="B44" s="58">
        <v>23</v>
      </c>
      <c r="D44" s="25">
        <f t="shared" si="2"/>
        <v>6.6956521739130439</v>
      </c>
      <c r="E44" s="26">
        <f t="shared" si="3"/>
        <v>0.14935064935064934</v>
      </c>
    </row>
    <row r="45" spans="1:5" x14ac:dyDescent="0.2">
      <c r="A45" s="24">
        <v>155</v>
      </c>
      <c r="B45" s="58">
        <v>23</v>
      </c>
      <c r="D45" s="25">
        <f t="shared" si="2"/>
        <v>6.7391304347826084</v>
      </c>
      <c r="E45" s="26">
        <f t="shared" si="3"/>
        <v>0.14838709677419354</v>
      </c>
    </row>
    <row r="46" spans="1:5" x14ac:dyDescent="0.2">
      <c r="A46" s="24">
        <v>156</v>
      </c>
      <c r="B46" s="58">
        <v>23</v>
      </c>
      <c r="D46" s="25">
        <f t="shared" si="2"/>
        <v>6.7826086956521738</v>
      </c>
      <c r="E46" s="26">
        <f t="shared" si="3"/>
        <v>0.14743589743589744</v>
      </c>
    </row>
    <row r="47" spans="1:5" x14ac:dyDescent="0.2">
      <c r="A47" s="24">
        <v>157</v>
      </c>
      <c r="B47" s="58">
        <v>23</v>
      </c>
      <c r="D47" s="25">
        <f t="shared" si="2"/>
        <v>6.8260869565217392</v>
      </c>
      <c r="E47" s="26">
        <f t="shared" si="3"/>
        <v>0.1464968152866242</v>
      </c>
    </row>
    <row r="48" spans="1:5" x14ac:dyDescent="0.2">
      <c r="A48" s="24">
        <v>158</v>
      </c>
      <c r="B48" s="58">
        <v>23</v>
      </c>
      <c r="D48" s="25">
        <f t="shared" si="2"/>
        <v>6.8695652173913047</v>
      </c>
      <c r="E48" s="26">
        <f t="shared" si="3"/>
        <v>0.14556962025316456</v>
      </c>
    </row>
    <row r="49" spans="1:5" x14ac:dyDescent="0.2">
      <c r="A49" s="24">
        <v>159</v>
      </c>
      <c r="B49" s="58">
        <v>23</v>
      </c>
      <c r="D49" s="25">
        <f t="shared" si="2"/>
        <v>6.9130434782608692</v>
      </c>
      <c r="E49" s="26">
        <f t="shared" si="3"/>
        <v>0.14465408805031446</v>
      </c>
    </row>
    <row r="50" spans="1:5" x14ac:dyDescent="0.2">
      <c r="A50" s="24">
        <v>160</v>
      </c>
      <c r="B50" s="58">
        <v>23</v>
      </c>
      <c r="D50" s="25">
        <f t="shared" si="2"/>
        <v>6.9565217391304346</v>
      </c>
      <c r="E50" s="26">
        <f t="shared" si="3"/>
        <v>0.14374999999999999</v>
      </c>
    </row>
    <row r="51" spans="1:5" x14ac:dyDescent="0.2">
      <c r="A51" s="24">
        <v>161</v>
      </c>
      <c r="B51" s="58">
        <v>23</v>
      </c>
      <c r="D51" s="25">
        <f t="shared" si="2"/>
        <v>7</v>
      </c>
      <c r="E51" s="26">
        <f t="shared" si="3"/>
        <v>0.14285714285714285</v>
      </c>
    </row>
    <row r="52" spans="1:5" x14ac:dyDescent="0.2">
      <c r="A52" s="24">
        <v>162</v>
      </c>
      <c r="B52" s="58">
        <v>23</v>
      </c>
      <c r="D52" s="25">
        <f t="shared" si="2"/>
        <v>7.0434782608695654</v>
      </c>
      <c r="E52" s="26">
        <f t="shared" si="3"/>
        <v>0.1419753086419753</v>
      </c>
    </row>
    <row r="53" spans="1:5" x14ac:dyDescent="0.2">
      <c r="A53" s="24">
        <v>163</v>
      </c>
      <c r="B53" s="58">
        <v>23</v>
      </c>
      <c r="D53" s="25">
        <f t="shared" si="2"/>
        <v>7.0869565217391308</v>
      </c>
      <c r="E53" s="26">
        <f t="shared" si="3"/>
        <v>0.1411042944785276</v>
      </c>
    </row>
    <row r="54" spans="1:5" x14ac:dyDescent="0.2">
      <c r="A54" s="24">
        <v>164</v>
      </c>
      <c r="B54" s="58">
        <v>23</v>
      </c>
      <c r="D54" s="25">
        <f t="shared" si="2"/>
        <v>7.1304347826086953</v>
      </c>
      <c r="E54" s="26">
        <f t="shared" si="3"/>
        <v>0.1402439024390244</v>
      </c>
    </row>
    <row r="55" spans="1:5" x14ac:dyDescent="0.2">
      <c r="A55" s="24">
        <v>165</v>
      </c>
      <c r="B55" s="58">
        <v>23</v>
      </c>
      <c r="D55" s="25">
        <f t="shared" si="2"/>
        <v>7.1739130434782608</v>
      </c>
      <c r="E55" s="26">
        <f t="shared" si="3"/>
        <v>0.1393939393939394</v>
      </c>
    </row>
    <row r="56" spans="1:5" x14ac:dyDescent="0.2">
      <c r="A56" s="24">
        <v>166</v>
      </c>
      <c r="B56" s="58">
        <v>23</v>
      </c>
      <c r="D56" s="25">
        <f t="shared" si="2"/>
        <v>7.2173913043478262</v>
      </c>
      <c r="E56" s="26">
        <f t="shared" si="3"/>
        <v>0.13855421686746988</v>
      </c>
    </row>
    <row r="57" spans="1:5" x14ac:dyDescent="0.2">
      <c r="A57" s="24">
        <v>167</v>
      </c>
      <c r="B57" s="58">
        <v>23</v>
      </c>
      <c r="D57" s="25">
        <f t="shared" si="2"/>
        <v>7.2608695652173916</v>
      </c>
      <c r="E57" s="26">
        <f t="shared" si="3"/>
        <v>0.1377245508982036</v>
      </c>
    </row>
    <row r="58" spans="1:5" x14ac:dyDescent="0.2">
      <c r="A58" s="24">
        <v>168</v>
      </c>
      <c r="B58" s="58">
        <v>24</v>
      </c>
      <c r="D58" s="25">
        <f t="shared" si="2"/>
        <v>7</v>
      </c>
      <c r="E58" s="26">
        <f t="shared" si="3"/>
        <v>0.14285714285714285</v>
      </c>
    </row>
    <row r="59" spans="1:5" x14ac:dyDescent="0.2">
      <c r="A59" s="24">
        <v>169</v>
      </c>
      <c r="B59" s="58">
        <v>24</v>
      </c>
      <c r="D59" s="25">
        <f t="shared" si="2"/>
        <v>7.041666666666667</v>
      </c>
      <c r="E59" s="26">
        <f t="shared" si="3"/>
        <v>0.14201183431952663</v>
      </c>
    </row>
    <row r="60" spans="1:5" x14ac:dyDescent="0.2">
      <c r="A60" s="24">
        <v>170</v>
      </c>
      <c r="B60" s="58">
        <v>24</v>
      </c>
      <c r="D60" s="25">
        <f t="shared" si="2"/>
        <v>7.083333333333333</v>
      </c>
      <c r="E60" s="26">
        <f t="shared" si="3"/>
        <v>0.14117647058823529</v>
      </c>
    </row>
    <row r="61" spans="1:5" x14ac:dyDescent="0.2">
      <c r="A61" s="24">
        <v>171</v>
      </c>
      <c r="B61" s="58">
        <v>24</v>
      </c>
      <c r="D61" s="25">
        <f t="shared" si="2"/>
        <v>7.125</v>
      </c>
      <c r="E61" s="26">
        <f t="shared" si="3"/>
        <v>0.14035087719298245</v>
      </c>
    </row>
    <row r="62" spans="1:5" x14ac:dyDescent="0.2">
      <c r="A62" s="24">
        <v>172</v>
      </c>
      <c r="B62" s="58">
        <v>24</v>
      </c>
      <c r="D62" s="25">
        <f t="shared" si="2"/>
        <v>7.166666666666667</v>
      </c>
      <c r="E62" s="26">
        <f t="shared" si="3"/>
        <v>0.13953488372093023</v>
      </c>
    </row>
    <row r="63" spans="1:5" x14ac:dyDescent="0.2">
      <c r="A63" s="24">
        <v>173</v>
      </c>
      <c r="B63" s="58">
        <v>24</v>
      </c>
      <c r="D63" s="25">
        <f t="shared" si="2"/>
        <v>7.208333333333333</v>
      </c>
      <c r="E63" s="26">
        <f t="shared" si="3"/>
        <v>0.13872832369942195</v>
      </c>
    </row>
    <row r="64" spans="1:5" x14ac:dyDescent="0.2">
      <c r="A64" s="24">
        <v>174</v>
      </c>
      <c r="B64" s="58">
        <v>24</v>
      </c>
      <c r="D64" s="25">
        <f t="shared" si="2"/>
        <v>7.25</v>
      </c>
      <c r="E64" s="26">
        <f t="shared" si="3"/>
        <v>0.13793103448275862</v>
      </c>
    </row>
    <row r="65" spans="1:5" x14ac:dyDescent="0.2">
      <c r="A65" s="24">
        <v>175</v>
      </c>
      <c r="B65" s="58">
        <v>24</v>
      </c>
      <c r="D65" s="25">
        <f t="shared" si="2"/>
        <v>7.291666666666667</v>
      </c>
      <c r="E65" s="26">
        <f t="shared" si="3"/>
        <v>0.13714285714285715</v>
      </c>
    </row>
    <row r="66" spans="1:5" x14ac:dyDescent="0.2">
      <c r="A66" s="24">
        <v>176</v>
      </c>
      <c r="B66" s="58">
        <v>24</v>
      </c>
      <c r="D66" s="25">
        <f t="shared" si="2"/>
        <v>7.333333333333333</v>
      </c>
      <c r="E66" s="26">
        <f t="shared" si="3"/>
        <v>0.13636363636363635</v>
      </c>
    </row>
    <row r="67" spans="1:5" x14ac:dyDescent="0.2">
      <c r="A67" s="24">
        <v>177</v>
      </c>
      <c r="B67" s="58">
        <v>24</v>
      </c>
      <c r="D67" s="25">
        <f t="shared" si="2"/>
        <v>7.375</v>
      </c>
      <c r="E67" s="26">
        <f t="shared" si="3"/>
        <v>0.13559322033898305</v>
      </c>
    </row>
    <row r="68" spans="1:5" x14ac:dyDescent="0.2">
      <c r="A68" s="24">
        <v>178</v>
      </c>
      <c r="B68" s="58">
        <v>24</v>
      </c>
      <c r="D68" s="25">
        <f t="shared" si="2"/>
        <v>7.416666666666667</v>
      </c>
      <c r="E68" s="26">
        <f t="shared" si="3"/>
        <v>0.1348314606741573</v>
      </c>
    </row>
    <row r="69" spans="1:5" x14ac:dyDescent="0.2">
      <c r="A69" s="24">
        <v>179</v>
      </c>
      <c r="B69" s="58">
        <v>24</v>
      </c>
      <c r="D69" s="25">
        <f t="shared" si="2"/>
        <v>7.458333333333333</v>
      </c>
      <c r="E69" s="26">
        <f t="shared" si="3"/>
        <v>0.13407821229050279</v>
      </c>
    </row>
    <row r="70" spans="1:5" x14ac:dyDescent="0.2">
      <c r="A70" s="24">
        <v>180</v>
      </c>
      <c r="B70" s="58">
        <v>24</v>
      </c>
      <c r="D70" s="25">
        <f t="shared" si="2"/>
        <v>7.5</v>
      </c>
      <c r="E70" s="26">
        <f t="shared" si="3"/>
        <v>0.13333333333333333</v>
      </c>
    </row>
    <row r="71" spans="1:5" x14ac:dyDescent="0.2">
      <c r="A71" s="24">
        <v>181</v>
      </c>
      <c r="B71" s="58">
        <v>24</v>
      </c>
      <c r="D71" s="25">
        <f t="shared" si="2"/>
        <v>7.541666666666667</v>
      </c>
      <c r="E71" s="26">
        <f t="shared" si="3"/>
        <v>0.13259668508287292</v>
      </c>
    </row>
    <row r="72" spans="1:5" x14ac:dyDescent="0.2">
      <c r="A72" s="24">
        <v>182</v>
      </c>
      <c r="B72" s="59">
        <v>27</v>
      </c>
      <c r="D72" s="25">
        <f t="shared" si="2"/>
        <v>6.7407407407407405</v>
      </c>
      <c r="E72" s="26">
        <f t="shared" si="3"/>
        <v>0.14835164835164835</v>
      </c>
    </row>
    <row r="73" spans="1:5" x14ac:dyDescent="0.2">
      <c r="A73" s="24">
        <v>183</v>
      </c>
      <c r="B73" s="59">
        <v>27</v>
      </c>
      <c r="D73" s="25">
        <f t="shared" si="2"/>
        <v>6.7777777777777777</v>
      </c>
      <c r="E73" s="26">
        <f t="shared" si="3"/>
        <v>0.14754098360655737</v>
      </c>
    </row>
    <row r="74" spans="1:5" x14ac:dyDescent="0.2">
      <c r="A74" s="24">
        <v>184</v>
      </c>
      <c r="B74" s="59">
        <v>27</v>
      </c>
      <c r="D74" s="25">
        <f t="shared" si="2"/>
        <v>6.8148148148148149</v>
      </c>
      <c r="E74" s="26">
        <f t="shared" si="3"/>
        <v>0.14673913043478262</v>
      </c>
    </row>
    <row r="75" spans="1:5" x14ac:dyDescent="0.2">
      <c r="A75" s="24">
        <v>185</v>
      </c>
      <c r="B75" s="59">
        <v>27</v>
      </c>
      <c r="D75" s="25">
        <f t="shared" si="2"/>
        <v>6.8518518518518521</v>
      </c>
      <c r="E75" s="26">
        <f t="shared" si="3"/>
        <v>0.14594594594594595</v>
      </c>
    </row>
    <row r="76" spans="1:5" x14ac:dyDescent="0.2">
      <c r="A76" s="24">
        <v>186</v>
      </c>
      <c r="B76" s="59">
        <v>27</v>
      </c>
      <c r="D76" s="25">
        <f t="shared" si="2"/>
        <v>6.8888888888888893</v>
      </c>
      <c r="E76" s="26">
        <f t="shared" si="3"/>
        <v>0.14516129032258066</v>
      </c>
    </row>
    <row r="77" spans="1:5" x14ac:dyDescent="0.2">
      <c r="A77" s="24">
        <v>187</v>
      </c>
      <c r="B77" s="59">
        <v>27</v>
      </c>
      <c r="D77" s="25">
        <f t="shared" si="2"/>
        <v>6.9259259259259256</v>
      </c>
      <c r="E77" s="26">
        <f t="shared" si="3"/>
        <v>0.14438502673796791</v>
      </c>
    </row>
    <row r="78" spans="1:5" x14ac:dyDescent="0.2">
      <c r="A78" s="24">
        <v>188</v>
      </c>
      <c r="B78" s="59">
        <v>27</v>
      </c>
      <c r="D78" s="25">
        <f t="shared" si="2"/>
        <v>6.9629629629629628</v>
      </c>
      <c r="E78" s="26">
        <f t="shared" si="3"/>
        <v>0.14361702127659576</v>
      </c>
    </row>
    <row r="79" spans="1:5" x14ac:dyDescent="0.2">
      <c r="A79" s="24">
        <v>189</v>
      </c>
      <c r="B79" s="59">
        <v>27</v>
      </c>
      <c r="D79" s="25">
        <f t="shared" si="2"/>
        <v>7</v>
      </c>
      <c r="E79" s="26">
        <f t="shared" si="3"/>
        <v>0.14285714285714285</v>
      </c>
    </row>
    <row r="80" spans="1:5" x14ac:dyDescent="0.2">
      <c r="A80" s="24">
        <v>190</v>
      </c>
      <c r="B80" s="59">
        <v>27</v>
      </c>
      <c r="D80" s="25">
        <f t="shared" si="2"/>
        <v>7.0370370370370372</v>
      </c>
      <c r="E80" s="26">
        <f t="shared" si="3"/>
        <v>0.14210526315789473</v>
      </c>
    </row>
    <row r="81" spans="1:5" x14ac:dyDescent="0.2">
      <c r="A81" s="24">
        <v>191</v>
      </c>
      <c r="B81" s="59">
        <v>27</v>
      </c>
      <c r="D81" s="25">
        <f t="shared" si="2"/>
        <v>7.0740740740740744</v>
      </c>
      <c r="E81" s="26">
        <f t="shared" si="3"/>
        <v>0.14136125654450263</v>
      </c>
    </row>
    <row r="82" spans="1:5" x14ac:dyDescent="0.2">
      <c r="A82" s="24">
        <v>192</v>
      </c>
      <c r="B82" s="59">
        <v>27</v>
      </c>
      <c r="D82" s="25">
        <f t="shared" si="2"/>
        <v>7.1111111111111107</v>
      </c>
      <c r="E82" s="26">
        <f t="shared" si="3"/>
        <v>0.140625</v>
      </c>
    </row>
    <row r="83" spans="1:5" x14ac:dyDescent="0.2">
      <c r="A83" s="24">
        <v>193</v>
      </c>
      <c r="B83" s="59">
        <v>27</v>
      </c>
      <c r="D83" s="25">
        <f t="shared" si="2"/>
        <v>7.1481481481481479</v>
      </c>
      <c r="E83" s="26">
        <f t="shared" si="3"/>
        <v>0.13989637305699482</v>
      </c>
    </row>
    <row r="84" spans="1:5" x14ac:dyDescent="0.2">
      <c r="A84" s="24">
        <v>194</v>
      </c>
      <c r="B84" s="59">
        <v>27</v>
      </c>
      <c r="D84" s="25">
        <f t="shared" si="2"/>
        <v>7.1851851851851851</v>
      </c>
      <c r="E84" s="26">
        <f t="shared" si="3"/>
        <v>0.13917525773195877</v>
      </c>
    </row>
    <row r="85" spans="1:5" x14ac:dyDescent="0.2">
      <c r="A85" s="24">
        <v>195</v>
      </c>
      <c r="B85" s="59">
        <v>27</v>
      </c>
      <c r="D85" s="25">
        <f t="shared" si="2"/>
        <v>7.2222222222222223</v>
      </c>
      <c r="E85" s="26">
        <f t="shared" si="3"/>
        <v>0.13846153846153847</v>
      </c>
    </row>
    <row r="86" spans="1:5" x14ac:dyDescent="0.2">
      <c r="A86" s="24">
        <v>196</v>
      </c>
      <c r="B86" s="59">
        <v>28</v>
      </c>
      <c r="D86" s="25">
        <f t="shared" si="2"/>
        <v>7</v>
      </c>
      <c r="E86" s="26">
        <f t="shared" si="3"/>
        <v>0.14285714285714285</v>
      </c>
    </row>
    <row r="87" spans="1:5" x14ac:dyDescent="0.2">
      <c r="A87" s="24">
        <v>197</v>
      </c>
      <c r="B87" s="58">
        <v>28</v>
      </c>
      <c r="D87" s="25">
        <f t="shared" si="2"/>
        <v>7.0357142857142856</v>
      </c>
      <c r="E87" s="26">
        <f t="shared" si="3"/>
        <v>0.14213197969543148</v>
      </c>
    </row>
    <row r="88" spans="1:5" x14ac:dyDescent="0.2">
      <c r="A88" s="24">
        <v>198</v>
      </c>
      <c r="B88" s="59">
        <v>28</v>
      </c>
      <c r="D88" s="25">
        <f t="shared" si="2"/>
        <v>7.0714285714285712</v>
      </c>
      <c r="E88" s="26">
        <f t="shared" si="3"/>
        <v>0.14141414141414141</v>
      </c>
    </row>
    <row r="89" spans="1:5" x14ac:dyDescent="0.2">
      <c r="A89" s="24">
        <v>199</v>
      </c>
      <c r="B89" s="58">
        <v>28</v>
      </c>
      <c r="D89" s="25">
        <f t="shared" si="2"/>
        <v>7.1071428571428568</v>
      </c>
      <c r="E89" s="26">
        <f t="shared" si="3"/>
        <v>0.1407035175879397</v>
      </c>
    </row>
    <row r="90" spans="1:5" x14ac:dyDescent="0.2">
      <c r="A90" s="24">
        <v>200</v>
      </c>
      <c r="B90" s="59">
        <v>28</v>
      </c>
      <c r="D90" s="25">
        <f t="shared" si="2"/>
        <v>7.1428571428571432</v>
      </c>
      <c r="E90" s="26">
        <f t="shared" si="3"/>
        <v>0.14000000000000001</v>
      </c>
    </row>
    <row r="91" spans="1:5" x14ac:dyDescent="0.2">
      <c r="A91" s="24">
        <v>201</v>
      </c>
      <c r="B91" s="58">
        <v>28</v>
      </c>
      <c r="D91" s="25">
        <f t="shared" si="2"/>
        <v>7.1785714285714288</v>
      </c>
      <c r="E91" s="26">
        <f t="shared" si="3"/>
        <v>0.13930348258706468</v>
      </c>
    </row>
    <row r="92" spans="1:5" x14ac:dyDescent="0.2">
      <c r="A92" s="24">
        <v>202</v>
      </c>
      <c r="B92" s="59">
        <v>28</v>
      </c>
      <c r="D92" s="25">
        <f t="shared" si="2"/>
        <v>7.2142857142857144</v>
      </c>
      <c r="E92" s="26">
        <f t="shared" si="3"/>
        <v>0.13861386138613863</v>
      </c>
    </row>
    <row r="93" spans="1:5" x14ac:dyDescent="0.2">
      <c r="A93" s="24">
        <v>203</v>
      </c>
      <c r="B93" s="58">
        <v>28</v>
      </c>
      <c r="D93" s="25">
        <f t="shared" si="2"/>
        <v>7.25</v>
      </c>
      <c r="E93" s="26">
        <f t="shared" si="3"/>
        <v>0.13793103448275862</v>
      </c>
    </row>
    <row r="94" spans="1:5" x14ac:dyDescent="0.2">
      <c r="A94" s="24">
        <v>204</v>
      </c>
      <c r="B94" s="59">
        <v>28</v>
      </c>
      <c r="D94" s="25">
        <f t="shared" si="2"/>
        <v>7.2857142857142856</v>
      </c>
      <c r="E94" s="26">
        <f t="shared" si="3"/>
        <v>0.13725490196078433</v>
      </c>
    </row>
    <row r="95" spans="1:5" x14ac:dyDescent="0.2">
      <c r="A95" s="24">
        <v>205</v>
      </c>
      <c r="B95" s="58">
        <v>28</v>
      </c>
      <c r="D95" s="25">
        <f t="shared" si="2"/>
        <v>7.3214285714285712</v>
      </c>
      <c r="E95" s="26">
        <f t="shared" si="3"/>
        <v>0.13658536585365855</v>
      </c>
    </row>
    <row r="96" spans="1:5" x14ac:dyDescent="0.2">
      <c r="A96" s="24">
        <v>206</v>
      </c>
      <c r="B96" s="59">
        <v>28</v>
      </c>
      <c r="D96" s="25">
        <f t="shared" si="2"/>
        <v>7.3571428571428568</v>
      </c>
      <c r="E96" s="26">
        <f t="shared" si="3"/>
        <v>0.13592233009708737</v>
      </c>
    </row>
    <row r="97" spans="1:5" x14ac:dyDescent="0.2">
      <c r="A97" s="24">
        <v>207</v>
      </c>
      <c r="B97" s="58">
        <v>28</v>
      </c>
      <c r="D97" s="25">
        <f t="shared" si="2"/>
        <v>7.3928571428571432</v>
      </c>
      <c r="E97" s="26">
        <f t="shared" si="3"/>
        <v>0.13526570048309178</v>
      </c>
    </row>
    <row r="98" spans="1:5" x14ac:dyDescent="0.2">
      <c r="A98" s="24">
        <v>208</v>
      </c>
      <c r="B98" s="59">
        <v>28</v>
      </c>
      <c r="D98" s="25">
        <f t="shared" si="2"/>
        <v>7.4285714285714288</v>
      </c>
      <c r="E98" s="26">
        <f t="shared" si="3"/>
        <v>0.13461538461538461</v>
      </c>
    </row>
    <row r="99" spans="1:5" x14ac:dyDescent="0.2">
      <c r="A99" s="24">
        <v>209</v>
      </c>
      <c r="B99" s="58">
        <v>28</v>
      </c>
      <c r="D99" s="25">
        <f t="shared" ref="D99:D142" si="4">A99/B99</f>
        <v>7.4642857142857144</v>
      </c>
      <c r="E99" s="26">
        <f t="shared" ref="E99:E142" si="5">B99/A99</f>
        <v>0.13397129186602871</v>
      </c>
    </row>
    <row r="100" spans="1:5" x14ac:dyDescent="0.2">
      <c r="A100" s="24">
        <v>210</v>
      </c>
      <c r="B100" s="58">
        <v>32</v>
      </c>
      <c r="D100" s="25">
        <f t="shared" si="4"/>
        <v>6.5625</v>
      </c>
      <c r="E100" s="26">
        <f t="shared" si="5"/>
        <v>0.15238095238095239</v>
      </c>
    </row>
    <row r="101" spans="1:5" x14ac:dyDescent="0.2">
      <c r="A101" s="24">
        <v>211</v>
      </c>
      <c r="B101" s="58">
        <v>32</v>
      </c>
      <c r="D101" s="25">
        <f t="shared" si="4"/>
        <v>6.59375</v>
      </c>
      <c r="E101" s="26">
        <f t="shared" si="5"/>
        <v>0.15165876777251186</v>
      </c>
    </row>
    <row r="102" spans="1:5" x14ac:dyDescent="0.2">
      <c r="A102" s="24">
        <v>212</v>
      </c>
      <c r="B102" s="58">
        <v>32</v>
      </c>
      <c r="D102" s="25">
        <f t="shared" si="4"/>
        <v>6.625</v>
      </c>
      <c r="E102" s="26">
        <f t="shared" si="5"/>
        <v>0.15094339622641509</v>
      </c>
    </row>
    <row r="103" spans="1:5" x14ac:dyDescent="0.2">
      <c r="A103" s="24">
        <v>213</v>
      </c>
      <c r="B103" s="58">
        <v>32</v>
      </c>
      <c r="D103" s="25">
        <f t="shared" si="4"/>
        <v>6.65625</v>
      </c>
      <c r="E103" s="26">
        <f t="shared" si="5"/>
        <v>0.15023474178403756</v>
      </c>
    </row>
    <row r="104" spans="1:5" x14ac:dyDescent="0.2">
      <c r="A104" s="24">
        <v>214</v>
      </c>
      <c r="B104" s="58">
        <v>32</v>
      </c>
      <c r="D104" s="25">
        <f t="shared" si="4"/>
        <v>6.6875</v>
      </c>
      <c r="E104" s="26">
        <f t="shared" si="5"/>
        <v>0.14953271028037382</v>
      </c>
    </row>
    <row r="105" spans="1:5" x14ac:dyDescent="0.2">
      <c r="A105" s="24">
        <v>215</v>
      </c>
      <c r="B105" s="58">
        <v>32</v>
      </c>
      <c r="D105" s="25">
        <f t="shared" si="4"/>
        <v>6.71875</v>
      </c>
      <c r="E105" s="26">
        <f t="shared" si="5"/>
        <v>0.14883720930232558</v>
      </c>
    </row>
    <row r="106" spans="1:5" x14ac:dyDescent="0.2">
      <c r="A106" s="24">
        <v>216</v>
      </c>
      <c r="B106" s="58">
        <v>32</v>
      </c>
      <c r="D106" s="25">
        <f t="shared" si="4"/>
        <v>6.75</v>
      </c>
      <c r="E106" s="26">
        <f t="shared" si="5"/>
        <v>0.14814814814814814</v>
      </c>
    </row>
    <row r="107" spans="1:5" x14ac:dyDescent="0.2">
      <c r="A107" s="24">
        <v>217</v>
      </c>
      <c r="B107" s="58">
        <v>32</v>
      </c>
      <c r="D107" s="25">
        <f t="shared" si="4"/>
        <v>6.78125</v>
      </c>
      <c r="E107" s="26">
        <f t="shared" si="5"/>
        <v>0.14746543778801843</v>
      </c>
    </row>
    <row r="108" spans="1:5" x14ac:dyDescent="0.2">
      <c r="A108" s="24">
        <v>218</v>
      </c>
      <c r="B108" s="58">
        <v>32</v>
      </c>
      <c r="D108" s="25">
        <f t="shared" si="4"/>
        <v>6.8125</v>
      </c>
      <c r="E108" s="26">
        <f t="shared" si="5"/>
        <v>0.14678899082568808</v>
      </c>
    </row>
    <row r="109" spans="1:5" x14ac:dyDescent="0.2">
      <c r="A109" s="24">
        <v>219</v>
      </c>
      <c r="B109" s="58">
        <v>32</v>
      </c>
      <c r="D109" s="25">
        <f t="shared" si="4"/>
        <v>6.84375</v>
      </c>
      <c r="E109" s="26">
        <f t="shared" si="5"/>
        <v>0.14611872146118721</v>
      </c>
    </row>
    <row r="110" spans="1:5" x14ac:dyDescent="0.2">
      <c r="A110" s="24">
        <v>220</v>
      </c>
      <c r="B110" s="58">
        <v>32</v>
      </c>
      <c r="D110" s="25">
        <f t="shared" si="4"/>
        <v>6.875</v>
      </c>
      <c r="E110" s="26">
        <f t="shared" si="5"/>
        <v>0.14545454545454545</v>
      </c>
    </row>
    <row r="111" spans="1:5" x14ac:dyDescent="0.2">
      <c r="A111" s="24">
        <v>221</v>
      </c>
      <c r="B111" s="58">
        <v>32</v>
      </c>
      <c r="D111" s="25">
        <f t="shared" si="4"/>
        <v>6.90625</v>
      </c>
      <c r="E111" s="26">
        <f t="shared" si="5"/>
        <v>0.14479638009049775</v>
      </c>
    </row>
    <row r="112" spans="1:5" x14ac:dyDescent="0.2">
      <c r="A112" s="24">
        <v>222</v>
      </c>
      <c r="B112" s="58">
        <v>32</v>
      </c>
      <c r="D112" s="25">
        <f t="shared" si="4"/>
        <v>6.9375</v>
      </c>
      <c r="E112" s="26">
        <f t="shared" si="5"/>
        <v>0.14414414414414414</v>
      </c>
    </row>
    <row r="113" spans="1:5" x14ac:dyDescent="0.2">
      <c r="A113" s="24">
        <v>223</v>
      </c>
      <c r="B113" s="58">
        <v>32</v>
      </c>
      <c r="D113" s="25">
        <f t="shared" si="4"/>
        <v>6.96875</v>
      </c>
      <c r="E113" s="26">
        <f t="shared" si="5"/>
        <v>0.14349775784753363</v>
      </c>
    </row>
    <row r="114" spans="1:5" x14ac:dyDescent="0.2">
      <c r="A114" s="24">
        <v>224</v>
      </c>
      <c r="B114" s="58">
        <v>33</v>
      </c>
      <c r="D114" s="25">
        <f t="shared" si="4"/>
        <v>6.7878787878787881</v>
      </c>
      <c r="E114" s="26">
        <f t="shared" si="5"/>
        <v>0.14732142857142858</v>
      </c>
    </row>
    <row r="115" spans="1:5" x14ac:dyDescent="0.2">
      <c r="A115" s="24">
        <v>225</v>
      </c>
      <c r="B115" s="58">
        <v>33</v>
      </c>
      <c r="D115" s="25">
        <f t="shared" si="4"/>
        <v>6.8181818181818183</v>
      </c>
      <c r="E115" s="26">
        <f t="shared" si="5"/>
        <v>0.14666666666666667</v>
      </c>
    </row>
    <row r="116" spans="1:5" x14ac:dyDescent="0.2">
      <c r="A116" s="24">
        <v>226</v>
      </c>
      <c r="B116" s="58">
        <v>33</v>
      </c>
      <c r="D116" s="25">
        <f t="shared" si="4"/>
        <v>6.8484848484848486</v>
      </c>
      <c r="E116" s="26">
        <f t="shared" si="5"/>
        <v>0.14601769911504425</v>
      </c>
    </row>
    <row r="117" spans="1:5" x14ac:dyDescent="0.2">
      <c r="A117" s="24">
        <v>227</v>
      </c>
      <c r="B117" s="58">
        <v>33</v>
      </c>
      <c r="D117" s="25">
        <f t="shared" si="4"/>
        <v>6.8787878787878789</v>
      </c>
      <c r="E117" s="26">
        <f t="shared" si="5"/>
        <v>0.14537444933920704</v>
      </c>
    </row>
    <row r="118" spans="1:5" x14ac:dyDescent="0.2">
      <c r="A118" s="24">
        <v>228</v>
      </c>
      <c r="B118" s="58">
        <v>33</v>
      </c>
      <c r="D118" s="25">
        <f t="shared" si="4"/>
        <v>6.9090909090909092</v>
      </c>
      <c r="E118" s="26">
        <f t="shared" si="5"/>
        <v>0.14473684210526316</v>
      </c>
    </row>
    <row r="119" spans="1:5" x14ac:dyDescent="0.2">
      <c r="A119" s="24">
        <v>229</v>
      </c>
      <c r="B119" s="58">
        <v>33</v>
      </c>
      <c r="D119" s="25">
        <f t="shared" si="4"/>
        <v>6.9393939393939394</v>
      </c>
      <c r="E119" s="26">
        <f t="shared" si="5"/>
        <v>0.14410480349344978</v>
      </c>
    </row>
    <row r="120" spans="1:5" x14ac:dyDescent="0.2">
      <c r="A120" s="24">
        <v>230</v>
      </c>
      <c r="B120" s="58">
        <v>33</v>
      </c>
      <c r="D120" s="25">
        <f t="shared" si="4"/>
        <v>6.9696969696969697</v>
      </c>
      <c r="E120" s="26">
        <f t="shared" si="5"/>
        <v>0.14347826086956522</v>
      </c>
    </row>
    <row r="121" spans="1:5" x14ac:dyDescent="0.2">
      <c r="A121" s="24">
        <v>231</v>
      </c>
      <c r="B121" s="58">
        <v>33</v>
      </c>
      <c r="D121" s="25">
        <f t="shared" si="4"/>
        <v>7</v>
      </c>
      <c r="E121" s="26">
        <f t="shared" si="5"/>
        <v>0.14285714285714285</v>
      </c>
    </row>
    <row r="122" spans="1:5" x14ac:dyDescent="0.2">
      <c r="A122" s="24">
        <v>232</v>
      </c>
      <c r="B122" s="58">
        <v>33</v>
      </c>
      <c r="D122" s="25">
        <f t="shared" si="4"/>
        <v>7.0303030303030303</v>
      </c>
      <c r="E122" s="26">
        <f t="shared" si="5"/>
        <v>0.14224137931034483</v>
      </c>
    </row>
    <row r="123" spans="1:5" x14ac:dyDescent="0.2">
      <c r="A123" s="24">
        <v>233</v>
      </c>
      <c r="B123" s="58">
        <v>33</v>
      </c>
      <c r="D123" s="25">
        <f t="shared" si="4"/>
        <v>7.0606060606060606</v>
      </c>
      <c r="E123" s="26">
        <f t="shared" si="5"/>
        <v>0.14163090128755365</v>
      </c>
    </row>
    <row r="124" spans="1:5" x14ac:dyDescent="0.2">
      <c r="A124" s="24">
        <v>234</v>
      </c>
      <c r="B124" s="58">
        <v>33</v>
      </c>
      <c r="D124" s="25">
        <f t="shared" si="4"/>
        <v>7.0909090909090908</v>
      </c>
      <c r="E124" s="26">
        <f t="shared" si="5"/>
        <v>0.14102564102564102</v>
      </c>
    </row>
    <row r="125" spans="1:5" x14ac:dyDescent="0.2">
      <c r="A125" s="24">
        <v>235</v>
      </c>
      <c r="B125" s="58">
        <v>33</v>
      </c>
      <c r="D125" s="25">
        <f t="shared" si="4"/>
        <v>7.1212121212121211</v>
      </c>
      <c r="E125" s="26">
        <f t="shared" si="5"/>
        <v>0.14042553191489363</v>
      </c>
    </row>
    <row r="126" spans="1:5" x14ac:dyDescent="0.2">
      <c r="A126" s="24">
        <v>236</v>
      </c>
      <c r="B126" s="58">
        <v>33</v>
      </c>
      <c r="D126" s="25">
        <f t="shared" si="4"/>
        <v>7.1515151515151514</v>
      </c>
      <c r="E126" s="26">
        <f t="shared" si="5"/>
        <v>0.13983050847457626</v>
      </c>
    </row>
    <row r="127" spans="1:5" x14ac:dyDescent="0.2">
      <c r="A127" s="24">
        <v>237</v>
      </c>
      <c r="B127" s="58">
        <v>33</v>
      </c>
      <c r="D127" s="25">
        <f t="shared" si="4"/>
        <v>7.1818181818181817</v>
      </c>
      <c r="E127" s="26">
        <f t="shared" si="5"/>
        <v>0.13924050632911392</v>
      </c>
    </row>
    <row r="128" spans="1:5" x14ac:dyDescent="0.2">
      <c r="A128" s="24">
        <v>238</v>
      </c>
      <c r="B128" s="58">
        <v>34</v>
      </c>
      <c r="D128" s="25">
        <f t="shared" si="4"/>
        <v>7</v>
      </c>
      <c r="E128" s="26">
        <f t="shared" si="5"/>
        <v>0.14285714285714285</v>
      </c>
    </row>
    <row r="129" spans="1:5" x14ac:dyDescent="0.2">
      <c r="A129" s="24">
        <v>239</v>
      </c>
      <c r="B129" s="58">
        <v>34</v>
      </c>
      <c r="D129" s="25">
        <f t="shared" si="4"/>
        <v>7.0294117647058822</v>
      </c>
      <c r="E129" s="26">
        <f t="shared" si="5"/>
        <v>0.14225941422594143</v>
      </c>
    </row>
    <row r="130" spans="1:5" x14ac:dyDescent="0.2">
      <c r="A130" s="24">
        <v>240</v>
      </c>
      <c r="B130" s="58">
        <v>34</v>
      </c>
      <c r="D130" s="25">
        <f t="shared" si="4"/>
        <v>7.0588235294117645</v>
      </c>
      <c r="E130" s="26">
        <f t="shared" si="5"/>
        <v>0.14166666666666666</v>
      </c>
    </row>
    <row r="131" spans="1:5" x14ac:dyDescent="0.2">
      <c r="A131" s="24">
        <v>241</v>
      </c>
      <c r="B131" s="58">
        <v>34</v>
      </c>
      <c r="D131" s="25">
        <f t="shared" si="4"/>
        <v>7.0882352941176467</v>
      </c>
      <c r="E131" s="26">
        <f t="shared" si="5"/>
        <v>0.14107883817427386</v>
      </c>
    </row>
    <row r="132" spans="1:5" x14ac:dyDescent="0.2">
      <c r="A132" s="24">
        <v>242</v>
      </c>
      <c r="B132" s="58">
        <v>34</v>
      </c>
      <c r="D132" s="25">
        <f t="shared" si="4"/>
        <v>7.117647058823529</v>
      </c>
      <c r="E132" s="26">
        <f t="shared" si="5"/>
        <v>0.14049586776859505</v>
      </c>
    </row>
    <row r="133" spans="1:5" x14ac:dyDescent="0.2">
      <c r="A133" s="24">
        <v>243</v>
      </c>
      <c r="B133" s="58">
        <v>34</v>
      </c>
      <c r="D133" s="25">
        <f t="shared" si="4"/>
        <v>7.1470588235294121</v>
      </c>
      <c r="E133" s="26">
        <f t="shared" si="5"/>
        <v>0.13991769547325103</v>
      </c>
    </row>
    <row r="134" spans="1:5" x14ac:dyDescent="0.2">
      <c r="A134" s="24">
        <v>244</v>
      </c>
      <c r="B134" s="58">
        <v>34</v>
      </c>
      <c r="D134" s="25">
        <f t="shared" si="4"/>
        <v>7.1764705882352944</v>
      </c>
      <c r="E134" s="26">
        <f t="shared" si="5"/>
        <v>0.13934426229508196</v>
      </c>
    </row>
    <row r="135" spans="1:5" x14ac:dyDescent="0.2">
      <c r="A135" s="24">
        <v>245</v>
      </c>
      <c r="B135" s="58">
        <v>34</v>
      </c>
      <c r="D135" s="25">
        <f t="shared" si="4"/>
        <v>7.2058823529411766</v>
      </c>
      <c r="E135" s="26">
        <f t="shared" si="5"/>
        <v>0.13877551020408163</v>
      </c>
    </row>
    <row r="136" spans="1:5" x14ac:dyDescent="0.2">
      <c r="A136" s="24">
        <v>246</v>
      </c>
      <c r="B136" s="58">
        <v>34</v>
      </c>
      <c r="D136" s="25">
        <f t="shared" si="4"/>
        <v>7.2352941176470589</v>
      </c>
      <c r="E136" s="26">
        <f t="shared" si="5"/>
        <v>0.13821138211382114</v>
      </c>
    </row>
    <row r="137" spans="1:5" x14ac:dyDescent="0.2">
      <c r="A137" s="24">
        <v>247</v>
      </c>
      <c r="B137" s="58">
        <v>34</v>
      </c>
      <c r="D137" s="25">
        <f t="shared" si="4"/>
        <v>7.2647058823529411</v>
      </c>
      <c r="E137" s="26">
        <f t="shared" si="5"/>
        <v>0.13765182186234817</v>
      </c>
    </row>
    <row r="138" spans="1:5" x14ac:dyDescent="0.2">
      <c r="A138" s="24">
        <v>248</v>
      </c>
      <c r="B138" s="58">
        <v>34</v>
      </c>
      <c r="D138" s="25">
        <f t="shared" si="4"/>
        <v>7.2941176470588234</v>
      </c>
      <c r="E138" s="26">
        <f t="shared" si="5"/>
        <v>0.13709677419354838</v>
      </c>
    </row>
    <row r="139" spans="1:5" x14ac:dyDescent="0.2">
      <c r="A139" s="24">
        <v>249</v>
      </c>
      <c r="B139" s="58">
        <v>34</v>
      </c>
      <c r="D139" s="25">
        <f t="shared" si="4"/>
        <v>7.3235294117647056</v>
      </c>
      <c r="E139" s="26">
        <f t="shared" si="5"/>
        <v>0.13654618473895583</v>
      </c>
    </row>
    <row r="140" spans="1:5" x14ac:dyDescent="0.2">
      <c r="A140" s="24">
        <v>250</v>
      </c>
      <c r="B140" s="58">
        <v>34</v>
      </c>
      <c r="D140" s="25">
        <f t="shared" si="4"/>
        <v>7.3529411764705879</v>
      </c>
      <c r="E140" s="26">
        <f t="shared" si="5"/>
        <v>0.13600000000000001</v>
      </c>
    </row>
    <row r="141" spans="1:5" x14ac:dyDescent="0.2">
      <c r="A141" s="24">
        <v>251</v>
      </c>
      <c r="B141" s="58">
        <v>34</v>
      </c>
      <c r="D141" s="25">
        <f t="shared" si="4"/>
        <v>7.382352941176471</v>
      </c>
      <c r="E141" s="26">
        <f t="shared" si="5"/>
        <v>0.13545816733067728</v>
      </c>
    </row>
    <row r="142" spans="1:5" x14ac:dyDescent="0.2">
      <c r="A142" s="24">
        <v>252</v>
      </c>
      <c r="B142" s="58">
        <v>36</v>
      </c>
      <c r="D142" s="25">
        <f t="shared" si="4"/>
        <v>7</v>
      </c>
      <c r="E142" s="26">
        <f t="shared" si="5"/>
        <v>0.14285714285714285</v>
      </c>
    </row>
  </sheetData>
  <sheetProtection algorithmName="SHA-512" hashValue="PPxthRljthih5sIjyYapjPEbQuV66tDlLXmxdmSrln1cdVlY8jYQRnczazhiiNcX9grsYnWEJ0TtkB5G3m8OnQ==" saltValue="P9XoWbA/OTo9wKoJ9ex//g==" spinCount="100000" sheet="1" objects="1" scenarios="1"/>
  <autoFilter ref="D1:D142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"/>
  <sheetViews>
    <sheetView workbookViewId="0">
      <selection activeCell="F31" sqref="F31"/>
    </sheetView>
  </sheetViews>
  <sheetFormatPr baseColWidth="10" defaultColWidth="11.42578125" defaultRowHeight="12.75" x14ac:dyDescent="0.2"/>
  <cols>
    <col min="1" max="2" width="11.42578125" style="22"/>
    <col min="3" max="3" width="21.85546875" style="22" customWidth="1"/>
    <col min="4" max="4" width="11.42578125" style="22"/>
    <col min="5" max="5" width="13.140625" style="22" customWidth="1"/>
    <col min="6" max="6" width="13.28515625" style="22" customWidth="1"/>
    <col min="7" max="7" width="14.140625" style="22" customWidth="1"/>
    <col min="8" max="8" width="13.42578125" style="22" customWidth="1"/>
    <col min="9" max="9" width="42.42578125" style="22" customWidth="1"/>
    <col min="10" max="10" width="11.42578125" style="22"/>
    <col min="11" max="11" width="94.42578125" style="22" customWidth="1"/>
    <col min="12" max="16384" width="11.42578125" style="22"/>
  </cols>
  <sheetData>
    <row r="1" spans="1:11" x14ac:dyDescent="0.2">
      <c r="A1" s="28"/>
      <c r="B1" s="28"/>
      <c r="C1" s="28"/>
      <c r="D1" s="28"/>
      <c r="E1" s="134" t="s">
        <v>34</v>
      </c>
      <c r="F1" s="134"/>
      <c r="G1" s="134" t="s">
        <v>35</v>
      </c>
      <c r="H1" s="134"/>
      <c r="I1" s="28"/>
    </row>
    <row r="2" spans="1:11" ht="38.25" x14ac:dyDescent="0.2">
      <c r="A2" s="29" t="s">
        <v>36</v>
      </c>
      <c r="B2" s="29" t="s">
        <v>37</v>
      </c>
      <c r="C2" s="29" t="s">
        <v>38</v>
      </c>
      <c r="D2" s="29"/>
      <c r="E2" s="29" t="s">
        <v>39</v>
      </c>
      <c r="F2" s="29" t="s">
        <v>40</v>
      </c>
      <c r="G2" s="29" t="s">
        <v>41</v>
      </c>
      <c r="H2" s="29" t="s">
        <v>42</v>
      </c>
      <c r="I2" s="33" t="s">
        <v>43</v>
      </c>
    </row>
    <row r="3" spans="1:11" x14ac:dyDescent="0.2">
      <c r="A3" s="30"/>
      <c r="B3" s="30"/>
      <c r="C3" s="30"/>
      <c r="D3" s="30"/>
      <c r="E3" s="30"/>
      <c r="F3" s="30"/>
      <c r="G3" s="30"/>
      <c r="H3" s="30"/>
      <c r="I3" s="30"/>
    </row>
    <row r="4" spans="1:11" x14ac:dyDescent="0.2">
      <c r="A4" s="30"/>
      <c r="B4" s="30"/>
      <c r="C4" s="30"/>
      <c r="D4" s="30"/>
      <c r="E4" s="30"/>
      <c r="F4" s="30"/>
      <c r="G4" s="30"/>
      <c r="H4" s="30"/>
      <c r="I4" s="31"/>
      <c r="K4" s="100"/>
    </row>
    <row r="5" spans="1:11" x14ac:dyDescent="0.2">
      <c r="A5" s="30"/>
      <c r="B5" s="31"/>
      <c r="C5" s="31"/>
      <c r="D5" s="30"/>
      <c r="E5" s="31"/>
      <c r="F5" s="31"/>
      <c r="G5" s="31"/>
      <c r="H5" s="31"/>
      <c r="I5" s="31"/>
      <c r="K5" s="100"/>
    </row>
    <row r="6" spans="1:11" x14ac:dyDescent="0.2">
      <c r="A6" s="30"/>
      <c r="B6" s="31"/>
      <c r="C6" s="31"/>
      <c r="D6" s="30"/>
      <c r="E6" s="31"/>
      <c r="F6" s="31"/>
      <c r="G6" s="31"/>
      <c r="H6" s="31"/>
      <c r="I6" s="31"/>
      <c r="K6" s="100"/>
    </row>
    <row r="7" spans="1:11" x14ac:dyDescent="0.2">
      <c r="A7" s="30"/>
      <c r="B7" s="31"/>
      <c r="C7" s="31"/>
      <c r="D7" s="30"/>
      <c r="E7" s="31"/>
      <c r="F7" s="31"/>
      <c r="G7" s="30"/>
      <c r="H7" s="30"/>
      <c r="I7" s="31"/>
      <c r="K7" s="100"/>
    </row>
    <row r="8" spans="1:11" x14ac:dyDescent="0.2">
      <c r="A8" s="30"/>
      <c r="B8" s="30"/>
      <c r="C8" s="30"/>
      <c r="D8" s="30"/>
      <c r="E8" s="30"/>
      <c r="F8" s="30"/>
      <c r="G8" s="31"/>
      <c r="H8" s="31"/>
      <c r="I8" s="31"/>
      <c r="K8" s="100"/>
    </row>
    <row r="9" spans="1:11" x14ac:dyDescent="0.2">
      <c r="A9" s="30"/>
      <c r="B9" s="30"/>
      <c r="C9" s="30"/>
      <c r="D9" s="30"/>
      <c r="E9" s="31"/>
      <c r="F9" s="31"/>
      <c r="G9" s="30"/>
      <c r="H9" s="30"/>
      <c r="I9" s="31"/>
      <c r="K9" s="100"/>
    </row>
    <row r="10" spans="1:11" x14ac:dyDescent="0.2">
      <c r="A10" s="30"/>
      <c r="B10" s="31"/>
      <c r="C10" s="31"/>
      <c r="D10" s="30"/>
      <c r="E10" s="31"/>
      <c r="F10" s="31"/>
      <c r="G10" s="31"/>
      <c r="H10" s="31"/>
      <c r="I10" s="31"/>
      <c r="K10" s="100"/>
    </row>
    <row r="11" spans="1:11" x14ac:dyDescent="0.2">
      <c r="A11" s="30"/>
      <c r="B11" s="30"/>
      <c r="C11" s="30"/>
      <c r="D11" s="24"/>
      <c r="E11" s="30"/>
      <c r="F11" s="30"/>
      <c r="G11" s="30"/>
      <c r="H11" s="30"/>
      <c r="I11" s="31"/>
      <c r="K11" s="100"/>
    </row>
    <row r="12" spans="1:11" x14ac:dyDescent="0.2">
      <c r="A12" s="30"/>
      <c r="B12" s="31"/>
      <c r="C12" s="31"/>
      <c r="D12" s="24"/>
      <c r="E12" s="31"/>
      <c r="F12" s="31"/>
      <c r="G12" s="31"/>
      <c r="H12" s="31"/>
      <c r="I12" s="31"/>
      <c r="K12" s="100"/>
    </row>
    <row r="13" spans="1:11" x14ac:dyDescent="0.2">
      <c r="A13" s="30">
        <v>10</v>
      </c>
      <c r="B13" s="31">
        <v>65</v>
      </c>
      <c r="C13" s="31" t="s">
        <v>62</v>
      </c>
      <c r="D13" s="24"/>
      <c r="E13" s="31"/>
      <c r="F13" s="31"/>
      <c r="G13" s="30"/>
      <c r="H13" s="30"/>
      <c r="I13" s="31" t="str">
        <f t="shared" ref="I5:I14" si="0">CONCATENATE(B13," - ",C13,"")</f>
        <v xml:space="preserve">65 - Hautes-Pyrénées </v>
      </c>
      <c r="K13" s="100"/>
    </row>
    <row r="14" spans="1:11" x14ac:dyDescent="0.2">
      <c r="A14" s="30"/>
      <c r="B14" s="30"/>
      <c r="C14" s="30"/>
      <c r="D14" s="24"/>
      <c r="E14" s="30"/>
      <c r="F14" s="30"/>
      <c r="G14" s="31"/>
      <c r="H14" s="31"/>
      <c r="I14" s="31"/>
      <c r="K14" s="100"/>
    </row>
  </sheetData>
  <sheetProtection algorithmName="SHA-512" hashValue="C3KOmNeXN2ufmKfzJ0OKVK0hHUPkf5EKG10UjgXR2CzrxCKYo4fQjNihVOyq3UvR3BISpABsGWDqt7CdmLfonw==" saltValue="Ay/kXT7YzWDk1sEAsTTxqw==" spinCount="100000" sheet="1" objects="1" scenarios="1"/>
  <mergeCells count="2">
    <mergeCell ref="E1:F1"/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DQE_DRAJES_SNU_PLANOCCI_2426_C</vt:lpstr>
      <vt:lpstr>Correspondance</vt:lpstr>
      <vt:lpstr>Détail lot</vt:lpstr>
      <vt:lpstr>'Détail lot'!_Hlk166770939</vt:lpstr>
      <vt:lpstr>DQE_DRAJES_SNU_PLANOCCI_2426_C!Impression_des_titres</vt:lpstr>
      <vt:lpstr>DQE_DRAJES_SNU_PLANOCCI_2426_C!Zone_d_impression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Patricia WICKER</cp:lastModifiedBy>
  <cp:lastPrinted>2022-02-28T10:53:08Z</cp:lastPrinted>
  <dcterms:created xsi:type="dcterms:W3CDTF">2021-10-27T11:55:14Z</dcterms:created>
  <dcterms:modified xsi:type="dcterms:W3CDTF">2024-10-21T08:50:01Z</dcterms:modified>
</cp:coreProperties>
</file>