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-ETUDES\GUADELOUPE BAIE MAHAULT RSMA Créche\04-PRO- DCE\RENDU 2\"/>
    </mc:Choice>
  </mc:AlternateContent>
  <xr:revisionPtr revIDLastSave="0" documentId="13_ncr:1_{A3510465-72DF-4EA5-B648-1B54422E5601}" xr6:coauthVersionLast="36" xr6:coauthVersionMax="36" xr10:uidLastSave="{00000000-0000-0000-0000-000000000000}"/>
  <bookViews>
    <workbookView xWindow="0" yWindow="0" windowWidth="23040" windowHeight="8940" xr2:uid="{F3F11B22-0DC7-45C6-970D-F1A9F820E2C8}"/>
  </bookViews>
  <sheets>
    <sheet name="DQE PRO RSMA" sheetId="10" r:id="rId1"/>
    <sheet name="Q" sheetId="9" r:id="rId2"/>
  </sheets>
  <definedNames>
    <definedName name="Q" localSheetId="0">'DQE PRO RSMA'!$D$1:$D$65384</definedName>
    <definedName name="_xlnm.Print_Area" localSheetId="0">'DQE PRO RSMA'!$A$1:$F$128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0" l="1"/>
  <c r="F21" i="10"/>
  <c r="B94" i="10"/>
  <c r="A94" i="10"/>
  <c r="F18" i="10"/>
  <c r="F17" i="10"/>
  <c r="F19" i="10" l="1"/>
  <c r="F23" i="10" s="1"/>
  <c r="D111" i="10"/>
  <c r="F111" i="10" s="1"/>
  <c r="F112" i="10" s="1"/>
  <c r="D9" i="10" l="1"/>
  <c r="D49" i="10" s="1"/>
  <c r="F49" i="10" s="1"/>
  <c r="E48" i="10"/>
  <c r="F48" i="10" s="1"/>
  <c r="A48" i="10"/>
  <c r="F9" i="10"/>
  <c r="F50" i="10" l="1"/>
  <c r="B123" i="10"/>
  <c r="B122" i="10"/>
  <c r="F76" i="10" l="1"/>
  <c r="F77" i="10"/>
  <c r="F78" i="10"/>
  <c r="F71" i="10"/>
  <c r="F72" i="10"/>
  <c r="F73" i="10"/>
  <c r="F74" i="10"/>
  <c r="F61" i="10"/>
  <c r="F62" i="10"/>
  <c r="F63" i="10"/>
  <c r="F64" i="10"/>
  <c r="F65" i="10"/>
  <c r="F66" i="10"/>
  <c r="F67" i="10"/>
  <c r="F68" i="10"/>
  <c r="F69" i="10"/>
  <c r="A38" i="10"/>
  <c r="A37" i="10"/>
  <c r="D31" i="10" l="1"/>
  <c r="B96" i="10" l="1"/>
  <c r="A96" i="10"/>
  <c r="B95" i="10"/>
  <c r="A95" i="10"/>
  <c r="B93" i="10"/>
  <c r="A93" i="10"/>
  <c r="F86" i="10"/>
  <c r="F85" i="10"/>
  <c r="F84" i="10"/>
  <c r="F83" i="10"/>
  <c r="F82" i="10"/>
  <c r="D75" i="10"/>
  <c r="D70" i="10"/>
  <c r="D60" i="10"/>
  <c r="D5" i="10" s="1"/>
  <c r="D59" i="10"/>
  <c r="F59" i="10" s="1"/>
  <c r="D57" i="10"/>
  <c r="D40" i="10"/>
  <c r="D39" i="10"/>
  <c r="E38" i="10"/>
  <c r="D38" i="10"/>
  <c r="E37" i="10"/>
  <c r="F37" i="10" s="1"/>
  <c r="F31" i="10"/>
  <c r="D45" i="10"/>
  <c r="F45" i="10" s="1"/>
  <c r="D28" i="10"/>
  <c r="F28" i="10" s="1"/>
  <c r="D27" i="10"/>
  <c r="F27" i="10" s="1"/>
  <c r="F26" i="10"/>
  <c r="F107" i="10"/>
  <c r="F106" i="10"/>
  <c r="D12" i="10"/>
  <c r="F12" i="10" s="1"/>
  <c r="F11" i="10"/>
  <c r="F10" i="10"/>
  <c r="F29" i="10" l="1"/>
  <c r="F40" i="10"/>
  <c r="F39" i="10"/>
  <c r="F87" i="10"/>
  <c r="F108" i="10"/>
  <c r="F114" i="10" s="1"/>
  <c r="F38" i="10"/>
  <c r="D7" i="10"/>
  <c r="D8" i="10"/>
  <c r="F35" i="10"/>
  <c r="F5" i="10"/>
  <c r="F46" i="10" l="1"/>
  <c r="F51" i="10" s="1"/>
  <c r="F123" i="10"/>
  <c r="D6" i="10"/>
  <c r="B6" i="9"/>
  <c r="F115" i="10" l="1"/>
  <c r="F116" i="10" s="1"/>
  <c r="F6" i="10"/>
  <c r="F13" i="10" s="1"/>
  <c r="D58" i="10"/>
  <c r="B17" i="9"/>
  <c r="B10" i="9"/>
  <c r="F93" i="10" l="1"/>
  <c r="D56" i="10"/>
  <c r="F56" i="10" s="1"/>
  <c r="F80" i="10" s="1"/>
  <c r="F88" i="10" s="1"/>
  <c r="F96" i="10" s="1"/>
  <c r="F99" i="10" s="1"/>
  <c r="F100" i="10" s="1"/>
  <c r="F101" i="10" s="1"/>
  <c r="F95" i="10"/>
  <c r="F94" i="10"/>
  <c r="F122" i="10" l="1"/>
  <c r="F126" i="10" s="1"/>
  <c r="F127" i="10" s="1"/>
  <c r="F128" i="10" s="1"/>
</calcChain>
</file>

<file path=xl/sharedStrings.xml><?xml version="1.0" encoding="utf-8"?>
<sst xmlns="http://schemas.openxmlformats.org/spreadsheetml/2006/main" count="240" uniqueCount="157">
  <si>
    <t>N°</t>
  </si>
  <si>
    <t>DESIGNATION</t>
  </si>
  <si>
    <t>UNITE</t>
  </si>
  <si>
    <t>Q</t>
  </si>
  <si>
    <t>P.U. €</t>
  </si>
  <si>
    <t>TOTAL H.T.</t>
  </si>
  <si>
    <t>Forfait</t>
  </si>
  <si>
    <t>Mobilier</t>
  </si>
  <si>
    <t>2.1</t>
  </si>
  <si>
    <t>ml</t>
  </si>
  <si>
    <t>U</t>
  </si>
  <si>
    <t>3.2</t>
  </si>
  <si>
    <t>m3</t>
  </si>
  <si>
    <t>m²</t>
  </si>
  <si>
    <t>Purges de sol en place et remblais</t>
  </si>
  <si>
    <t xml:space="preserve">TOTAL H.T. </t>
  </si>
  <si>
    <t>TRAITEMENT DES ABORDS AMENAGEMENTS PAYSAGES</t>
  </si>
  <si>
    <t>TOTAL T.T.C.</t>
  </si>
  <si>
    <t>RESEAUX</t>
  </si>
  <si>
    <t>REVETEMENTS</t>
  </si>
  <si>
    <t>Fourniture et pose de corbeilles yc scellement</t>
  </si>
  <si>
    <t>Panneau découpe lazer avec nom du site et illustration</t>
  </si>
  <si>
    <t>Bande de guidage PMR</t>
  </si>
  <si>
    <t>2.2</t>
  </si>
  <si>
    <t>3.1</t>
  </si>
  <si>
    <t>3.3</t>
  </si>
  <si>
    <t>Fourniture et mise en œuvre d'un géotextile</t>
  </si>
  <si>
    <t>Panneau d'information du site</t>
  </si>
  <si>
    <t>Végétalisation</t>
  </si>
  <si>
    <t xml:space="preserve">Sol souple </t>
  </si>
  <si>
    <t xml:space="preserve">sentier pied nu </t>
  </si>
  <si>
    <t xml:space="preserve">noue </t>
  </si>
  <si>
    <t>RECAP SURFACE en m²</t>
  </si>
  <si>
    <t xml:space="preserve">Surface interieure </t>
  </si>
  <si>
    <t xml:space="preserve">Gazon </t>
  </si>
  <si>
    <t xml:space="preserve">Surface exterieure </t>
  </si>
  <si>
    <t>Arbre</t>
  </si>
  <si>
    <t>Arbustes</t>
  </si>
  <si>
    <t>INTERIEURE</t>
  </si>
  <si>
    <t>EXTERIEURE</t>
  </si>
  <si>
    <t>Zone interieure - Arboretum</t>
  </si>
  <si>
    <t>Jardiniéres</t>
  </si>
  <si>
    <t>Nivellement fin réglage et compactage - Interieur et exterieur</t>
  </si>
  <si>
    <t xml:space="preserve">Eau potable - Jeux d'eau </t>
  </si>
  <si>
    <t>Fourniture et mise en œuvre d'un atelier à eau</t>
  </si>
  <si>
    <t xml:space="preserve">Branchement sur réseau AEP en attente </t>
  </si>
  <si>
    <t>SOUS TOTAL H.T.</t>
  </si>
  <si>
    <t>Arrosage</t>
  </si>
  <si>
    <t>Systéme d'arrosage GaG exterieur (Sur base alimentation Hors lot)</t>
  </si>
  <si>
    <t>Systéme d'arrosage GaG Arboretum (Sur base alimentation Hors lot)</t>
  </si>
  <si>
    <t>Béton armé finition lisse ép 12cm y compris coffrage</t>
  </si>
  <si>
    <t>Fourniture et mise en œuvre d'une fondation en Grave 0/31,5 sur 0,15 m</t>
  </si>
  <si>
    <t>SENTIER PIEDS NUS</t>
  </si>
  <si>
    <t>T.V.A 8,50%</t>
  </si>
  <si>
    <t>RECAPITULATIF</t>
  </si>
  <si>
    <t>CIRCULATIONS PIETONNES BETON</t>
  </si>
  <si>
    <t>Pas japonais béton cheminement option résine colorée</t>
  </si>
  <si>
    <t>1-sable</t>
  </si>
  <si>
    <t>2-pouzzolane</t>
  </si>
  <si>
    <t xml:space="preserve">3-fibre de coco </t>
  </si>
  <si>
    <t xml:space="preserve">4-tronçon de canne à sucre. </t>
  </si>
  <si>
    <t>Arboretum - 3 arbustes</t>
  </si>
  <si>
    <t>Gazon</t>
  </si>
  <si>
    <t>TERRASSEMENTS (Interaction avec le lot VRD)</t>
  </si>
  <si>
    <t>Béton armé finition lisse ép 12cm y compris coffrage - Finition -5cm avec bordure métallique jusqu’à 0</t>
  </si>
  <si>
    <t xml:space="preserve">Fourniture et mise en œuvre de 4 materiaux de remplissage sur 5cm d'épaisseur </t>
  </si>
  <si>
    <t>Fosses de plantations</t>
  </si>
  <si>
    <t>Fourniture et mise en place de terre végétale</t>
  </si>
  <si>
    <t>Gazon - sur 10cm</t>
  </si>
  <si>
    <t>Nivellement fin, travail du sol, engazonnement et deux tontes</t>
  </si>
  <si>
    <t xml:space="preserve">Goyavier </t>
  </si>
  <si>
    <t>Bananier</t>
  </si>
  <si>
    <t xml:space="preserve">Manguier </t>
  </si>
  <si>
    <t>Cyrtostachys renda</t>
  </si>
  <si>
    <t>Strelitzia reginae</t>
  </si>
  <si>
    <t>Chrysopogon zizanioides</t>
  </si>
  <si>
    <t>Cerise péyi</t>
  </si>
  <si>
    <t xml:space="preserve">Orange </t>
  </si>
  <si>
    <t>Cocotier nain</t>
  </si>
  <si>
    <t>Plantation interieure</t>
  </si>
  <si>
    <t>Plantation stationnement et entrée</t>
  </si>
  <si>
    <t>Hibiscus rosa sineensis (jaune)</t>
  </si>
  <si>
    <t>Hibiscus schizopetalus "pagoda"- corail</t>
  </si>
  <si>
    <t>Tabernaemontana corymbosa - Jasmin Tabernaemontana</t>
  </si>
  <si>
    <t>Pomme d'eau</t>
  </si>
  <si>
    <t>Canne à sucre - canne créole</t>
  </si>
  <si>
    <t>Corossol - Annona muricata</t>
  </si>
  <si>
    <t>4-tronçon de canne à sucre</t>
  </si>
  <si>
    <t>3-fibre de coco</t>
  </si>
  <si>
    <t>Terrassements en déblais de sol de toute nature pour création des fosses de plantation arbre (1m x 1m x 1m)</t>
  </si>
  <si>
    <t>Terrassements en déblais de sol de toute nature pour création des fosses de plantation d'arbustes (0,6 x 0,6 x 0,6)</t>
  </si>
  <si>
    <t>4.1</t>
  </si>
  <si>
    <t>4.2</t>
  </si>
  <si>
    <t>Fourniture et mise en oeuvre d'une résine colorée sur les pas japonais</t>
  </si>
  <si>
    <t xml:space="preserve">Plantations exterieures jardin y compris accessoires </t>
  </si>
  <si>
    <t xml:space="preserve">Couleur 1 orange </t>
  </si>
  <si>
    <t xml:space="preserve">Couleur 2 jaune </t>
  </si>
  <si>
    <t>Couleur 3 bleu</t>
  </si>
  <si>
    <t>1.1</t>
  </si>
  <si>
    <t>1.2</t>
  </si>
  <si>
    <t>1.3</t>
  </si>
  <si>
    <t>1.4</t>
  </si>
  <si>
    <t>1.5</t>
  </si>
  <si>
    <t>2.1.1</t>
  </si>
  <si>
    <t>4.1.1</t>
  </si>
  <si>
    <t>4.1.2</t>
  </si>
  <si>
    <t>4.1.3</t>
  </si>
  <si>
    <t>4.1.3a</t>
  </si>
  <si>
    <t>4.1.3b</t>
  </si>
  <si>
    <t>4.1.3c</t>
  </si>
  <si>
    <t>4.1.3d</t>
  </si>
  <si>
    <t>4.1.3e</t>
  </si>
  <si>
    <t>4.1.3f</t>
  </si>
  <si>
    <t>4.1.3g</t>
  </si>
  <si>
    <t>4.1.3h</t>
  </si>
  <si>
    <t>4.1.3i</t>
  </si>
  <si>
    <t>4.1.4</t>
  </si>
  <si>
    <t>4.1.5</t>
  </si>
  <si>
    <t>4.1.4a</t>
  </si>
  <si>
    <t>4.1.4b</t>
  </si>
  <si>
    <t>4.1.4c</t>
  </si>
  <si>
    <t>4.1.4d</t>
  </si>
  <si>
    <t>4.1.5a</t>
  </si>
  <si>
    <t>4.1.5b</t>
  </si>
  <si>
    <t>4.1.5c</t>
  </si>
  <si>
    <t>TOTAL TO 1 H.T.</t>
  </si>
  <si>
    <t>4.1.6</t>
  </si>
  <si>
    <t>RECAPITULATIF BASE + TRANCHES OPTIONNELLES</t>
  </si>
  <si>
    <t>2.1.2</t>
  </si>
  <si>
    <t>2.2.1</t>
  </si>
  <si>
    <t>2.2.2</t>
  </si>
  <si>
    <t>3.4</t>
  </si>
  <si>
    <t>3.6</t>
  </si>
  <si>
    <t>3.5</t>
  </si>
  <si>
    <t>3.7</t>
  </si>
  <si>
    <t>3.8</t>
  </si>
  <si>
    <t>4.2.1</t>
  </si>
  <si>
    <t>4.2.2</t>
  </si>
  <si>
    <t>4.2.3</t>
  </si>
  <si>
    <t>4.2.4</t>
  </si>
  <si>
    <t>4.2.5</t>
  </si>
  <si>
    <t>Fourniture et pose de banc en béton yc scellement</t>
  </si>
  <si>
    <t>LOT 9 PAYSAGE</t>
  </si>
  <si>
    <t>MARCHE DE BASE</t>
  </si>
  <si>
    <t>1.6</t>
  </si>
  <si>
    <t>Terrassements en déblais de sol de toute nature pour création d'une bande stérile au sud sur 15cm d'épaisseur</t>
  </si>
  <si>
    <t>BANDE STERILE</t>
  </si>
  <si>
    <t xml:space="preserve">Fourniture et mise en œuvre d'un gravillon andesite 15/25 </t>
  </si>
  <si>
    <t>Plantation des bandes stériles - 2u / m²</t>
  </si>
  <si>
    <t>Reprise et Modelage des remblais du lot VRD pour création des modelés de terre et de la noue - Zone exterieure</t>
  </si>
  <si>
    <t>SOL SOUPLE EPDM</t>
  </si>
  <si>
    <t>Fourniture et mise en œuvre d'un sol souple EPDM</t>
  </si>
  <si>
    <t>TRANCHE OPTIONNELLE 1 - Aménagements exterieurs</t>
  </si>
  <si>
    <t>2.3</t>
  </si>
  <si>
    <t>Eaux pluviales</t>
  </si>
  <si>
    <t>2.3.1</t>
  </si>
  <si>
    <t xml:space="preserve">	Fourniture et pose de regard avec grilles avaloirs fonte 400x400 mm et raccordement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</si>
</sst>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\ _€_-;\-* #,##0.00\ _€_-;_-* &quot;-&quot;??\ _€_-;_-@_-"/>
    <numFmt numFmtId="164" formatCode="#,##0.00\ &quot;€&quot;"/>
    <numFmt numFmtId="165" formatCode="#,##0.00\ _F"/>
    <numFmt numFmtId="166" formatCode="_-* #,##0.00\ [$€]_-;\-* #,##0.00\ [$€]_-;_-* &quot;-&quot;??\ [$€]_-;_-@_-"/>
    <numFmt numFmtId="167" formatCode="_-* #,##0.00\ [$€-1]_-;\-* #,##0.00\ [$€-1]_-;_-* &quot;-&quot;??\ [$€-1]_-"/>
    <numFmt numFmtId="168" formatCode="#,##0\ ;[Red]\-#,##0\ "/>
    <numFmt numFmtId="169" formatCode="_-* #,##0.00\ _F_-;\-* #,##0.00\ _F_-;_-* &quot;-&quot;??\ _F_-;_-@_-"/>
    <numFmt numFmtId="170" formatCode="#,##0.00\ &quot;F&quot;;[Red]\-#,##0.00\ &quot;F&quot;"/>
  </numFmts>
  <fonts count="36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FF0000"/>
      <name val="Arial Narrow"/>
      <family val="2"/>
    </font>
    <font>
      <sz val="10"/>
      <name val="Comic Sans MS"/>
      <family val="4"/>
    </font>
    <font>
      <sz val="10"/>
      <name val="Arial"/>
      <family val="2"/>
    </font>
    <font>
      <b/>
      <sz val="12"/>
      <name val="Arial Narrow"/>
      <family val="2"/>
    </font>
    <font>
      <i/>
      <sz val="12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2"/>
      <color rgb="FF0070C0"/>
      <name val="Arial Narrow"/>
      <family val="2"/>
    </font>
    <font>
      <b/>
      <u/>
      <sz val="12"/>
      <color rgb="FF0070C0"/>
      <name val="Arial Narrow"/>
      <family val="2"/>
    </font>
    <font>
      <sz val="11"/>
      <color rgb="FF0070C0"/>
      <name val="Arial Narrow"/>
      <family val="2"/>
    </font>
    <font>
      <sz val="12"/>
      <color rgb="FF0070C0"/>
      <name val="Arial Narrow"/>
      <family val="2"/>
    </font>
    <font>
      <i/>
      <sz val="12"/>
      <color rgb="FF0070C0"/>
      <name val="Arial Narrow"/>
      <family val="2"/>
    </font>
    <font>
      <b/>
      <i/>
      <sz val="12"/>
      <color rgb="FF0070C0"/>
      <name val="Arial Narrow"/>
      <family val="2"/>
    </font>
    <font>
      <b/>
      <sz val="11"/>
      <color rgb="FF0070C0"/>
      <name val="Arial Narrow"/>
      <family val="2"/>
    </font>
    <font>
      <b/>
      <i/>
      <u/>
      <sz val="12"/>
      <color rgb="FF0070C0"/>
      <name val="Arial Narrow"/>
      <family val="2"/>
    </font>
    <font>
      <sz val="12"/>
      <color rgb="FFFF0000"/>
      <name val="Arial Narrow"/>
      <family val="2"/>
    </font>
    <font>
      <u/>
      <sz val="12"/>
      <color rgb="FF0070C0"/>
      <name val="Arial Narrow"/>
      <family val="2"/>
    </font>
    <font>
      <b/>
      <sz val="12"/>
      <color theme="4"/>
      <name val="Arial Narrow"/>
      <family val="2"/>
    </font>
    <font>
      <i/>
      <sz val="12"/>
      <color rgb="FFFF0000"/>
      <name val="Arial Narrow"/>
      <family val="2"/>
    </font>
    <font>
      <i/>
      <sz val="12"/>
      <color theme="0" tint="-0.499984740745262"/>
      <name val="Arial Narrow"/>
      <family val="2"/>
    </font>
    <font>
      <b/>
      <sz val="11"/>
      <color rgb="FFFF0000"/>
      <name val="Arial Narrow"/>
      <family val="2"/>
    </font>
    <font>
      <u/>
      <sz val="10"/>
      <color indexed="12"/>
      <name val="Arial"/>
      <family val="2"/>
    </font>
    <font>
      <u/>
      <sz val="10"/>
      <color indexed="12"/>
      <name val="MS Sans Serif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b/>
      <sz val="11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rgb="FF1F497D"/>
      <name val="Arial Narrow"/>
      <family val="2"/>
    </font>
    <font>
      <i/>
      <sz val="11"/>
      <name val="Arial Narrow"/>
      <family val="2"/>
    </font>
    <font>
      <sz val="11"/>
      <color theme="0" tint="-0.49998474074526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FFD966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4">
    <xf numFmtId="0" fontId="0" fillId="0" borderId="0"/>
    <xf numFmtId="43" fontId="2" fillId="0" borderId="0" applyFont="0" applyFill="0" applyBorder="0" applyAlignment="0" applyProtection="0"/>
    <xf numFmtId="0" fontId="4" fillId="0" borderId="0">
      <alignment vertical="center" wrapText="1"/>
    </xf>
    <xf numFmtId="0" fontId="5" fillId="0" borderId="0"/>
    <xf numFmtId="166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1" fillId="0" borderId="0"/>
    <xf numFmtId="0" fontId="1" fillId="0" borderId="0"/>
    <xf numFmtId="167" fontId="5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168" fontId="26" fillId="0" borderId="14" applyFont="0" applyFill="0" applyBorder="0" applyAlignment="0" applyProtection="0">
      <protection locked="0"/>
    </xf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28" fillId="0" borderId="0">
      <alignment vertical="top"/>
    </xf>
    <xf numFmtId="0" fontId="29" fillId="0" borderId="0" applyNumberFormat="0" applyBorder="0" applyProtection="0"/>
    <xf numFmtId="0" fontId="30" fillId="0" borderId="0"/>
  </cellStyleXfs>
  <cellXfs count="118">
    <xf numFmtId="0" fontId="0" fillId="0" borderId="0" xfId="0"/>
    <xf numFmtId="0" fontId="7" fillId="0" borderId="9" xfId="0" applyFont="1" applyBorder="1" applyAlignment="1">
      <alignment horizontal="center" vertical="center" wrapText="1"/>
    </xf>
    <xf numFmtId="3" fontId="7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" fontId="8" fillId="0" borderId="9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11" fillId="0" borderId="9" xfId="0" applyFont="1" applyBorder="1" applyAlignment="1">
      <alignment horizontal="left" vertical="center" wrapText="1"/>
    </xf>
    <xf numFmtId="164" fontId="10" fillId="0" borderId="1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/>
    </xf>
    <xf numFmtId="0" fontId="14" fillId="0" borderId="11" xfId="0" applyFont="1" applyBorder="1" applyAlignment="1">
      <alignment horizontal="center" vertical="center" wrapText="1"/>
    </xf>
    <xf numFmtId="164" fontId="14" fillId="0" borderId="11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 wrapText="1"/>
    </xf>
    <xf numFmtId="164" fontId="15" fillId="0" borderId="10" xfId="0" applyNumberFormat="1" applyFont="1" applyBorder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165" fontId="16" fillId="0" borderId="12" xfId="2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4" fontId="10" fillId="0" borderId="6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0" fontId="14" fillId="0" borderId="9" xfId="0" applyFont="1" applyBorder="1" applyAlignment="1">
      <alignment horizontal="right" vertical="center" wrapText="1"/>
    </xf>
    <xf numFmtId="43" fontId="14" fillId="0" borderId="8" xfId="1" applyFont="1" applyBorder="1" applyAlignment="1">
      <alignment horizontal="center" vertical="center" wrapText="1"/>
    </xf>
    <xf numFmtId="43" fontId="10" fillId="0" borderId="9" xfId="1" applyFont="1" applyBorder="1" applyAlignment="1">
      <alignment horizontal="right" vertical="center" wrapText="1"/>
    </xf>
    <xf numFmtId="43" fontId="14" fillId="0" borderId="11" xfId="1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164" fontId="10" fillId="0" borderId="15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2" fillId="0" borderId="12" xfId="2" applyFont="1" applyBorder="1">
      <alignment vertical="center" wrapText="1"/>
    </xf>
    <xf numFmtId="0" fontId="12" fillId="0" borderId="12" xfId="2" applyFont="1" applyBorder="1" applyAlignment="1">
      <alignment horizontal="center" vertical="center" wrapText="1"/>
    </xf>
    <xf numFmtId="165" fontId="12" fillId="0" borderId="12" xfId="2" applyNumberFormat="1" applyFont="1" applyBorder="1" applyAlignment="1">
      <alignment horizontal="center" vertical="center" wrapText="1"/>
    </xf>
    <xf numFmtId="165" fontId="12" fillId="0" borderId="15" xfId="2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10" fontId="10" fillId="0" borderId="14" xfId="0" applyNumberFormat="1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 wrapText="1"/>
    </xf>
    <xf numFmtId="10" fontId="14" fillId="0" borderId="18" xfId="6" applyNumberFormat="1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64" fontId="12" fillId="0" borderId="0" xfId="0" applyNumberFormat="1" applyFont="1" applyAlignment="1">
      <alignment vertical="center" wrapText="1"/>
    </xf>
    <xf numFmtId="164" fontId="9" fillId="0" borderId="0" xfId="0" applyNumberFormat="1" applyFont="1" applyAlignment="1">
      <alignment vertical="center" wrapText="1"/>
    </xf>
    <xf numFmtId="0" fontId="19" fillId="0" borderId="9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center" vertical="center" wrapText="1"/>
    </xf>
    <xf numFmtId="43" fontId="13" fillId="0" borderId="9" xfId="1" applyFont="1" applyBorder="1" applyAlignment="1">
      <alignment horizontal="right" vertical="center" wrapText="1"/>
    </xf>
    <xf numFmtId="164" fontId="13" fillId="0" borderId="10" xfId="1" applyNumberFormat="1" applyFont="1" applyBorder="1" applyAlignment="1">
      <alignment horizontal="center" vertical="center" wrapText="1"/>
    </xf>
    <xf numFmtId="0" fontId="1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164" fontId="20" fillId="0" borderId="10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3" fontId="21" fillId="0" borderId="9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22" fillId="0" borderId="8" xfId="0" applyFont="1" applyBorder="1" applyAlignment="1">
      <alignment horizontal="center" vertical="center" wrapText="1"/>
    </xf>
    <xf numFmtId="1" fontId="21" fillId="0" borderId="11" xfId="0" applyNumberFormat="1" applyFont="1" applyBorder="1" applyAlignment="1">
      <alignment horizontal="center" vertical="center" wrapText="1"/>
    </xf>
    <xf numFmtId="0" fontId="23" fillId="0" borderId="12" xfId="2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43" fontId="21" fillId="0" borderId="11" xfId="1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1" fontId="18" fillId="0" borderId="0" xfId="0" applyNumberFormat="1" applyFont="1" applyAlignment="1">
      <alignment horizontal="left" vertical="center" wrapText="1"/>
    </xf>
    <xf numFmtId="1" fontId="18" fillId="0" borderId="1" xfId="0" applyNumberFormat="1" applyFont="1" applyBorder="1" applyAlignment="1">
      <alignment horizontal="left" vertical="center" wrapText="1"/>
    </xf>
    <xf numFmtId="3" fontId="9" fillId="0" borderId="0" xfId="0" applyNumberFormat="1" applyFont="1" applyAlignment="1">
      <alignment vertical="center" wrapText="1"/>
    </xf>
    <xf numFmtId="0" fontId="32" fillId="0" borderId="0" xfId="0" applyFont="1"/>
    <xf numFmtId="3" fontId="9" fillId="0" borderId="0" xfId="0" applyNumberFormat="1" applyFont="1" applyAlignment="1">
      <alignment horizontal="center" vertical="center" wrapText="1"/>
    </xf>
    <xf numFmtId="43" fontId="14" fillId="0" borderId="9" xfId="1" applyFont="1" applyBorder="1" applyAlignment="1">
      <alignment horizontal="center" vertical="center" wrapText="1"/>
    </xf>
    <xf numFmtId="43" fontId="21" fillId="0" borderId="9" xfId="1" applyFont="1" applyBorder="1" applyAlignment="1">
      <alignment horizontal="center" vertical="center" wrapText="1"/>
    </xf>
    <xf numFmtId="0" fontId="33" fillId="0" borderId="0" xfId="0" applyFont="1"/>
    <xf numFmtId="0" fontId="32" fillId="0" borderId="0" xfId="0" applyFont="1" applyAlignment="1">
      <alignment horizontal="right" vertical="center"/>
    </xf>
    <xf numFmtId="0" fontId="8" fillId="0" borderId="9" xfId="0" applyFont="1" applyBorder="1" applyAlignment="1">
      <alignment horizontal="right" vertical="center" wrapText="1"/>
    </xf>
    <xf numFmtId="0" fontId="34" fillId="0" borderId="0" xfId="0" applyFont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" fontId="21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164" fontId="10" fillId="0" borderId="20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right" vertical="center" wrapText="1"/>
    </xf>
    <xf numFmtId="0" fontId="10" fillId="0" borderId="18" xfId="0" applyFont="1" applyBorder="1" applyAlignment="1">
      <alignment horizontal="right" vertical="center" wrapText="1"/>
    </xf>
    <xf numFmtId="0" fontId="35" fillId="0" borderId="0" xfId="0" applyFont="1" applyAlignment="1">
      <alignment horizontal="center" vertical="center" wrapText="1"/>
    </xf>
    <xf numFmtId="0" fontId="8" fillId="0" borderId="9" xfId="0" applyFont="1" applyFill="1" applyBorder="1" applyAlignment="1">
      <alignment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3" fillId="0" borderId="14" xfId="0" applyNumberFormat="1" applyFont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3" fontId="9" fillId="0" borderId="0" xfId="0" applyNumberFormat="1" applyFont="1" applyFill="1" applyAlignment="1">
      <alignment horizontal="center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164" fontId="8" fillId="3" borderId="9" xfId="0" applyNumberFormat="1" applyFont="1" applyFill="1" applyBorder="1" applyAlignment="1" applyProtection="1">
      <alignment horizontal="center" vertical="center" wrapText="1"/>
      <protection locked="0"/>
    </xf>
  </cellXfs>
  <cellStyles count="34">
    <cellStyle name="Euro" xfId="4" xr:uid="{A26FFEE6-695C-4CE0-836D-EDC9379DF381}"/>
    <cellStyle name="Euro 2" xfId="11" xr:uid="{9989A534-3026-4F76-A8C6-064B8DA6CF48}"/>
    <cellStyle name="Euro 3" xfId="9" xr:uid="{FB3246F8-9B01-4D18-81C1-1E670263B3C7}"/>
    <cellStyle name="Lien hypertexte 2" xfId="12" xr:uid="{C062457F-6B77-4D1D-B45A-ECA1736A689D}"/>
    <cellStyle name="Lien hypertexte 2 2" xfId="13" xr:uid="{3E9509A4-1503-4173-8603-B771285B8854}"/>
    <cellStyle name="Lien hypertexte 3" xfId="14" xr:uid="{BF8BAC2A-506B-4B69-8308-85A363C76532}"/>
    <cellStyle name="Milliers" xfId="1" builtinId="3"/>
    <cellStyle name="Milliers [0]+espace" xfId="15" xr:uid="{1B01FCF6-32D9-4C72-A9A1-4B742DF4B606}"/>
    <cellStyle name="Milliers 2" xfId="16" xr:uid="{6AA2633A-BDDC-487E-B35D-343C5DC22275}"/>
    <cellStyle name="Milliers 2 2" xfId="17" xr:uid="{1F4BFD8C-D280-49F5-A481-4EB6E535740C}"/>
    <cellStyle name="Milliers 3" xfId="18" xr:uid="{C4627F76-6EBA-4D22-BFCC-62715A31EF16}"/>
    <cellStyle name="Milliers 4" xfId="19" xr:uid="{C38FE2FA-FF59-4421-B210-4224E9A89D9C}"/>
    <cellStyle name="Milliers 5" xfId="20" xr:uid="{6F2C32CB-6F24-4DBA-A3AE-A04387FF466C}"/>
    <cellStyle name="Milliers 6" xfId="21" xr:uid="{CE8DDEE1-9A7E-4A15-90E9-6210DCFDD013}"/>
    <cellStyle name="Milliers 7" xfId="22" xr:uid="{506BDC88-FDE8-4926-84FF-AA289F726658}"/>
    <cellStyle name="Milliers 8" xfId="23" xr:uid="{1504C48D-DEC1-4D83-B815-D57AD186952E}"/>
    <cellStyle name="Milliers 9" xfId="28" xr:uid="{4E8AB9CF-E7B3-4C65-8AAB-E262AB44DB0B}"/>
    <cellStyle name="Monétaire 2" xfId="24" xr:uid="{CB31F414-FE1D-437F-B904-2CBB817E2DCC}"/>
    <cellStyle name="Normal" xfId="0" builtinId="0"/>
    <cellStyle name="Normal 12" xfId="3" xr:uid="{827ED4AF-0249-4843-A799-16B26AEB51F0}"/>
    <cellStyle name="Normal 2" xfId="25" xr:uid="{0D72254F-7A2F-4AA4-BBFB-FA32A18A22ED}"/>
    <cellStyle name="Normal 2 2" xfId="10" xr:uid="{557B54FC-478C-4D3C-B2B1-BA950500FCB8}"/>
    <cellStyle name="Normal 2 2 2" xfId="32" xr:uid="{2B938A14-1F21-45DC-A8BF-ABA3A1B23084}"/>
    <cellStyle name="Normal 3" xfId="5" xr:uid="{C51F6385-A6E6-4085-A4E4-0D4EFC4F7524}"/>
    <cellStyle name="Normal 3 2" xfId="26" xr:uid="{0C3B39D8-4FF3-419A-906B-3D6CB46BF2B8}"/>
    <cellStyle name="Normal 3 3" xfId="8" xr:uid="{EEFBF5F4-6DA8-45F9-B15D-E99F457711C9}"/>
    <cellStyle name="Normal 4" xfId="27" xr:uid="{A9C82104-A84A-4426-B0F0-07CAB33F49CD}"/>
    <cellStyle name="Normal 5" xfId="29" xr:uid="{A61A7A21-622A-4945-AA0A-BEE99AC81398}"/>
    <cellStyle name="Normal 6" xfId="30" xr:uid="{C18CCA8A-F021-4E8D-9450-A678B0799A73}"/>
    <cellStyle name="Normal 7" xfId="7" xr:uid="{EAA1A2CD-B579-48AF-93F9-E66625D0688B}"/>
    <cellStyle name="Normal 9" xfId="33" xr:uid="{202516AC-3596-4B42-8657-E572BCDDE3D5}"/>
    <cellStyle name="Normal_Estimation DCE OURCQ ind. 2" xfId="2" xr:uid="{387A7E49-AB1A-41BA-A23B-E4A8EB8E1A22}"/>
    <cellStyle name="Pourcentage 2" xfId="6" xr:uid="{85A0FE0A-541F-4539-B0A2-570F154D19A4}"/>
    <cellStyle name="Style 1" xfId="31" xr:uid="{98F4FB0D-1127-493A-8F32-A1493143F3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9179C-A0A9-49F6-B603-A4653BE9FC5A}">
  <dimension ref="A1:H128"/>
  <sheetViews>
    <sheetView tabSelected="1" view="pageBreakPreview" topLeftCell="A104" zoomScale="85" zoomScaleNormal="85" zoomScaleSheetLayoutView="85" zoomScalePageLayoutView="85" workbookViewId="0">
      <selection activeCell="G122" sqref="G122"/>
    </sheetView>
  </sheetViews>
  <sheetFormatPr baseColWidth="10" defaultColWidth="11" defaultRowHeight="13.8" x14ac:dyDescent="0.25"/>
  <cols>
    <col min="1" max="1" width="11.25" style="11" bestFit="1" customWidth="1"/>
    <col min="2" max="2" width="57" style="11" bestFit="1" customWidth="1"/>
    <col min="3" max="3" width="11" style="11"/>
    <col min="4" max="4" width="11.25" style="67" bestFit="1" customWidth="1"/>
    <col min="5" max="5" width="12.875" style="11" bestFit="1" customWidth="1"/>
    <col min="6" max="6" width="17.75" style="11" customWidth="1"/>
    <col min="7" max="7" width="59.875" style="11" bestFit="1" customWidth="1"/>
    <col min="8" max="8" width="44" style="11" customWidth="1"/>
    <col min="9" max="16384" width="11" style="11"/>
  </cols>
  <sheetData>
    <row r="1" spans="1:7" ht="16.2" thickBot="1" x14ac:dyDescent="0.3">
      <c r="A1" s="102" t="s">
        <v>142</v>
      </c>
      <c r="B1" s="102"/>
      <c r="C1" s="102"/>
      <c r="D1" s="102"/>
      <c r="E1" s="102"/>
      <c r="F1" s="102"/>
    </row>
    <row r="2" spans="1:7" ht="16.2" thickBot="1" x14ac:dyDescent="0.3">
      <c r="A2" s="110" t="s">
        <v>143</v>
      </c>
      <c r="B2" s="110"/>
      <c r="C2" s="110"/>
      <c r="D2" s="110"/>
      <c r="E2" s="110"/>
      <c r="F2" s="110"/>
    </row>
    <row r="3" spans="1:7" ht="16.2" thickBot="1" x14ac:dyDescent="0.3">
      <c r="A3" s="28" t="s">
        <v>0</v>
      </c>
      <c r="B3" s="29" t="s">
        <v>1</v>
      </c>
      <c r="C3" s="29" t="s">
        <v>2</v>
      </c>
      <c r="D3" s="29" t="s">
        <v>3</v>
      </c>
      <c r="E3" s="30" t="s">
        <v>4</v>
      </c>
      <c r="F3" s="31" t="s">
        <v>5</v>
      </c>
    </row>
    <row r="4" spans="1:7" s="16" customFormat="1" ht="15.6" x14ac:dyDescent="0.25">
      <c r="A4" s="22">
        <v>1</v>
      </c>
      <c r="B4" s="14" t="s">
        <v>63</v>
      </c>
      <c r="C4" s="23"/>
      <c r="D4" s="72"/>
      <c r="E4" s="24"/>
      <c r="F4" s="25"/>
    </row>
    <row r="5" spans="1:7" s="59" customFormat="1" ht="31.2" x14ac:dyDescent="0.25">
      <c r="A5" s="9" t="s">
        <v>98</v>
      </c>
      <c r="B5" s="10" t="s">
        <v>89</v>
      </c>
      <c r="C5" s="3" t="s">
        <v>12</v>
      </c>
      <c r="D5" s="4">
        <f>D60</f>
        <v>9</v>
      </c>
      <c r="E5" s="117"/>
      <c r="F5" s="6">
        <f>E5*Q</f>
        <v>0</v>
      </c>
    </row>
    <row r="6" spans="1:7" s="59" customFormat="1" ht="31.2" x14ac:dyDescent="0.25">
      <c r="A6" s="9" t="s">
        <v>99</v>
      </c>
      <c r="B6" s="10" t="s">
        <v>90</v>
      </c>
      <c r="C6" s="3" t="s">
        <v>12</v>
      </c>
      <c r="D6" s="84">
        <f>SUM(D7:D8)*(0.6*0.6*0.6)</f>
        <v>1.296</v>
      </c>
      <c r="E6" s="117"/>
      <c r="F6" s="6">
        <f t="shared" ref="F6" si="0">E6*Q</f>
        <v>0</v>
      </c>
    </row>
    <row r="7" spans="1:7" s="59" customFormat="1" ht="15.6" x14ac:dyDescent="0.25">
      <c r="A7" s="9"/>
      <c r="B7" s="73" t="s">
        <v>40</v>
      </c>
      <c r="C7" s="3"/>
      <c r="D7" s="2">
        <f>D75</f>
        <v>3</v>
      </c>
      <c r="E7" s="5"/>
      <c r="F7" s="6"/>
      <c r="G7" s="82"/>
    </row>
    <row r="8" spans="1:7" s="59" customFormat="1" ht="15.6" x14ac:dyDescent="0.25">
      <c r="A8" s="9"/>
      <c r="B8" s="73" t="s">
        <v>80</v>
      </c>
      <c r="C8" s="3"/>
      <c r="D8" s="2">
        <f>D75</f>
        <v>3</v>
      </c>
      <c r="E8" s="5"/>
      <c r="F8" s="6"/>
      <c r="G8" s="82"/>
    </row>
    <row r="9" spans="1:7" s="116" customFormat="1" ht="31.2" x14ac:dyDescent="0.25">
      <c r="A9" s="112" t="s">
        <v>100</v>
      </c>
      <c r="B9" s="101" t="s">
        <v>145</v>
      </c>
      <c r="C9" s="113" t="s">
        <v>12</v>
      </c>
      <c r="D9" s="114">
        <f>60*0.15</f>
        <v>9</v>
      </c>
      <c r="E9" s="117"/>
      <c r="F9" s="115">
        <f t="shared" ref="F9" si="1">E9*Q</f>
        <v>0</v>
      </c>
    </row>
    <row r="10" spans="1:7" s="59" customFormat="1" ht="31.2" x14ac:dyDescent="0.25">
      <c r="A10" s="9" t="s">
        <v>101</v>
      </c>
      <c r="B10" s="7" t="s">
        <v>149</v>
      </c>
      <c r="C10" s="3" t="s">
        <v>12</v>
      </c>
      <c r="D10" s="4">
        <v>40</v>
      </c>
      <c r="E10" s="117"/>
      <c r="F10" s="6">
        <f t="shared" ref="F10" si="2">E10*Q</f>
        <v>0</v>
      </c>
    </row>
    <row r="11" spans="1:7" s="59" customFormat="1" ht="31.2" x14ac:dyDescent="0.25">
      <c r="A11" s="9" t="s">
        <v>102</v>
      </c>
      <c r="B11" s="7" t="s">
        <v>42</v>
      </c>
      <c r="C11" s="3" t="s">
        <v>13</v>
      </c>
      <c r="D11" s="4">
        <v>1300</v>
      </c>
      <c r="E11" s="117"/>
      <c r="F11" s="6">
        <f t="shared" ref="F11:F12" si="3">E11*Q</f>
        <v>0</v>
      </c>
      <c r="G11" s="82"/>
    </row>
    <row r="12" spans="1:7" s="59" customFormat="1" ht="15.6" x14ac:dyDescent="0.25">
      <c r="A12" s="9" t="s">
        <v>144</v>
      </c>
      <c r="B12" s="7" t="s">
        <v>14</v>
      </c>
      <c r="C12" s="3" t="s">
        <v>12</v>
      </c>
      <c r="D12" s="4">
        <f>D11*3%</f>
        <v>39</v>
      </c>
      <c r="E12" s="117"/>
      <c r="F12" s="6">
        <f t="shared" si="3"/>
        <v>0</v>
      </c>
    </row>
    <row r="13" spans="1:7" s="16" customFormat="1" ht="15.6" x14ac:dyDescent="0.25">
      <c r="A13" s="18"/>
      <c r="B13" s="19" t="s">
        <v>5</v>
      </c>
      <c r="C13" s="20"/>
      <c r="D13" s="75"/>
      <c r="E13" s="21"/>
      <c r="F13" s="15">
        <f>SUM(F5:F12)</f>
        <v>0</v>
      </c>
    </row>
    <row r="14" spans="1:7" s="16" customFormat="1" ht="15.6" x14ac:dyDescent="0.25">
      <c r="A14" s="18"/>
      <c r="B14" s="19"/>
      <c r="C14" s="23"/>
      <c r="D14" s="71"/>
      <c r="E14" s="24"/>
      <c r="F14" s="15"/>
    </row>
    <row r="15" spans="1:7" s="16" customFormat="1" ht="15.6" x14ac:dyDescent="0.25">
      <c r="A15" s="22">
        <v>2</v>
      </c>
      <c r="B15" s="14" t="s">
        <v>18</v>
      </c>
      <c r="C15" s="23"/>
      <c r="D15" s="2"/>
      <c r="E15" s="70"/>
      <c r="F15" s="25"/>
    </row>
    <row r="16" spans="1:7" s="16" customFormat="1" ht="15.6" x14ac:dyDescent="0.25">
      <c r="A16" s="22" t="s">
        <v>8</v>
      </c>
      <c r="B16" s="14" t="s">
        <v>43</v>
      </c>
      <c r="C16" s="23"/>
      <c r="D16" s="72"/>
      <c r="E16" s="24"/>
      <c r="F16" s="25"/>
    </row>
    <row r="17" spans="1:6" s="59" customFormat="1" ht="15.6" x14ac:dyDescent="0.25">
      <c r="A17" s="9" t="s">
        <v>103</v>
      </c>
      <c r="B17" s="7" t="s">
        <v>44</v>
      </c>
      <c r="C17" s="3" t="s">
        <v>10</v>
      </c>
      <c r="D17" s="4">
        <v>1</v>
      </c>
      <c r="E17" s="117"/>
      <c r="F17" s="6">
        <f t="shared" ref="F17:F18" si="4">E17*Q</f>
        <v>0</v>
      </c>
    </row>
    <row r="18" spans="1:6" s="59" customFormat="1" ht="15.6" x14ac:dyDescent="0.25">
      <c r="A18" s="9" t="s">
        <v>128</v>
      </c>
      <c r="B18" s="7" t="s">
        <v>45</v>
      </c>
      <c r="C18" s="3" t="s">
        <v>6</v>
      </c>
      <c r="D18" s="4">
        <v>1</v>
      </c>
      <c r="E18" s="117"/>
      <c r="F18" s="6">
        <f t="shared" si="4"/>
        <v>0</v>
      </c>
    </row>
    <row r="19" spans="1:6" s="16" customFormat="1" ht="15.6" x14ac:dyDescent="0.25">
      <c r="A19" s="18"/>
      <c r="B19" s="66" t="s">
        <v>46</v>
      </c>
      <c r="C19" s="20"/>
      <c r="D19" s="8"/>
      <c r="E19" s="21"/>
      <c r="F19" s="65">
        <f>SUM(F16:F18)</f>
        <v>0</v>
      </c>
    </row>
    <row r="20" spans="1:6" s="16" customFormat="1" ht="15.6" x14ac:dyDescent="0.25">
      <c r="A20" s="18" t="s">
        <v>153</v>
      </c>
      <c r="B20" s="14" t="s">
        <v>154</v>
      </c>
      <c r="C20" s="20"/>
      <c r="D20" s="8"/>
      <c r="E20" s="21"/>
      <c r="F20" s="65"/>
    </row>
    <row r="21" spans="1:6" s="16" customFormat="1" ht="31.2" x14ac:dyDescent="0.25">
      <c r="A21" s="9" t="s">
        <v>155</v>
      </c>
      <c r="B21" s="7" t="s">
        <v>156</v>
      </c>
      <c r="C21" s="3" t="s">
        <v>10</v>
      </c>
      <c r="D21" s="4">
        <v>2</v>
      </c>
      <c r="E21" s="117"/>
      <c r="F21" s="6">
        <f t="shared" ref="F21" si="5">E21*Q</f>
        <v>0</v>
      </c>
    </row>
    <row r="22" spans="1:6" s="16" customFormat="1" ht="15.6" x14ac:dyDescent="0.25">
      <c r="A22" s="18"/>
      <c r="B22" s="66" t="s">
        <v>46</v>
      </c>
      <c r="C22" s="20"/>
      <c r="D22" s="8"/>
      <c r="E22" s="21"/>
      <c r="F22" s="65">
        <f>SUM(F21)</f>
        <v>0</v>
      </c>
    </row>
    <row r="23" spans="1:6" s="16" customFormat="1" ht="15.6" x14ac:dyDescent="0.25">
      <c r="A23" s="18"/>
      <c r="B23" s="19" t="s">
        <v>5</v>
      </c>
      <c r="C23" s="20"/>
      <c r="D23" s="75"/>
      <c r="E23" s="21"/>
      <c r="F23" s="15">
        <f>F19+F22</f>
        <v>0</v>
      </c>
    </row>
    <row r="24" spans="1:6" s="16" customFormat="1" ht="15.6" x14ac:dyDescent="0.25">
      <c r="A24" s="22">
        <v>3</v>
      </c>
      <c r="B24" s="14" t="s">
        <v>19</v>
      </c>
      <c r="C24" s="23"/>
      <c r="D24" s="72"/>
      <c r="E24" s="24"/>
      <c r="F24" s="25"/>
    </row>
    <row r="25" spans="1:6" s="16" customFormat="1" ht="15.6" x14ac:dyDescent="0.25">
      <c r="A25" s="63"/>
      <c r="B25" s="62" t="s">
        <v>55</v>
      </c>
      <c r="C25" s="23"/>
      <c r="D25" s="2"/>
      <c r="E25" s="24"/>
      <c r="F25" s="33"/>
    </row>
    <row r="26" spans="1:6" s="59" customFormat="1" ht="15.6" x14ac:dyDescent="0.25">
      <c r="A26" s="9" t="s">
        <v>24</v>
      </c>
      <c r="B26" s="7" t="s">
        <v>26</v>
      </c>
      <c r="C26" s="3" t="s">
        <v>13</v>
      </c>
      <c r="D26" s="4">
        <v>20</v>
      </c>
      <c r="E26" s="117"/>
      <c r="F26" s="6">
        <f>E26*Q</f>
        <v>0</v>
      </c>
    </row>
    <row r="27" spans="1:6" s="59" customFormat="1" ht="31.2" x14ac:dyDescent="0.25">
      <c r="A27" s="9" t="s">
        <v>11</v>
      </c>
      <c r="B27" s="7" t="s">
        <v>51</v>
      </c>
      <c r="C27" s="3" t="s">
        <v>12</v>
      </c>
      <c r="D27" s="4">
        <f>D26*0.15</f>
        <v>3</v>
      </c>
      <c r="E27" s="117"/>
      <c r="F27" s="6">
        <f>E27*Q</f>
        <v>0</v>
      </c>
    </row>
    <row r="28" spans="1:6" s="59" customFormat="1" ht="15.6" x14ac:dyDescent="0.25">
      <c r="A28" s="9" t="s">
        <v>25</v>
      </c>
      <c r="B28" s="7" t="s">
        <v>50</v>
      </c>
      <c r="C28" s="3" t="s">
        <v>13</v>
      </c>
      <c r="D28" s="4">
        <f>D26</f>
        <v>20</v>
      </c>
      <c r="E28" s="117"/>
      <c r="F28" s="6">
        <f t="shared" ref="F28" si="6">E28*Q</f>
        <v>0</v>
      </c>
    </row>
    <row r="29" spans="1:6" s="16" customFormat="1" ht="15.6" x14ac:dyDescent="0.25">
      <c r="A29" s="18"/>
      <c r="B29" s="66" t="s">
        <v>5</v>
      </c>
      <c r="C29" s="20"/>
      <c r="D29" s="75"/>
      <c r="E29" s="21"/>
      <c r="F29" s="17">
        <f>SUM(F26:F28)</f>
        <v>0</v>
      </c>
    </row>
    <row r="30" spans="1:6" s="16" customFormat="1" ht="15.6" x14ac:dyDescent="0.25">
      <c r="A30" s="63"/>
      <c r="B30" s="62" t="s">
        <v>150</v>
      </c>
      <c r="C30" s="23"/>
      <c r="D30" s="72"/>
      <c r="E30" s="24"/>
      <c r="F30" s="33"/>
    </row>
    <row r="31" spans="1:6" s="59" customFormat="1" ht="15.6" x14ac:dyDescent="0.25">
      <c r="A31" s="9" t="s">
        <v>133</v>
      </c>
      <c r="B31" s="7" t="s">
        <v>151</v>
      </c>
      <c r="C31" s="3" t="s">
        <v>13</v>
      </c>
      <c r="D31" s="4">
        <f>SUM(D32:D34)</f>
        <v>254</v>
      </c>
      <c r="E31" s="117"/>
      <c r="F31" s="6">
        <f t="shared" ref="F31" si="7">E31*Q</f>
        <v>0</v>
      </c>
    </row>
    <row r="32" spans="1:6" s="59" customFormat="1" ht="15.6" x14ac:dyDescent="0.25">
      <c r="A32" s="9"/>
      <c r="B32" s="89" t="s">
        <v>95</v>
      </c>
      <c r="C32" s="3"/>
      <c r="D32" s="4">
        <v>72</v>
      </c>
      <c r="E32" s="5"/>
      <c r="F32" s="6"/>
    </row>
    <row r="33" spans="1:6" s="59" customFormat="1" ht="15.6" x14ac:dyDescent="0.25">
      <c r="A33" s="9"/>
      <c r="B33" s="89" t="s">
        <v>96</v>
      </c>
      <c r="C33" s="3"/>
      <c r="D33" s="4">
        <v>70</v>
      </c>
      <c r="E33" s="5"/>
      <c r="F33" s="6"/>
    </row>
    <row r="34" spans="1:6" s="59" customFormat="1" ht="15.6" x14ac:dyDescent="0.25">
      <c r="A34" s="9"/>
      <c r="B34" s="89" t="s">
        <v>97</v>
      </c>
      <c r="C34" s="3"/>
      <c r="D34" s="4">
        <v>112</v>
      </c>
      <c r="E34" s="5"/>
      <c r="F34" s="6"/>
    </row>
    <row r="35" spans="1:6" s="16" customFormat="1" ht="15.6" x14ac:dyDescent="0.25">
      <c r="A35" s="35"/>
      <c r="B35" s="64" t="s">
        <v>5</v>
      </c>
      <c r="C35" s="37"/>
      <c r="D35" s="78"/>
      <c r="E35" s="37"/>
      <c r="F35" s="65">
        <f>SUM(F31:F31)</f>
        <v>0</v>
      </c>
    </row>
    <row r="36" spans="1:6" s="16" customFormat="1" ht="15.6" x14ac:dyDescent="0.25">
      <c r="A36" s="63"/>
      <c r="B36" s="62" t="s">
        <v>52</v>
      </c>
      <c r="C36" s="23"/>
      <c r="D36" s="72"/>
      <c r="E36" s="24"/>
      <c r="F36" s="33"/>
    </row>
    <row r="37" spans="1:6" s="59" customFormat="1" ht="15.6" x14ac:dyDescent="0.25">
      <c r="A37" s="74" t="str">
        <f>A26</f>
        <v>3.1</v>
      </c>
      <c r="B37" s="7" t="s">
        <v>26</v>
      </c>
      <c r="C37" s="3" t="s">
        <v>13</v>
      </c>
      <c r="D37" s="4">
        <v>12</v>
      </c>
      <c r="E37" s="5">
        <f>E26</f>
        <v>0</v>
      </c>
      <c r="F37" s="6">
        <f>E37*Q</f>
        <v>0</v>
      </c>
    </row>
    <row r="38" spans="1:6" s="59" customFormat="1" ht="31.2" x14ac:dyDescent="0.25">
      <c r="A38" s="100" t="str">
        <f>A27</f>
        <v>3.2</v>
      </c>
      <c r="B38" s="7" t="s">
        <v>51</v>
      </c>
      <c r="C38" s="3" t="s">
        <v>12</v>
      </c>
      <c r="D38" s="4">
        <f>D37*0.15</f>
        <v>1.7999999999999998</v>
      </c>
      <c r="E38" s="5">
        <f>E27</f>
        <v>0</v>
      </c>
      <c r="F38" s="6">
        <f>E38*Q</f>
        <v>0</v>
      </c>
    </row>
    <row r="39" spans="1:6" s="59" customFormat="1" ht="31.2" x14ac:dyDescent="0.25">
      <c r="A39" s="9" t="s">
        <v>131</v>
      </c>
      <c r="B39" s="7" t="s">
        <v>64</v>
      </c>
      <c r="C39" s="3" t="s">
        <v>13</v>
      </c>
      <c r="D39" s="4">
        <f>D37</f>
        <v>12</v>
      </c>
      <c r="E39" s="117"/>
      <c r="F39" s="6">
        <f t="shared" ref="F39:F40" si="8">E39*Q</f>
        <v>0</v>
      </c>
    </row>
    <row r="40" spans="1:6" s="59" customFormat="1" ht="31.2" x14ac:dyDescent="0.25">
      <c r="A40" s="9" t="s">
        <v>132</v>
      </c>
      <c r="B40" s="7" t="s">
        <v>65</v>
      </c>
      <c r="C40" s="3" t="s">
        <v>13</v>
      </c>
      <c r="D40" s="4">
        <f>D37</f>
        <v>12</v>
      </c>
      <c r="E40" s="117"/>
      <c r="F40" s="6">
        <f t="shared" si="8"/>
        <v>0</v>
      </c>
    </row>
    <row r="41" spans="1:6" s="59" customFormat="1" ht="15.6" x14ac:dyDescent="0.25">
      <c r="A41" s="9"/>
      <c r="B41" s="88" t="s">
        <v>57</v>
      </c>
      <c r="C41" s="1" t="s">
        <v>13</v>
      </c>
      <c r="D41" s="2">
        <v>3.15</v>
      </c>
      <c r="E41" s="70"/>
      <c r="F41" s="6"/>
    </row>
    <row r="42" spans="1:6" s="59" customFormat="1" ht="15.6" x14ac:dyDescent="0.25">
      <c r="A42" s="9"/>
      <c r="B42" s="88" t="s">
        <v>58</v>
      </c>
      <c r="C42" s="1" t="s">
        <v>13</v>
      </c>
      <c r="D42" s="2">
        <v>3.15</v>
      </c>
      <c r="E42" s="70"/>
      <c r="F42" s="6"/>
    </row>
    <row r="43" spans="1:6" s="59" customFormat="1" ht="15.6" x14ac:dyDescent="0.25">
      <c r="A43" s="9"/>
      <c r="B43" s="88" t="s">
        <v>88</v>
      </c>
      <c r="C43" s="1" t="s">
        <v>13</v>
      </c>
      <c r="D43" s="2">
        <v>3.15</v>
      </c>
      <c r="E43" s="70"/>
      <c r="F43" s="6"/>
    </row>
    <row r="44" spans="1:6" s="59" customFormat="1" ht="15.6" x14ac:dyDescent="0.25">
      <c r="A44" s="9"/>
      <c r="B44" s="88" t="s">
        <v>87</v>
      </c>
      <c r="C44" s="1" t="s">
        <v>13</v>
      </c>
      <c r="D44" s="2">
        <v>3.15</v>
      </c>
      <c r="E44" s="70"/>
      <c r="F44" s="6"/>
    </row>
    <row r="45" spans="1:6" s="59" customFormat="1" ht="31.2" x14ac:dyDescent="0.25">
      <c r="A45" s="9" t="s">
        <v>135</v>
      </c>
      <c r="B45" s="7" t="s">
        <v>93</v>
      </c>
      <c r="C45" s="97" t="s">
        <v>13</v>
      </c>
      <c r="D45" s="4">
        <f>D26</f>
        <v>20</v>
      </c>
      <c r="E45" s="117"/>
      <c r="F45" s="6">
        <f>E45*Q</f>
        <v>0</v>
      </c>
    </row>
    <row r="46" spans="1:6" s="16" customFormat="1" ht="15.6" x14ac:dyDescent="0.25">
      <c r="A46" s="35"/>
      <c r="B46" s="64" t="s">
        <v>5</v>
      </c>
      <c r="C46" s="37"/>
      <c r="D46" s="78"/>
      <c r="E46" s="37"/>
      <c r="F46" s="65">
        <f>SUM(F37:F45)</f>
        <v>0</v>
      </c>
    </row>
    <row r="47" spans="1:6" s="16" customFormat="1" ht="15.6" x14ac:dyDescent="0.25">
      <c r="A47" s="63"/>
      <c r="B47" s="62" t="s">
        <v>146</v>
      </c>
      <c r="C47" s="23"/>
      <c r="D47" s="72"/>
      <c r="E47" s="24"/>
      <c r="F47" s="33"/>
    </row>
    <row r="48" spans="1:6" s="59" customFormat="1" ht="15.6" x14ac:dyDescent="0.25">
      <c r="A48" s="74" t="str">
        <f>A26</f>
        <v>3.1</v>
      </c>
      <c r="B48" s="7" t="s">
        <v>26</v>
      </c>
      <c r="C48" s="3" t="s">
        <v>13</v>
      </c>
      <c r="D48" s="4">
        <v>60</v>
      </c>
      <c r="E48" s="5">
        <f>E26</f>
        <v>0</v>
      </c>
      <c r="F48" s="6">
        <f>E48*Q</f>
        <v>0</v>
      </c>
    </row>
    <row r="49" spans="1:8" s="59" customFormat="1" ht="15.6" x14ac:dyDescent="0.25">
      <c r="A49" s="9" t="s">
        <v>134</v>
      </c>
      <c r="B49" s="7" t="s">
        <v>147</v>
      </c>
      <c r="C49" s="3" t="s">
        <v>12</v>
      </c>
      <c r="D49" s="4">
        <f>D9</f>
        <v>9</v>
      </c>
      <c r="E49" s="117"/>
      <c r="F49" s="6">
        <f>E49*Q</f>
        <v>0</v>
      </c>
    </row>
    <row r="50" spans="1:8" s="16" customFormat="1" ht="15.6" x14ac:dyDescent="0.25">
      <c r="A50" s="35"/>
      <c r="B50" s="64" t="s">
        <v>5</v>
      </c>
      <c r="C50" s="37"/>
      <c r="D50" s="78"/>
      <c r="E50" s="37"/>
      <c r="F50" s="65">
        <f>SUM(F48:F49)</f>
        <v>0</v>
      </c>
    </row>
    <row r="51" spans="1:8" s="16" customFormat="1" ht="15.6" x14ac:dyDescent="0.25">
      <c r="A51" s="35"/>
      <c r="B51" s="36" t="s">
        <v>15</v>
      </c>
      <c r="C51" s="37"/>
      <c r="D51" s="78"/>
      <c r="E51" s="37"/>
      <c r="F51" s="38">
        <f>+F46+F35+F29+F50</f>
        <v>0</v>
      </c>
      <c r="G51" s="59"/>
      <c r="H51" s="59"/>
    </row>
    <row r="52" spans="1:8" s="16" customFormat="1" ht="16.2" thickBot="1" x14ac:dyDescent="0.3">
      <c r="A52" s="35"/>
      <c r="B52" s="36"/>
      <c r="C52" s="85"/>
      <c r="D52" s="86"/>
      <c r="E52" s="85"/>
      <c r="F52" s="38"/>
      <c r="G52" s="59"/>
      <c r="H52" s="59"/>
    </row>
    <row r="53" spans="1:8" ht="16.2" thickBot="1" x14ac:dyDescent="0.3">
      <c r="A53" s="28" t="s">
        <v>0</v>
      </c>
      <c r="B53" s="29" t="s">
        <v>1</v>
      </c>
      <c r="C53" s="29" t="s">
        <v>2</v>
      </c>
      <c r="D53" s="29" t="s">
        <v>3</v>
      </c>
      <c r="E53" s="30" t="s">
        <v>4</v>
      </c>
      <c r="F53" s="31" t="s">
        <v>5</v>
      </c>
    </row>
    <row r="54" spans="1:8" s="16" customFormat="1" ht="31.2" x14ac:dyDescent="0.25">
      <c r="A54" s="22">
        <v>4</v>
      </c>
      <c r="B54" s="14" t="s">
        <v>16</v>
      </c>
      <c r="C54" s="23"/>
      <c r="D54" s="72"/>
      <c r="E54" s="24"/>
      <c r="F54" s="25"/>
      <c r="G54" s="59"/>
      <c r="H54" s="59"/>
    </row>
    <row r="55" spans="1:8" s="16" customFormat="1" ht="15.6" x14ac:dyDescent="0.25">
      <c r="A55" s="32" t="s">
        <v>91</v>
      </c>
      <c r="B55" s="39" t="s">
        <v>28</v>
      </c>
      <c r="C55" s="23"/>
      <c r="D55" s="72"/>
      <c r="E55" s="24"/>
      <c r="F55" s="25"/>
      <c r="G55" s="59"/>
      <c r="H55" s="59"/>
    </row>
    <row r="56" spans="1:8" s="59" customFormat="1" ht="15.6" x14ac:dyDescent="0.25">
      <c r="A56" s="9" t="s">
        <v>104</v>
      </c>
      <c r="B56" s="10" t="s">
        <v>67</v>
      </c>
      <c r="C56" s="3" t="s">
        <v>12</v>
      </c>
      <c r="D56" s="84">
        <f>D57+D58</f>
        <v>140.29599999999999</v>
      </c>
      <c r="E56" s="117"/>
      <c r="F56" s="6">
        <f>E56*Q</f>
        <v>0</v>
      </c>
      <c r="G56" s="82"/>
    </row>
    <row r="57" spans="1:8" s="59" customFormat="1" ht="15.6" x14ac:dyDescent="0.25">
      <c r="A57" s="9"/>
      <c r="B57" s="73" t="s">
        <v>68</v>
      </c>
      <c r="C57" s="3"/>
      <c r="D57" s="2">
        <f>1300*0.1</f>
        <v>130</v>
      </c>
      <c r="E57" s="5"/>
      <c r="F57" s="6"/>
      <c r="G57" s="82"/>
    </row>
    <row r="58" spans="1:8" s="59" customFormat="1" ht="15.6" x14ac:dyDescent="0.25">
      <c r="A58" s="9"/>
      <c r="B58" s="73" t="s">
        <v>66</v>
      </c>
      <c r="C58" s="3"/>
      <c r="D58" s="2">
        <f>D5+D6</f>
        <v>10.295999999999999</v>
      </c>
      <c r="E58" s="5"/>
      <c r="F58" s="6"/>
      <c r="G58" s="82"/>
    </row>
    <row r="59" spans="1:8" s="59" customFormat="1" ht="31.2" x14ac:dyDescent="0.25">
      <c r="A59" s="9" t="s">
        <v>105</v>
      </c>
      <c r="B59" s="10" t="s">
        <v>69</v>
      </c>
      <c r="C59" s="3" t="s">
        <v>13</v>
      </c>
      <c r="D59" s="4">
        <f>D11</f>
        <v>1300</v>
      </c>
      <c r="E59" s="117"/>
      <c r="F59" s="6">
        <f>E59*Q</f>
        <v>0</v>
      </c>
    </row>
    <row r="60" spans="1:8" s="59" customFormat="1" ht="15.6" x14ac:dyDescent="0.25">
      <c r="A60" s="9" t="s">
        <v>106</v>
      </c>
      <c r="B60" s="10" t="s">
        <v>94</v>
      </c>
      <c r="C60" s="3" t="s">
        <v>10</v>
      </c>
      <c r="D60" s="4">
        <f>SUM(D61:D69)</f>
        <v>9</v>
      </c>
      <c r="E60" s="5"/>
      <c r="F60" s="6"/>
    </row>
    <row r="61" spans="1:8" s="90" customFormat="1" ht="15.6" x14ac:dyDescent="0.25">
      <c r="A61" s="91" t="s">
        <v>107</v>
      </c>
      <c r="B61" s="73" t="s">
        <v>70</v>
      </c>
      <c r="C61" s="1" t="s">
        <v>10</v>
      </c>
      <c r="D61" s="2">
        <v>1</v>
      </c>
      <c r="E61" s="117"/>
      <c r="F61" s="6">
        <f t="shared" ref="F61:F78" si="9">E61*Q</f>
        <v>0</v>
      </c>
    </row>
    <row r="62" spans="1:8" s="90" customFormat="1" ht="15.6" x14ac:dyDescent="0.25">
      <c r="A62" s="91" t="s">
        <v>108</v>
      </c>
      <c r="B62" s="73" t="s">
        <v>78</v>
      </c>
      <c r="C62" s="1" t="s">
        <v>10</v>
      </c>
      <c r="D62" s="2">
        <v>1</v>
      </c>
      <c r="E62" s="117"/>
      <c r="F62" s="6">
        <f t="shared" si="9"/>
        <v>0</v>
      </c>
    </row>
    <row r="63" spans="1:8" s="90" customFormat="1" ht="15.6" x14ac:dyDescent="0.25">
      <c r="A63" s="91" t="s">
        <v>109</v>
      </c>
      <c r="B63" s="73" t="s">
        <v>77</v>
      </c>
      <c r="C63" s="1" t="s">
        <v>10</v>
      </c>
      <c r="D63" s="2">
        <v>1</v>
      </c>
      <c r="E63" s="117"/>
      <c r="F63" s="6">
        <f t="shared" si="9"/>
        <v>0</v>
      </c>
    </row>
    <row r="64" spans="1:8" s="90" customFormat="1" ht="15.6" x14ac:dyDescent="0.25">
      <c r="A64" s="91" t="s">
        <v>110</v>
      </c>
      <c r="B64" s="73" t="s">
        <v>72</v>
      </c>
      <c r="C64" s="1" t="s">
        <v>10</v>
      </c>
      <c r="D64" s="2">
        <v>1</v>
      </c>
      <c r="E64" s="117"/>
      <c r="F64" s="6">
        <f t="shared" si="9"/>
        <v>0</v>
      </c>
    </row>
    <row r="65" spans="1:6" s="90" customFormat="1" ht="15.6" x14ac:dyDescent="0.25">
      <c r="A65" s="91" t="s">
        <v>111</v>
      </c>
      <c r="B65" s="73" t="s">
        <v>76</v>
      </c>
      <c r="C65" s="1" t="s">
        <v>10</v>
      </c>
      <c r="D65" s="2">
        <v>1</v>
      </c>
      <c r="E65" s="117"/>
      <c r="F65" s="6">
        <f t="shared" si="9"/>
        <v>0</v>
      </c>
    </row>
    <row r="66" spans="1:6" s="90" customFormat="1" ht="15.6" x14ac:dyDescent="0.25">
      <c r="A66" s="91" t="s">
        <v>112</v>
      </c>
      <c r="B66" s="73" t="s">
        <v>86</v>
      </c>
      <c r="C66" s="1" t="s">
        <v>10</v>
      </c>
      <c r="D66" s="2">
        <v>1</v>
      </c>
      <c r="E66" s="117"/>
      <c r="F66" s="6">
        <f t="shared" si="9"/>
        <v>0</v>
      </c>
    </row>
    <row r="67" spans="1:6" s="59" customFormat="1" ht="15.6" x14ac:dyDescent="0.25">
      <c r="A67" s="91" t="s">
        <v>113</v>
      </c>
      <c r="B67" s="73" t="s">
        <v>85</v>
      </c>
      <c r="C67" s="1" t="s">
        <v>10</v>
      </c>
      <c r="D67" s="2">
        <v>1</v>
      </c>
      <c r="E67" s="117"/>
      <c r="F67" s="6">
        <f t="shared" si="9"/>
        <v>0</v>
      </c>
    </row>
    <row r="68" spans="1:6" s="59" customFormat="1" ht="15.6" x14ac:dyDescent="0.25">
      <c r="A68" s="91" t="s">
        <v>114</v>
      </c>
      <c r="B68" s="73" t="s">
        <v>84</v>
      </c>
      <c r="C68" s="1" t="s">
        <v>10</v>
      </c>
      <c r="D68" s="2">
        <v>1</v>
      </c>
      <c r="E68" s="117"/>
      <c r="F68" s="6">
        <f t="shared" si="9"/>
        <v>0</v>
      </c>
    </row>
    <row r="69" spans="1:6" s="59" customFormat="1" ht="15.6" x14ac:dyDescent="0.25">
      <c r="A69" s="91" t="s">
        <v>115</v>
      </c>
      <c r="B69" s="73" t="s">
        <v>71</v>
      </c>
      <c r="C69" s="1" t="s">
        <v>10</v>
      </c>
      <c r="D69" s="2">
        <v>1</v>
      </c>
      <c r="E69" s="117"/>
      <c r="F69" s="6">
        <f t="shared" si="9"/>
        <v>0</v>
      </c>
    </row>
    <row r="70" spans="1:6" s="59" customFormat="1" ht="15.6" x14ac:dyDescent="0.25">
      <c r="A70" s="9" t="s">
        <v>116</v>
      </c>
      <c r="B70" s="10" t="s">
        <v>80</v>
      </c>
      <c r="C70" s="3" t="s">
        <v>10</v>
      </c>
      <c r="D70" s="4">
        <f>SUM(D71:D74)</f>
        <v>11</v>
      </c>
      <c r="E70" s="5"/>
      <c r="F70" s="6"/>
    </row>
    <row r="71" spans="1:6" s="59" customFormat="1" ht="15.6" x14ac:dyDescent="0.25">
      <c r="A71" s="91" t="s">
        <v>118</v>
      </c>
      <c r="B71" s="73" t="s">
        <v>82</v>
      </c>
      <c r="C71" s="1" t="s">
        <v>10</v>
      </c>
      <c r="D71" s="2">
        <v>3</v>
      </c>
      <c r="E71" s="117"/>
      <c r="F71" s="6">
        <f t="shared" ref="F71:F74" si="10">E71*Q</f>
        <v>0</v>
      </c>
    </row>
    <row r="72" spans="1:6" s="59" customFormat="1" ht="15.6" x14ac:dyDescent="0.25">
      <c r="A72" s="91" t="s">
        <v>119</v>
      </c>
      <c r="B72" s="73" t="s">
        <v>81</v>
      </c>
      <c r="C72" s="1" t="s">
        <v>10</v>
      </c>
      <c r="D72" s="2">
        <v>2</v>
      </c>
      <c r="E72" s="117"/>
      <c r="F72" s="6">
        <f t="shared" si="10"/>
        <v>0</v>
      </c>
    </row>
    <row r="73" spans="1:6" s="59" customFormat="1" ht="15.6" x14ac:dyDescent="0.25">
      <c r="A73" s="91" t="s">
        <v>120</v>
      </c>
      <c r="B73" s="73" t="s">
        <v>74</v>
      </c>
      <c r="C73" s="1" t="s">
        <v>10</v>
      </c>
      <c r="D73" s="2">
        <v>3</v>
      </c>
      <c r="E73" s="117"/>
      <c r="F73" s="6">
        <f t="shared" si="10"/>
        <v>0</v>
      </c>
    </row>
    <row r="74" spans="1:6" s="59" customFormat="1" ht="15.6" x14ac:dyDescent="0.25">
      <c r="A74" s="91" t="s">
        <v>121</v>
      </c>
      <c r="B74" s="73" t="s">
        <v>83</v>
      </c>
      <c r="C74" s="1" t="s">
        <v>10</v>
      </c>
      <c r="D74" s="2">
        <v>3</v>
      </c>
      <c r="E74" s="117"/>
      <c r="F74" s="6">
        <f t="shared" si="10"/>
        <v>0</v>
      </c>
    </row>
    <row r="75" spans="1:6" s="59" customFormat="1" ht="15.6" x14ac:dyDescent="0.25">
      <c r="A75" s="9" t="s">
        <v>117</v>
      </c>
      <c r="B75" s="10" t="s">
        <v>79</v>
      </c>
      <c r="C75" s="3" t="s">
        <v>10</v>
      </c>
      <c r="D75" s="4">
        <f>SUM(D76:D78)</f>
        <v>3</v>
      </c>
      <c r="E75" s="5"/>
      <c r="F75" s="6"/>
    </row>
    <row r="76" spans="1:6" s="59" customFormat="1" ht="15.6" x14ac:dyDescent="0.25">
      <c r="A76" s="91" t="s">
        <v>122</v>
      </c>
      <c r="B76" s="73" t="s">
        <v>73</v>
      </c>
      <c r="C76" s="3" t="s">
        <v>10</v>
      </c>
      <c r="D76" s="4">
        <v>1</v>
      </c>
      <c r="E76" s="117"/>
      <c r="F76" s="6">
        <f t="shared" si="9"/>
        <v>0</v>
      </c>
    </row>
    <row r="77" spans="1:6" s="59" customFormat="1" ht="15.6" x14ac:dyDescent="0.25">
      <c r="A77" s="91" t="s">
        <v>123</v>
      </c>
      <c r="B77" s="73" t="s">
        <v>74</v>
      </c>
      <c r="C77" s="3" t="s">
        <v>10</v>
      </c>
      <c r="D77" s="4">
        <v>1</v>
      </c>
      <c r="E77" s="117"/>
      <c r="F77" s="6">
        <f t="shared" si="9"/>
        <v>0</v>
      </c>
    </row>
    <row r="78" spans="1:6" s="59" customFormat="1" ht="15.6" x14ac:dyDescent="0.25">
      <c r="A78" s="91" t="s">
        <v>124</v>
      </c>
      <c r="B78" s="73" t="s">
        <v>75</v>
      </c>
      <c r="C78" s="3" t="s">
        <v>10</v>
      </c>
      <c r="D78" s="4">
        <v>1</v>
      </c>
      <c r="E78" s="117"/>
      <c r="F78" s="6">
        <f t="shared" si="9"/>
        <v>0</v>
      </c>
    </row>
    <row r="80" spans="1:6" s="16" customFormat="1" ht="15.6" x14ac:dyDescent="0.25">
      <c r="A80" s="18"/>
      <c r="B80" s="34" t="s">
        <v>15</v>
      </c>
      <c r="C80" s="20"/>
      <c r="D80" s="75"/>
      <c r="E80" s="21"/>
      <c r="F80" s="33">
        <f>SUM(F56:F79)</f>
        <v>0</v>
      </c>
    </row>
    <row r="81" spans="1:7" s="16" customFormat="1" ht="15.6" x14ac:dyDescent="0.25">
      <c r="A81" s="32" t="s">
        <v>92</v>
      </c>
      <c r="B81" s="39" t="s">
        <v>7</v>
      </c>
      <c r="C81" s="23"/>
      <c r="D81" s="72"/>
      <c r="E81" s="24"/>
      <c r="F81" s="25"/>
    </row>
    <row r="82" spans="1:7" s="59" customFormat="1" ht="15.6" x14ac:dyDescent="0.25">
      <c r="A82" s="9" t="s">
        <v>136</v>
      </c>
      <c r="B82" s="10" t="s">
        <v>20</v>
      </c>
      <c r="C82" s="3" t="s">
        <v>10</v>
      </c>
      <c r="D82" s="4">
        <v>1</v>
      </c>
      <c r="E82" s="117"/>
      <c r="F82" s="6">
        <f t="shared" ref="F82" si="11">E82*Q</f>
        <v>0</v>
      </c>
    </row>
    <row r="83" spans="1:7" s="59" customFormat="1" ht="15.6" x14ac:dyDescent="0.25">
      <c r="A83" s="9" t="s">
        <v>137</v>
      </c>
      <c r="B83" s="101" t="s">
        <v>141</v>
      </c>
      <c r="C83" s="3" t="s">
        <v>10</v>
      </c>
      <c r="D83" s="4">
        <v>1</v>
      </c>
      <c r="E83" s="117"/>
      <c r="F83" s="6">
        <f t="shared" ref="F83" si="12">E83*Q</f>
        <v>0</v>
      </c>
    </row>
    <row r="84" spans="1:7" s="59" customFormat="1" ht="15.6" x14ac:dyDescent="0.25">
      <c r="A84" s="9" t="s">
        <v>138</v>
      </c>
      <c r="B84" s="10" t="s">
        <v>22</v>
      </c>
      <c r="C84" s="3" t="s">
        <v>9</v>
      </c>
      <c r="D84" s="4">
        <v>16</v>
      </c>
      <c r="E84" s="117"/>
      <c r="F84" s="6">
        <f t="shared" ref="F84:F86" si="13">E84*Q</f>
        <v>0</v>
      </c>
    </row>
    <row r="85" spans="1:7" s="59" customFormat="1" ht="15.6" x14ac:dyDescent="0.25">
      <c r="A85" s="9" t="s">
        <v>139</v>
      </c>
      <c r="B85" s="10" t="s">
        <v>27</v>
      </c>
      <c r="C85" s="3" t="s">
        <v>10</v>
      </c>
      <c r="D85" s="4">
        <v>1</v>
      </c>
      <c r="E85" s="117"/>
      <c r="F85" s="6">
        <f t="shared" si="13"/>
        <v>0</v>
      </c>
    </row>
    <row r="86" spans="1:7" s="59" customFormat="1" ht="15.6" x14ac:dyDescent="0.25">
      <c r="A86" s="9" t="s">
        <v>140</v>
      </c>
      <c r="B86" s="10" t="s">
        <v>21</v>
      </c>
      <c r="C86" s="3" t="s">
        <v>10</v>
      </c>
      <c r="D86" s="12">
        <v>1</v>
      </c>
      <c r="E86" s="117"/>
      <c r="F86" s="6">
        <f t="shared" si="13"/>
        <v>0</v>
      </c>
      <c r="G86" s="61"/>
    </row>
    <row r="87" spans="1:7" s="16" customFormat="1" ht="15.6" x14ac:dyDescent="0.25">
      <c r="A87" s="18"/>
      <c r="B87" s="34" t="s">
        <v>15</v>
      </c>
      <c r="C87" s="20"/>
      <c r="D87" s="75"/>
      <c r="E87" s="21"/>
      <c r="F87" s="33">
        <f>SUM(F82:F86)</f>
        <v>0</v>
      </c>
    </row>
    <row r="88" spans="1:7" s="16" customFormat="1" ht="15.6" x14ac:dyDescent="0.25">
      <c r="A88" s="18"/>
      <c r="B88" s="19" t="s">
        <v>5</v>
      </c>
      <c r="C88" s="20"/>
      <c r="D88" s="77"/>
      <c r="E88" s="21"/>
      <c r="F88" s="15">
        <f>F87+F80</f>
        <v>0</v>
      </c>
    </row>
    <row r="89" spans="1:7" s="16" customFormat="1" ht="16.2" thickBot="1" x14ac:dyDescent="0.3">
      <c r="A89" s="18"/>
      <c r="B89" s="19"/>
      <c r="C89" s="23"/>
      <c r="D89" s="71"/>
      <c r="E89" s="24"/>
      <c r="F89" s="15"/>
    </row>
    <row r="90" spans="1:7" s="16" customFormat="1" ht="14.4" thickBot="1" x14ac:dyDescent="0.3">
      <c r="A90" s="26"/>
      <c r="B90" s="26"/>
      <c r="C90" s="26"/>
      <c r="D90" s="76"/>
      <c r="E90" s="27"/>
      <c r="F90" s="27"/>
    </row>
    <row r="91" spans="1:7" s="16" customFormat="1" ht="16.2" thickBot="1" x14ac:dyDescent="0.3">
      <c r="A91" s="103" t="s">
        <v>54</v>
      </c>
      <c r="B91" s="104"/>
      <c r="C91" s="104"/>
      <c r="D91" s="104"/>
      <c r="E91" s="104"/>
      <c r="F91" s="105"/>
    </row>
    <row r="92" spans="1:7" s="16" customFormat="1" ht="15.6" x14ac:dyDescent="0.25">
      <c r="A92" s="40"/>
      <c r="B92" s="106"/>
      <c r="C92" s="106"/>
      <c r="D92" s="106"/>
      <c r="E92" s="107"/>
      <c r="F92" s="41"/>
    </row>
    <row r="93" spans="1:7" s="16" customFormat="1" ht="15.6" x14ac:dyDescent="0.25">
      <c r="A93" s="42">
        <f>A4</f>
        <v>1</v>
      </c>
      <c r="B93" s="106" t="str">
        <f>B4</f>
        <v>TERRASSEMENTS (Interaction avec le lot VRD)</v>
      </c>
      <c r="C93" s="106"/>
      <c r="D93" s="106"/>
      <c r="E93" s="107"/>
      <c r="F93" s="69">
        <f>F13</f>
        <v>0</v>
      </c>
    </row>
    <row r="94" spans="1:7" s="16" customFormat="1" ht="15.6" x14ac:dyDescent="0.25">
      <c r="A94" s="42">
        <f>A15</f>
        <v>2</v>
      </c>
      <c r="B94" s="106" t="str">
        <f>B15</f>
        <v>RESEAUX</v>
      </c>
      <c r="C94" s="106"/>
      <c r="D94" s="106"/>
      <c r="E94" s="107"/>
      <c r="F94" s="69">
        <f>F23</f>
        <v>0</v>
      </c>
    </row>
    <row r="95" spans="1:7" s="16" customFormat="1" ht="15.6" x14ac:dyDescent="0.25">
      <c r="A95" s="42">
        <f>A24</f>
        <v>3</v>
      </c>
      <c r="B95" s="106" t="str">
        <f>B24</f>
        <v>REVETEMENTS</v>
      </c>
      <c r="C95" s="106"/>
      <c r="D95" s="106"/>
      <c r="E95" s="107"/>
      <c r="F95" s="69">
        <f>F51</f>
        <v>0</v>
      </c>
    </row>
    <row r="96" spans="1:7" s="16" customFormat="1" ht="15.6" x14ac:dyDescent="0.25">
      <c r="A96" s="42">
        <f>A54</f>
        <v>4</v>
      </c>
      <c r="B96" s="106" t="str">
        <f>B54</f>
        <v>TRAITEMENT DES ABORDS AMENAGEMENTS PAYSAGES</v>
      </c>
      <c r="C96" s="106"/>
      <c r="D96" s="106"/>
      <c r="E96" s="107"/>
      <c r="F96" s="69">
        <f>F88</f>
        <v>0</v>
      </c>
    </row>
    <row r="97" spans="1:8" s="16" customFormat="1" ht="16.2" thickBot="1" x14ac:dyDescent="0.3">
      <c r="A97" s="42"/>
      <c r="B97" s="106"/>
      <c r="C97" s="106"/>
      <c r="D97" s="106"/>
      <c r="E97" s="107"/>
      <c r="F97" s="15"/>
    </row>
    <row r="98" spans="1:8" s="16" customFormat="1" x14ac:dyDescent="0.25">
      <c r="A98" s="43"/>
      <c r="B98" s="44"/>
      <c r="C98" s="45"/>
      <c r="D98" s="79"/>
      <c r="E98" s="46"/>
      <c r="F98" s="47"/>
    </row>
    <row r="99" spans="1:8" s="16" customFormat="1" ht="15.6" x14ac:dyDescent="0.25">
      <c r="A99" s="48"/>
      <c r="B99" s="49" t="s">
        <v>5</v>
      </c>
      <c r="C99" s="50"/>
      <c r="D99" s="108"/>
      <c r="E99" s="109"/>
      <c r="F99" s="15">
        <f>SUM(F93:F96)</f>
        <v>0</v>
      </c>
      <c r="G99" s="60"/>
    </row>
    <row r="100" spans="1:8" s="16" customFormat="1" ht="15.6" x14ac:dyDescent="0.25">
      <c r="A100" s="48"/>
      <c r="B100" s="51" t="s">
        <v>53</v>
      </c>
      <c r="C100" s="52"/>
      <c r="D100" s="80"/>
      <c r="E100" s="53"/>
      <c r="F100" s="17">
        <f>F99*8.5%</f>
        <v>0</v>
      </c>
      <c r="G100" s="60"/>
    </row>
    <row r="101" spans="1:8" s="16" customFormat="1" ht="16.2" thickBot="1" x14ac:dyDescent="0.3">
      <c r="A101" s="54"/>
      <c r="B101" s="55" t="s">
        <v>17</v>
      </c>
      <c r="C101" s="56"/>
      <c r="D101" s="81"/>
      <c r="E101" s="57"/>
      <c r="F101" s="58">
        <f>F100+F99</f>
        <v>0</v>
      </c>
      <c r="G101" s="60"/>
    </row>
    <row r="102" spans="1:8" ht="13.5" customHeight="1" thickBot="1" x14ac:dyDescent="0.3">
      <c r="G102" s="13"/>
    </row>
    <row r="103" spans="1:8" s="16" customFormat="1" ht="16.2" thickBot="1" x14ac:dyDescent="0.3">
      <c r="A103" s="103" t="s">
        <v>152</v>
      </c>
      <c r="B103" s="104"/>
      <c r="C103" s="104"/>
      <c r="D103" s="104"/>
      <c r="E103" s="104"/>
      <c r="F103" s="105"/>
    </row>
    <row r="104" spans="1:8" s="16" customFormat="1" ht="15.6" x14ac:dyDescent="0.25">
      <c r="A104" s="22">
        <v>2</v>
      </c>
      <c r="B104" s="14" t="s">
        <v>18</v>
      </c>
      <c r="C104" s="23"/>
      <c r="D104" s="2"/>
      <c r="E104" s="70"/>
      <c r="F104" s="25"/>
    </row>
    <row r="105" spans="1:8" s="16" customFormat="1" ht="15.6" x14ac:dyDescent="0.25">
      <c r="A105" s="22" t="s">
        <v>23</v>
      </c>
      <c r="B105" s="14" t="s">
        <v>47</v>
      </c>
      <c r="C105" s="23"/>
      <c r="D105" s="72"/>
      <c r="E105" s="24"/>
      <c r="F105" s="25"/>
    </row>
    <row r="106" spans="1:8" s="59" customFormat="1" ht="31.2" x14ac:dyDescent="0.25">
      <c r="A106" s="9" t="s">
        <v>129</v>
      </c>
      <c r="B106" s="7" t="s">
        <v>49</v>
      </c>
      <c r="C106" s="3" t="s">
        <v>6</v>
      </c>
      <c r="D106" s="4">
        <v>1</v>
      </c>
      <c r="E106" s="117"/>
      <c r="F106" s="6">
        <f t="shared" ref="F106" si="14">E106*Q</f>
        <v>0</v>
      </c>
    </row>
    <row r="107" spans="1:8" s="59" customFormat="1" ht="31.2" x14ac:dyDescent="0.25">
      <c r="A107" s="9" t="s">
        <v>130</v>
      </c>
      <c r="B107" s="7" t="s">
        <v>48</v>
      </c>
      <c r="C107" s="3" t="s">
        <v>6</v>
      </c>
      <c r="D107" s="4">
        <v>1</v>
      </c>
      <c r="E107" s="117"/>
      <c r="F107" s="6">
        <f t="shared" ref="F107" si="15">E107*Q</f>
        <v>0</v>
      </c>
    </row>
    <row r="108" spans="1:8" s="16" customFormat="1" ht="15.6" x14ac:dyDescent="0.25">
      <c r="A108" s="18"/>
      <c r="B108" s="66" t="s">
        <v>46</v>
      </c>
      <c r="C108" s="20"/>
      <c r="D108" s="8"/>
      <c r="E108" s="21"/>
      <c r="F108" s="65">
        <f>SUM(F106:F107)</f>
        <v>0</v>
      </c>
    </row>
    <row r="109" spans="1:8" s="16" customFormat="1" ht="31.2" x14ac:dyDescent="0.25">
      <c r="A109" s="22">
        <v>4</v>
      </c>
      <c r="B109" s="14" t="s">
        <v>16</v>
      </c>
      <c r="C109" s="23"/>
      <c r="D109" s="72"/>
      <c r="E109" s="24"/>
      <c r="F109" s="25"/>
      <c r="G109" s="59"/>
      <c r="H109" s="59"/>
    </row>
    <row r="110" spans="1:8" s="16" customFormat="1" ht="15.6" x14ac:dyDescent="0.25">
      <c r="A110" s="32" t="s">
        <v>91</v>
      </c>
      <c r="B110" s="39" t="s">
        <v>28</v>
      </c>
      <c r="C110" s="23"/>
      <c r="D110" s="72"/>
      <c r="E110" s="24"/>
      <c r="F110" s="25"/>
      <c r="G110" s="59"/>
      <c r="H110" s="59"/>
    </row>
    <row r="111" spans="1:8" s="59" customFormat="1" ht="15.6" x14ac:dyDescent="0.25">
      <c r="A111" s="9" t="s">
        <v>126</v>
      </c>
      <c r="B111" s="10" t="s">
        <v>148</v>
      </c>
      <c r="C111" s="3" t="s">
        <v>10</v>
      </c>
      <c r="D111" s="4">
        <f>D48*2</f>
        <v>120</v>
      </c>
      <c r="E111" s="117"/>
      <c r="F111" s="6">
        <f>E111*Q</f>
        <v>0</v>
      </c>
    </row>
    <row r="112" spans="1:8" s="16" customFormat="1" ht="15.6" x14ac:dyDescent="0.25">
      <c r="A112" s="18"/>
      <c r="B112" s="66" t="s">
        <v>46</v>
      </c>
      <c r="C112" s="20"/>
      <c r="D112" s="8"/>
      <c r="E112" s="21"/>
      <c r="F112" s="65">
        <f>SUM(F110:F111)</f>
        <v>0</v>
      </c>
    </row>
    <row r="113" spans="1:7" s="16" customFormat="1" ht="15.6" x14ac:dyDescent="0.25">
      <c r="A113" s="18"/>
      <c r="B113" s="66"/>
      <c r="C113" s="20"/>
      <c r="D113" s="8"/>
      <c r="E113" s="21"/>
      <c r="F113" s="65"/>
    </row>
    <row r="114" spans="1:7" s="16" customFormat="1" ht="15.6" x14ac:dyDescent="0.25">
      <c r="A114" s="18"/>
      <c r="B114" s="19" t="s">
        <v>125</v>
      </c>
      <c r="C114" s="20"/>
      <c r="D114" s="75"/>
      <c r="E114" s="21"/>
      <c r="F114" s="15">
        <f>F112+F108</f>
        <v>0</v>
      </c>
    </row>
    <row r="115" spans="1:7" s="16" customFormat="1" ht="15.6" x14ac:dyDescent="0.25">
      <c r="A115" s="48"/>
      <c r="B115" s="98" t="s">
        <v>53</v>
      </c>
      <c r="C115" s="52"/>
      <c r="D115" s="80"/>
      <c r="E115" s="53"/>
      <c r="F115" s="17">
        <f>F114*8.5%</f>
        <v>0</v>
      </c>
      <c r="G115" s="60"/>
    </row>
    <row r="116" spans="1:7" s="16" customFormat="1" ht="16.2" thickBot="1" x14ac:dyDescent="0.3">
      <c r="A116" s="54"/>
      <c r="B116" s="99" t="s">
        <v>17</v>
      </c>
      <c r="C116" s="56"/>
      <c r="D116" s="81"/>
      <c r="E116" s="57"/>
      <c r="F116" s="58">
        <f>F115+F114</f>
        <v>0</v>
      </c>
      <c r="G116" s="60"/>
    </row>
    <row r="117" spans="1:7" s="16" customFormat="1" ht="15.6" x14ac:dyDescent="0.25">
      <c r="A117" s="92"/>
      <c r="B117" s="49"/>
      <c r="C117" s="93"/>
      <c r="D117" s="94"/>
      <c r="E117" s="95"/>
      <c r="F117" s="96"/>
    </row>
    <row r="119" spans="1:7" ht="14.4" thickBot="1" x14ac:dyDescent="0.3"/>
    <row r="120" spans="1:7" s="16" customFormat="1" ht="16.2" thickBot="1" x14ac:dyDescent="0.3">
      <c r="A120" s="103" t="s">
        <v>127</v>
      </c>
      <c r="B120" s="104"/>
      <c r="C120" s="104"/>
      <c r="D120" s="104"/>
      <c r="E120" s="104"/>
      <c r="F120" s="105"/>
    </row>
    <row r="121" spans="1:7" s="16" customFormat="1" ht="15.6" x14ac:dyDescent="0.25">
      <c r="A121" s="40"/>
      <c r="B121" s="106"/>
      <c r="C121" s="106"/>
      <c r="D121" s="106"/>
      <c r="E121" s="107"/>
      <c r="F121" s="41"/>
    </row>
    <row r="122" spans="1:7" s="16" customFormat="1" ht="15.6" x14ac:dyDescent="0.25">
      <c r="A122" s="42"/>
      <c r="B122" s="106" t="str">
        <f>+A2</f>
        <v>MARCHE DE BASE</v>
      </c>
      <c r="C122" s="106"/>
      <c r="D122" s="106"/>
      <c r="E122" s="107"/>
      <c r="F122" s="69">
        <f>+F99</f>
        <v>0</v>
      </c>
    </row>
    <row r="123" spans="1:7" s="16" customFormat="1" ht="15.6" x14ac:dyDescent="0.25">
      <c r="A123" s="42"/>
      <c r="B123" s="106" t="str">
        <f>+A103</f>
        <v>TRANCHE OPTIONNELLE 1 - Aménagements exterieurs</v>
      </c>
      <c r="C123" s="106"/>
      <c r="D123" s="106"/>
      <c r="E123" s="107"/>
      <c r="F123" s="69">
        <f>+F114</f>
        <v>0</v>
      </c>
      <c r="G123" s="60"/>
    </row>
    <row r="124" spans="1:7" s="16" customFormat="1" ht="16.2" thickBot="1" x14ac:dyDescent="0.3">
      <c r="A124" s="42"/>
      <c r="B124" s="106"/>
      <c r="C124" s="106"/>
      <c r="D124" s="106"/>
      <c r="E124" s="107"/>
      <c r="F124" s="15"/>
    </row>
    <row r="125" spans="1:7" s="16" customFormat="1" x14ac:dyDescent="0.25">
      <c r="A125" s="43"/>
      <c r="B125" s="44"/>
      <c r="C125" s="45"/>
      <c r="D125" s="79"/>
      <c r="E125" s="46"/>
      <c r="F125" s="47"/>
    </row>
    <row r="126" spans="1:7" s="16" customFormat="1" ht="15.6" x14ac:dyDescent="0.25">
      <c r="A126" s="48"/>
      <c r="B126" s="49" t="s">
        <v>5</v>
      </c>
      <c r="C126" s="50"/>
      <c r="D126" s="108"/>
      <c r="E126" s="109"/>
      <c r="F126" s="15">
        <f>SUM(F122:F123)</f>
        <v>0</v>
      </c>
      <c r="G126" s="60"/>
    </row>
    <row r="127" spans="1:7" s="16" customFormat="1" ht="15.6" x14ac:dyDescent="0.25">
      <c r="A127" s="48"/>
      <c r="B127" s="51" t="s">
        <v>53</v>
      </c>
      <c r="C127" s="52"/>
      <c r="D127" s="80"/>
      <c r="E127" s="53"/>
      <c r="F127" s="17">
        <f>F126*8.5%</f>
        <v>0</v>
      </c>
      <c r="G127" s="60"/>
    </row>
    <row r="128" spans="1:7" s="16" customFormat="1" ht="16.2" thickBot="1" x14ac:dyDescent="0.3">
      <c r="A128" s="54"/>
      <c r="B128" s="55" t="s">
        <v>17</v>
      </c>
      <c r="C128" s="56"/>
      <c r="D128" s="81"/>
      <c r="E128" s="57"/>
      <c r="F128" s="58">
        <f>F127+F126</f>
        <v>0</v>
      </c>
      <c r="G128" s="60"/>
    </row>
  </sheetData>
  <mergeCells count="17">
    <mergeCell ref="D126:E126"/>
    <mergeCell ref="A2:F2"/>
    <mergeCell ref="B122:E122"/>
    <mergeCell ref="B123:E123"/>
    <mergeCell ref="B124:E124"/>
    <mergeCell ref="A120:F120"/>
    <mergeCell ref="B121:E121"/>
    <mergeCell ref="B96:E96"/>
    <mergeCell ref="B97:E97"/>
    <mergeCell ref="D99:E99"/>
    <mergeCell ref="A103:F103"/>
    <mergeCell ref="B94:E94"/>
    <mergeCell ref="A1:F1"/>
    <mergeCell ref="A91:F91"/>
    <mergeCell ref="B92:E92"/>
    <mergeCell ref="B93:E93"/>
    <mergeCell ref="B95:E9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&amp;R&amp;P/&amp;N</oddFooter>
  </headerFooter>
  <rowBreaks count="2" manualBreakCount="2">
    <brk id="52" max="5" man="1"/>
    <brk id="10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2F90A-00B0-4DC1-B212-F142E74001FE}">
  <dimension ref="A1:E22"/>
  <sheetViews>
    <sheetView workbookViewId="0">
      <selection activeCell="F20" sqref="F20"/>
    </sheetView>
  </sheetViews>
  <sheetFormatPr baseColWidth="10" defaultRowHeight="13.8" x14ac:dyDescent="0.25"/>
  <cols>
    <col min="1" max="1" width="34.625" customWidth="1"/>
  </cols>
  <sheetData>
    <row r="1" spans="1:5" x14ac:dyDescent="0.25">
      <c r="A1" t="s">
        <v>32</v>
      </c>
    </row>
    <row r="2" spans="1:5" x14ac:dyDescent="0.25">
      <c r="A2" s="111" t="s">
        <v>38</v>
      </c>
      <c r="B2" s="111"/>
    </row>
    <row r="3" spans="1:5" x14ac:dyDescent="0.25">
      <c r="A3" t="s">
        <v>33</v>
      </c>
      <c r="B3">
        <v>296</v>
      </c>
    </row>
    <row r="6" spans="1:5" x14ac:dyDescent="0.25">
      <c r="A6" t="s">
        <v>34</v>
      </c>
      <c r="B6">
        <f>220</f>
        <v>220</v>
      </c>
    </row>
    <row r="7" spans="1:5" x14ac:dyDescent="0.25">
      <c r="A7" t="s">
        <v>29</v>
      </c>
      <c r="B7">
        <v>80</v>
      </c>
    </row>
    <row r="8" spans="1:5" x14ac:dyDescent="0.25">
      <c r="A8" t="s">
        <v>61</v>
      </c>
      <c r="B8">
        <v>12</v>
      </c>
    </row>
    <row r="9" spans="1:5" ht="27.6" x14ac:dyDescent="0.25">
      <c r="A9" s="68" t="s">
        <v>56</v>
      </c>
      <c r="B9">
        <v>20</v>
      </c>
    </row>
    <row r="10" spans="1:5" x14ac:dyDescent="0.25">
      <c r="A10" t="s">
        <v>30</v>
      </c>
      <c r="B10">
        <f>SUM(B11:B14)</f>
        <v>12.6</v>
      </c>
    </row>
    <row r="11" spans="1:5" ht="14.4" x14ac:dyDescent="0.3">
      <c r="A11" s="88" t="s">
        <v>57</v>
      </c>
      <c r="B11" s="83">
        <v>3.15</v>
      </c>
      <c r="E11" s="87"/>
    </row>
    <row r="12" spans="1:5" x14ac:dyDescent="0.25">
      <c r="A12" s="88" t="s">
        <v>58</v>
      </c>
      <c r="B12" s="83">
        <v>3.15</v>
      </c>
    </row>
    <row r="13" spans="1:5" x14ac:dyDescent="0.25">
      <c r="A13" s="88" t="s">
        <v>59</v>
      </c>
      <c r="B13" s="83">
        <v>3.15</v>
      </c>
    </row>
    <row r="14" spans="1:5" x14ac:dyDescent="0.25">
      <c r="A14" s="88" t="s">
        <v>60</v>
      </c>
      <c r="B14" s="83">
        <v>3.15</v>
      </c>
    </row>
    <row r="15" spans="1:5" x14ac:dyDescent="0.25">
      <c r="A15" s="83"/>
      <c r="B15" s="83"/>
    </row>
    <row r="16" spans="1:5" x14ac:dyDescent="0.25">
      <c r="A16" s="111" t="s">
        <v>39</v>
      </c>
      <c r="B16" s="111"/>
    </row>
    <row r="17" spans="1:2" x14ac:dyDescent="0.25">
      <c r="A17" t="s">
        <v>35</v>
      </c>
      <c r="B17">
        <f>812+50+25+14</f>
        <v>901</v>
      </c>
    </row>
    <row r="18" spans="1:2" x14ac:dyDescent="0.25">
      <c r="A18" t="s">
        <v>41</v>
      </c>
    </row>
    <row r="19" spans="1:2" x14ac:dyDescent="0.25">
      <c r="A19" t="s">
        <v>62</v>
      </c>
      <c r="B19">
        <v>1300</v>
      </c>
    </row>
    <row r="20" spans="1:2" x14ac:dyDescent="0.25">
      <c r="A20" t="s">
        <v>36</v>
      </c>
      <c r="B20">
        <v>3</v>
      </c>
    </row>
    <row r="21" spans="1:2" x14ac:dyDescent="0.25">
      <c r="A21" t="s">
        <v>37</v>
      </c>
      <c r="B21">
        <v>23</v>
      </c>
    </row>
    <row r="22" spans="1:2" x14ac:dyDescent="0.25">
      <c r="A22" t="s">
        <v>31</v>
      </c>
    </row>
  </sheetData>
  <mergeCells count="2">
    <mergeCell ref="A2:B2"/>
    <mergeCell ref="A16:B1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DQE PRO RSMA</vt:lpstr>
      <vt:lpstr>Q</vt:lpstr>
      <vt:lpstr>'DQE PRO RSMA'!Q</vt:lpstr>
      <vt:lpstr>'DQE PRO RSMA'!Zone_d_impression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Charlotte</dc:creator>
  <cp:lastModifiedBy>Charlotte Bouthinon</cp:lastModifiedBy>
  <cp:lastPrinted>2024-02-27T13:14:29Z</cp:lastPrinted>
  <dcterms:created xsi:type="dcterms:W3CDTF">2018-11-30T10:44:23Z</dcterms:created>
  <dcterms:modified xsi:type="dcterms:W3CDTF">2024-04-19T10:39:01Z</dcterms:modified>
</cp:coreProperties>
</file>