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GP2023\MGPsyno\MGPLUS\MGPLUS2012\MGPLUS\AFFAIRES\222265 HCL TILLEULS\05 - DCE\"/>
    </mc:Choice>
  </mc:AlternateContent>
  <bookViews>
    <workbookView xWindow="-15" yWindow="-15" windowWidth="19320" windowHeight="18345"/>
  </bookViews>
  <sheets>
    <sheet name="PG" sheetId="15" r:id="rId1"/>
    <sheet name="DPGF" sheetId="16" r:id="rId2"/>
    <sheet name="Recap" sheetId="25" r:id="rId3"/>
  </sheets>
  <definedNames>
    <definedName name="_Toc109047297" localSheetId="1">DPGF!#REF!</definedName>
    <definedName name="_Toc356200462" localSheetId="1">DPGF!#REF!</definedName>
    <definedName name="_Toc477788390" localSheetId="1">DPGF!#REF!</definedName>
    <definedName name="_Toc524938186" localSheetId="1">DPGF!#REF!</definedName>
    <definedName name="_xlnm.Print_Titles" localSheetId="1">DPGF!$3:$3</definedName>
    <definedName name="_xlnm.Print_Area" localSheetId="1">DPGF!$A$2:$G$582</definedName>
    <definedName name="_xlnm.Print_Area" localSheetId="0">PG!$A$1:$D$36</definedName>
    <definedName name="_xlnm.Print_Area" localSheetId="2">Recap!$A$1:$I$109</definedName>
  </definedNames>
  <calcPr calcId="162913"/>
</workbook>
</file>

<file path=xl/calcChain.xml><?xml version="1.0" encoding="utf-8"?>
<calcChain xmlns="http://schemas.openxmlformats.org/spreadsheetml/2006/main">
  <c r="D45" i="25" l="1"/>
  <c r="D39" i="25"/>
  <c r="B39" i="25"/>
  <c r="A39" i="25"/>
  <c r="B264" i="16"/>
  <c r="F264" i="16"/>
  <c r="F262" i="16"/>
  <c r="D37" i="25"/>
  <c r="F259" i="16"/>
  <c r="D91" i="25" l="1"/>
  <c r="B91" i="25"/>
  <c r="A91" i="25"/>
  <c r="D89" i="25"/>
  <c r="B89" i="25"/>
  <c r="A89" i="25"/>
  <c r="D87" i="25"/>
  <c r="B87" i="25"/>
  <c r="A87" i="25"/>
  <c r="F539" i="16"/>
  <c r="B539" i="16"/>
  <c r="F524" i="16"/>
  <c r="F371" i="16"/>
  <c r="F452" i="16"/>
  <c r="F499" i="16"/>
  <c r="B524" i="16"/>
  <c r="B512" i="16"/>
  <c r="F536" i="16"/>
  <c r="F537" i="16"/>
  <c r="F535" i="16"/>
  <c r="F534" i="16"/>
  <c r="F533" i="16"/>
  <c r="F532" i="16"/>
  <c r="F531" i="16"/>
  <c r="F530" i="16"/>
  <c r="F529" i="16"/>
  <c r="F528" i="16"/>
  <c r="F527" i="16"/>
  <c r="F519" i="16"/>
  <c r="F518" i="16"/>
  <c r="F517" i="16"/>
  <c r="F522" i="16"/>
  <c r="F521" i="16"/>
  <c r="F520" i="16"/>
  <c r="F516" i="16"/>
  <c r="F515" i="16"/>
  <c r="F510" i="16"/>
  <c r="F509" i="16"/>
  <c r="F508" i="16"/>
  <c r="F507" i="16"/>
  <c r="F506" i="16"/>
  <c r="F497" i="16"/>
  <c r="F505" i="16"/>
  <c r="F512" i="16" s="1"/>
  <c r="F504" i="16"/>
  <c r="D93" i="25" l="1"/>
  <c r="B61" i="25"/>
  <c r="A61" i="25"/>
  <c r="B59" i="25"/>
  <c r="A59" i="25"/>
  <c r="B57" i="25"/>
  <c r="A57" i="25"/>
  <c r="B55" i="25"/>
  <c r="A55" i="25"/>
  <c r="D53" i="25"/>
  <c r="B53" i="25"/>
  <c r="A53" i="25"/>
  <c r="B51" i="25"/>
  <c r="A51" i="25"/>
  <c r="B49" i="25"/>
  <c r="A49" i="25"/>
  <c r="A47" i="25"/>
  <c r="B71" i="25"/>
  <c r="A71" i="25"/>
  <c r="A73" i="25"/>
  <c r="B73" i="25"/>
  <c r="A67" i="25"/>
  <c r="A65" i="25"/>
  <c r="F556" i="16"/>
  <c r="F555" i="16"/>
  <c r="F552" i="16"/>
  <c r="F551" i="16"/>
  <c r="F550" i="16"/>
  <c r="F549" i="16"/>
  <c r="B558" i="16" l="1"/>
  <c r="F496" i="16"/>
  <c r="F495" i="16"/>
  <c r="F494" i="16"/>
  <c r="F493" i="16"/>
  <c r="B499" i="16"/>
  <c r="F489" i="16"/>
  <c r="F488" i="16"/>
  <c r="F482" i="16"/>
  <c r="F485" i="16"/>
  <c r="F484" i="16"/>
  <c r="F483" i="16"/>
  <c r="F478" i="16"/>
  <c r="B43" i="25"/>
  <c r="A43" i="25"/>
  <c r="B41" i="25"/>
  <c r="A41" i="25"/>
  <c r="B37" i="25"/>
  <c r="A37" i="25"/>
  <c r="B35" i="25"/>
  <c r="A35" i="25"/>
  <c r="B33" i="25"/>
  <c r="A33" i="25"/>
  <c r="D31" i="25"/>
  <c r="B31" i="25"/>
  <c r="A31" i="25"/>
  <c r="B29" i="25"/>
  <c r="A29" i="25"/>
  <c r="B27" i="25"/>
  <c r="A27" i="25"/>
  <c r="B25" i="25"/>
  <c r="A25" i="25"/>
  <c r="B23" i="25"/>
  <c r="A23" i="25"/>
  <c r="A21" i="25"/>
  <c r="B16" i="25"/>
  <c r="A16" i="25"/>
  <c r="B14" i="25"/>
  <c r="A14" i="25"/>
  <c r="B12" i="25"/>
  <c r="A12" i="25"/>
  <c r="B10" i="25"/>
  <c r="A10" i="25"/>
  <c r="A8" i="25"/>
  <c r="F477" i="16"/>
  <c r="F476" i="16"/>
  <c r="F475" i="16"/>
  <c r="F471" i="16"/>
  <c r="F470" i="16"/>
  <c r="F469" i="16"/>
  <c r="F468" i="16"/>
  <c r="F472" i="16"/>
  <c r="F465" i="16"/>
  <c r="F461" i="16"/>
  <c r="F460" i="16"/>
  <c r="F459" i="16"/>
  <c r="F458" i="16"/>
  <c r="F450" i="16"/>
  <c r="F447" i="16"/>
  <c r="F446" i="16"/>
  <c r="F442" i="16"/>
  <c r="F441" i="16"/>
  <c r="F366" i="16"/>
  <c r="F365" i="16"/>
  <c r="B452" i="16"/>
  <c r="F349" i="16"/>
  <c r="D435" i="16"/>
  <c r="D434" i="16"/>
  <c r="D409" i="16" l="1"/>
  <c r="D408" i="16"/>
  <c r="F408" i="16" s="1"/>
  <c r="F421" i="16"/>
  <c r="F419" i="16"/>
  <c r="F418" i="16"/>
  <c r="F415" i="16"/>
  <c r="F414" i="16"/>
  <c r="F413" i="16"/>
  <c r="F404" i="16"/>
  <c r="F398" i="16"/>
  <c r="F402" i="16"/>
  <c r="F401" i="16"/>
  <c r="F388" i="16"/>
  <c r="F390" i="16"/>
  <c r="F389" i="16"/>
  <c r="F385" i="16"/>
  <c r="B371" i="16"/>
  <c r="F361" i="16"/>
  <c r="F369" i="16"/>
  <c r="D346" i="16"/>
  <c r="F346" i="16" s="1"/>
  <c r="F343" i="16"/>
  <c r="F342" i="16"/>
  <c r="B328" i="16"/>
  <c r="F326" i="16"/>
  <c r="F325" i="16"/>
  <c r="F324" i="16"/>
  <c r="F300" i="16"/>
  <c r="B302" i="16"/>
  <c r="F299" i="16"/>
  <c r="F298" i="16"/>
  <c r="F302" i="16" l="1"/>
  <c r="D51" i="25" s="1"/>
  <c r="B294" i="16"/>
  <c r="F292" i="16"/>
  <c r="F291" i="16"/>
  <c r="F290" i="16"/>
  <c r="F289" i="16"/>
  <c r="F323" i="16"/>
  <c r="D322" i="16"/>
  <c r="F322" i="16" s="1"/>
  <c r="F294" i="16" l="1"/>
  <c r="D49" i="25" s="1"/>
  <c r="D276" i="16"/>
  <c r="F276" i="16" s="1"/>
  <c r="F275" i="16"/>
  <c r="F274" i="16"/>
  <c r="D273" i="16"/>
  <c r="F273" i="16" s="1"/>
  <c r="F316" i="16"/>
  <c r="F315" i="16"/>
  <c r="F307" i="16"/>
  <c r="B280" i="16"/>
  <c r="B269" i="16"/>
  <c r="F208" i="16" l="1"/>
  <c r="F210" i="16" s="1"/>
  <c r="F190" i="16"/>
  <c r="B179" i="16"/>
  <c r="B174" i="16"/>
  <c r="F165" i="16"/>
  <c r="F145" i="16"/>
  <c r="F144" i="16"/>
  <c r="D114" i="16"/>
  <c r="F114" i="16" s="1"/>
  <c r="D116" i="16"/>
  <c r="D122" i="16" s="1"/>
  <c r="F122" i="16" s="1"/>
  <c r="F118" i="16"/>
  <c r="D112" i="16"/>
  <c r="F112" i="16" s="1"/>
  <c r="F90" i="16"/>
  <c r="F116" i="16" l="1"/>
  <c r="F89" i="16"/>
  <c r="F88" i="16"/>
  <c r="F84" i="16"/>
  <c r="F83" i="16"/>
  <c r="F82" i="16"/>
  <c r="F78" i="16" l="1"/>
  <c r="F77" i="16"/>
  <c r="F74" i="16"/>
  <c r="F73" i="16"/>
  <c r="F72" i="16"/>
  <c r="F71" i="16"/>
  <c r="F70" i="16"/>
  <c r="F65" i="16"/>
  <c r="F66" i="16"/>
  <c r="F59" i="16"/>
  <c r="F60" i="16"/>
  <c r="F61" i="16"/>
  <c r="F62" i="16"/>
  <c r="F58" i="16"/>
  <c r="F46" i="16"/>
  <c r="F44" i="16"/>
  <c r="F92" i="16" l="1"/>
  <c r="D12" i="25" s="1"/>
  <c r="F358" i="16"/>
  <c r="D339" i="16" l="1"/>
  <c r="D351" i="16" s="1"/>
  <c r="F351" i="16" s="1"/>
  <c r="F353" i="16"/>
  <c r="D335" i="16"/>
  <c r="F335" i="16" s="1"/>
  <c r="F337" i="16"/>
  <c r="D333" i="16"/>
  <c r="F333" i="16" s="1"/>
  <c r="F339" i="16" l="1"/>
  <c r="F435" i="16"/>
  <c r="F434" i="16"/>
  <c r="D431" i="16"/>
  <c r="D430" i="16"/>
  <c r="F430" i="16" s="1"/>
  <c r="D427" i="16"/>
  <c r="F427" i="16" s="1"/>
  <c r="D426" i="16"/>
  <c r="F426" i="16" s="1"/>
  <c r="F359" i="16"/>
  <c r="F357" i="16"/>
  <c r="F48" i="16"/>
  <c r="F42" i="16"/>
  <c r="D57" i="25" l="1"/>
  <c r="F431" i="16"/>
  <c r="D277" i="16"/>
  <c r="F277" i="16" l="1"/>
  <c r="D278" i="16"/>
  <c r="F278" i="16" s="1"/>
  <c r="B567" i="16"/>
  <c r="F565" i="16"/>
  <c r="F567" i="16" s="1"/>
  <c r="D71" i="25" s="1"/>
  <c r="F492" i="16"/>
  <c r="F481" i="16"/>
  <c r="F464" i="16"/>
  <c r="F457" i="16"/>
  <c r="F409" i="16"/>
  <c r="F397" i="16"/>
  <c r="F396" i="16"/>
  <c r="F377" i="16"/>
  <c r="F378" i="16"/>
  <c r="F382" i="16"/>
  <c r="F383" i="16"/>
  <c r="B318" i="16"/>
  <c r="D321" i="16"/>
  <c r="F321" i="16" s="1"/>
  <c r="F328" i="16" s="1"/>
  <c r="D55" i="25" s="1"/>
  <c r="F312" i="16"/>
  <c r="F311" i="16"/>
  <c r="F309" i="16"/>
  <c r="F306" i="16"/>
  <c r="B259" i="16"/>
  <c r="B252" i="16"/>
  <c r="F257" i="16"/>
  <c r="F256" i="16"/>
  <c r="B233" i="16"/>
  <c r="B210" i="16"/>
  <c r="B192" i="16"/>
  <c r="B169" i="16"/>
  <c r="F231" i="16"/>
  <c r="F230" i="16"/>
  <c r="F225" i="16"/>
  <c r="F224" i="16"/>
  <c r="F215" i="16"/>
  <c r="F216" i="16"/>
  <c r="F217" i="16"/>
  <c r="F218" i="16"/>
  <c r="F219" i="16"/>
  <c r="F220" i="16"/>
  <c r="F221" i="16"/>
  <c r="F214" i="16"/>
  <c r="F20" i="16"/>
  <c r="F166" i="16"/>
  <c r="F167" i="16"/>
  <c r="F177" i="16"/>
  <c r="F179" i="16" s="1"/>
  <c r="D27" i="25" s="1"/>
  <c r="D200" i="16"/>
  <c r="D199" i="16"/>
  <c r="F199" i="16" s="1"/>
  <c r="D204" i="16"/>
  <c r="F204" i="16" s="1"/>
  <c r="D205" i="16"/>
  <c r="F205" i="16" s="1"/>
  <c r="D203" i="16"/>
  <c r="F203" i="16" s="1"/>
  <c r="D188" i="16"/>
  <c r="F188" i="16" s="1"/>
  <c r="D187" i="16"/>
  <c r="F187" i="16" s="1"/>
  <c r="D184" i="16"/>
  <c r="D183" i="16"/>
  <c r="F133" i="16"/>
  <c r="F131" i="16"/>
  <c r="B147" i="16"/>
  <c r="F136" i="16"/>
  <c r="F125" i="16"/>
  <c r="F108" i="16"/>
  <c r="F107" i="16"/>
  <c r="F104" i="16"/>
  <c r="F103" i="16"/>
  <c r="F100" i="16"/>
  <c r="F127" i="16" s="1"/>
  <c r="D14" i="25" s="1"/>
  <c r="B127" i="16"/>
  <c r="B92" i="16"/>
  <c r="B52" i="16"/>
  <c r="D14" i="16"/>
  <c r="F318" i="16" l="1"/>
  <c r="D61" i="25"/>
  <c r="F280" i="16"/>
  <c r="D43" i="25" s="1"/>
  <c r="D59" i="25"/>
  <c r="D227" i="16"/>
  <c r="F227" i="16" s="1"/>
  <c r="F233" i="16" s="1"/>
  <c r="D33" i="25" s="1"/>
  <c r="F200" i="16"/>
  <c r="F143" i="16"/>
  <c r="F40" i="16"/>
  <c r="F35" i="16"/>
  <c r="F32" i="16"/>
  <c r="F22" i="16"/>
  <c r="B24" i="16"/>
  <c r="F14" i="16"/>
  <c r="F15" i="16"/>
  <c r="F18" i="16"/>
  <c r="F19" i="16"/>
  <c r="F29" i="16"/>
  <c r="F52" i="16" l="1"/>
  <c r="D10" i="25" s="1"/>
  <c r="F139" i="16"/>
  <c r="F147" i="16" s="1"/>
  <c r="D16" i="25" s="1"/>
  <c r="B69" i="25"/>
  <c r="A69" i="25"/>
  <c r="B8" i="25"/>
  <c r="F560" i="16"/>
  <c r="F562" i="16" s="1"/>
  <c r="D69" i="25" s="1"/>
  <c r="B562" i="16"/>
  <c r="F548" i="16"/>
  <c r="F267" i="16" l="1"/>
  <c r="F269" i="16" s="1"/>
  <c r="D41" i="25" s="1"/>
  <c r="F250" i="16"/>
  <c r="F13" i="16"/>
  <c r="F24" i="16" s="1"/>
  <c r="D8" i="25" s="1"/>
  <c r="D18" i="25" s="1"/>
  <c r="F580" i="16"/>
  <c r="F575" i="16"/>
  <c r="F577" i="16" s="1"/>
  <c r="D75" i="25" s="1"/>
  <c r="F570" i="16"/>
  <c r="F572" i="16" s="1"/>
  <c r="D73" i="25" s="1"/>
  <c r="F546" i="16"/>
  <c r="F558" i="16" s="1"/>
  <c r="D67" i="25" s="1"/>
  <c r="F247" i="16"/>
  <c r="F244" i="16"/>
  <c r="F184" i="16"/>
  <c r="F183" i="16"/>
  <c r="F172" i="16"/>
  <c r="F174" i="16" s="1"/>
  <c r="D25" i="25" s="1"/>
  <c r="F164" i="16"/>
  <c r="F169" i="16" s="1"/>
  <c r="D23" i="25" s="1"/>
  <c r="F252" i="16" l="1"/>
  <c r="D35" i="25" s="1"/>
  <c r="F192" i="16"/>
  <c r="D29" i="25" s="1"/>
  <c r="F582" i="16"/>
  <c r="D77" i="25" s="1"/>
  <c r="D79" i="25" s="1"/>
  <c r="B572" i="16"/>
  <c r="B577" i="16"/>
  <c r="B582" i="16"/>
  <c r="A6" i="25"/>
  <c r="B67" i="25"/>
  <c r="A75" i="25"/>
  <c r="B75" i="25"/>
  <c r="A77" i="25"/>
  <c r="B77" i="25"/>
  <c r="D63" i="25" l="1"/>
  <c r="D81" i="25" l="1"/>
  <c r="D96" i="25" s="1"/>
  <c r="D97" i="25" l="1"/>
  <c r="D98" i="25" s="1"/>
  <c r="D82" i="25"/>
  <c r="D83" i="25" s="1"/>
</calcChain>
</file>

<file path=xl/sharedStrings.xml><?xml version="1.0" encoding="utf-8"?>
<sst xmlns="http://schemas.openxmlformats.org/spreadsheetml/2006/main" count="801" uniqueCount="450">
  <si>
    <t>......</t>
  </si>
  <si>
    <t>DESCRIPTION DES OUVRAGES</t>
  </si>
  <si>
    <t>Uté</t>
  </si>
  <si>
    <t>PRIX UNIT.</t>
  </si>
  <si>
    <t>TOTAL</t>
  </si>
  <si>
    <t>CHAUFFAGE</t>
  </si>
  <si>
    <t>U</t>
  </si>
  <si>
    <t>Ens</t>
  </si>
  <si>
    <t>ml</t>
  </si>
  <si>
    <t>Cachet de l'Entreprise</t>
  </si>
  <si>
    <t>Nom et signature du Responsable du dossier</t>
  </si>
  <si>
    <t>PM</t>
  </si>
  <si>
    <t>Suivant CCTP</t>
  </si>
  <si>
    <t>PLOMBERIE</t>
  </si>
  <si>
    <t>PRESCRIPTIONS PARTICULIERES PLOMBERIE</t>
  </si>
  <si>
    <t>PRESCRIPTIONS PARTICULIERES COMMUNES</t>
  </si>
  <si>
    <t>DOSSIER DE FIN DE CHANTIER</t>
  </si>
  <si>
    <t>ESSAIS CHAUFFAGE VENTILATION PLOMBERIE CLIMATISATION</t>
  </si>
  <si>
    <t>TOTAL CHAUFFAGE HT</t>
  </si>
  <si>
    <t>TOTAL PLOMBERIE HT</t>
  </si>
  <si>
    <t>TOTAL PRESTATIONS COMMUNES HT</t>
  </si>
  <si>
    <t>TOTAL GENERAL HT</t>
  </si>
  <si>
    <t>RECAPITULATIF</t>
  </si>
  <si>
    <t>73 Cours Albert Thomas</t>
  </si>
  <si>
    <t xml:space="preserve">Etabli par MG PLUS </t>
  </si>
  <si>
    <t>Indice</t>
  </si>
  <si>
    <t>Date</t>
  </si>
  <si>
    <t>Modifications</t>
  </si>
  <si>
    <t> 1</t>
  </si>
  <si>
    <t> 2</t>
  </si>
  <si>
    <t> 3</t>
  </si>
  <si>
    <t>MG plus</t>
  </si>
  <si>
    <t>69447 LYON Cedex 03</t>
  </si>
  <si>
    <t>Tél : 04 72 33 25 59</t>
  </si>
  <si>
    <t>RESERVATIONS - PERCEMENTS - CAROTTAGES - REBOUCHAGES</t>
  </si>
  <si>
    <t>TOTA TTC</t>
  </si>
  <si>
    <t>QUANTITÉ</t>
  </si>
  <si>
    <t>DCE</t>
  </si>
  <si>
    <t>DPGF</t>
  </si>
  <si>
    <t>(Décomposition des Prix Global et Forfaitaire)</t>
  </si>
  <si>
    <t>BET fluides / Economiste</t>
  </si>
  <si>
    <t>69007 LYON</t>
  </si>
  <si>
    <t>Immeuble Le Vernal - 62, chemin de la Bruyère</t>
  </si>
  <si>
    <t>69570 DARDILLY</t>
  </si>
  <si>
    <t>Tél : 04 37 49 64 60</t>
  </si>
  <si>
    <t>T2</t>
  </si>
  <si>
    <t>T3</t>
  </si>
  <si>
    <t>Ensemble suivant descriptif</t>
  </si>
  <si>
    <t>Corps de chauffe</t>
  </si>
  <si>
    <t>Analyse de l'eau</t>
  </si>
  <si>
    <t>INTERVENTION SUR MATERIAUX CONTENANT DE L'AMIANTE</t>
  </si>
  <si>
    <t>Dossier administratif</t>
  </si>
  <si>
    <t>ELEMENTS A TRANSMETTRE EN PHASE CHANTIER</t>
  </si>
  <si>
    <t>TVA 10%</t>
  </si>
  <si>
    <t>TVA</t>
  </si>
  <si>
    <t>TOTAL PSE HT</t>
  </si>
  <si>
    <t>TOTAL BASE HT</t>
  </si>
  <si>
    <t>PRESTATIONS SUPPLEMENTAIRES EVENTUELLES</t>
  </si>
  <si>
    <t>REHABILITATION D'UN IMMEUBLE DE 87 LOGEMENTS</t>
  </si>
  <si>
    <t>Résidence Les Tilleuls</t>
  </si>
  <si>
    <t>52 Boulevard Pinel</t>
  </si>
  <si>
    <t>63003 LYON</t>
  </si>
  <si>
    <t>HCL Hospices Civiles de Lyon</t>
  </si>
  <si>
    <t>45 rue Villon</t>
  </si>
  <si>
    <t>69008 LYON</t>
  </si>
  <si>
    <t xml:space="preserve"> LOT N° 09</t>
  </si>
  <si>
    <t>CHAUFFAGE - VENTILATION - PLOMBERIE</t>
  </si>
  <si>
    <t>Architecte</t>
  </si>
  <si>
    <t>Agence L.AYDOSTIAN</t>
  </si>
  <si>
    <t>Contrôleur Technique</t>
  </si>
  <si>
    <t>DEKRA</t>
  </si>
  <si>
    <t>36 Avenue Jean Mermoz
BP 8212</t>
  </si>
  <si>
    <t>69355 LYON</t>
  </si>
  <si>
    <t>Maitrise d'Œuvre Sociale</t>
  </si>
  <si>
    <t>TRAJECTOIRES REFLEX</t>
  </si>
  <si>
    <t>30 Rue Pré-Gaudry</t>
  </si>
  <si>
    <t>69007 Lyon</t>
  </si>
  <si>
    <t>2 Rue de la Thibaudière</t>
  </si>
  <si>
    <t>AASCO Rhône Alpes</t>
  </si>
  <si>
    <t>Coordinateur Sécurité</t>
  </si>
  <si>
    <t>19 Chemin du Reveret</t>
  </si>
  <si>
    <t>38690 Biol</t>
  </si>
  <si>
    <t>AC ENVIRONNEMENT</t>
  </si>
  <si>
    <t>Diagnostic Amiante et Plomb avant travaux</t>
  </si>
  <si>
    <t>235 Rue de l'étang</t>
  </si>
  <si>
    <t>69760 Limonest</t>
  </si>
  <si>
    <t>PRESCRIPTIONS PARTICULIERES CHAUFFAGE</t>
  </si>
  <si>
    <t>TRAVAUX EN DEHORS DE L'ENTREPRISE</t>
  </si>
  <si>
    <t>DEPOSE ET CONSIGNATION</t>
  </si>
  <si>
    <t>Consignation et vidange suivant desciptif</t>
  </si>
  <si>
    <t>Colonnes montantes chauffage suivant descriptif</t>
  </si>
  <si>
    <t>Réseaux de chauffage en sous-sol suivant descriptif</t>
  </si>
  <si>
    <t>Réseaux de chauffage en logement suivant descriptif</t>
  </si>
  <si>
    <t>TRAVAUX DANS LES BUREAUX</t>
  </si>
  <si>
    <t>3.3.1</t>
  </si>
  <si>
    <t>Déplacement des radiateurs</t>
  </si>
  <si>
    <t>Dépose, stockage et repose des radiateurs suivants descriptifs</t>
  </si>
  <si>
    <t>3.3.2</t>
  </si>
  <si>
    <t>Raccordement hydraulique</t>
  </si>
  <si>
    <t>3.3.3</t>
  </si>
  <si>
    <t>Canalisations cuivre en apparent</t>
  </si>
  <si>
    <t>Distribution en cuivre Ø14x16 suivant descriptif</t>
  </si>
  <si>
    <t>Remplacement des robinetteries radiateurs dans les bureaux</t>
  </si>
  <si>
    <t>3.3.4</t>
  </si>
  <si>
    <t>3.3.4.1</t>
  </si>
  <si>
    <t>Equilibrage et robinets de radiateurs logements</t>
  </si>
  <si>
    <t>3.3.4.2</t>
  </si>
  <si>
    <t>Robinet de radiateur thermostatique à HEIMEIER : Calypso Exact</t>
  </si>
  <si>
    <t>Raccordement des radiateurs avec canalisations cuivre suivant descriptif</t>
  </si>
  <si>
    <t>DISTRIBUTION CHAUFFAGE : SOUS-SOL ET COLONNE MONTANTE</t>
  </si>
  <si>
    <t>3.4.1</t>
  </si>
  <si>
    <t>Tuyauteries</t>
  </si>
  <si>
    <t>Calorifuge en sous-sol et colonnes montantes en gaines techniques logements</t>
  </si>
  <si>
    <t>3.4.2</t>
  </si>
  <si>
    <t>3.4.3</t>
  </si>
  <si>
    <t>Vannes pieds de colonne</t>
  </si>
  <si>
    <t>3.4.4</t>
  </si>
  <si>
    <t>Bas de colonnes</t>
  </si>
  <si>
    <t>DISTRIBUTION INTERIEUR : CHAUFFAGE PAR RADIATEUR</t>
  </si>
  <si>
    <t>3.5.1</t>
  </si>
  <si>
    <t>Sèches serviettes</t>
  </si>
  <si>
    <t>Radiateur vertical</t>
  </si>
  <si>
    <t>Radiateur compact</t>
  </si>
  <si>
    <t>3.5.2</t>
  </si>
  <si>
    <t>Équilibrage et robinets de radiateurs logements</t>
  </si>
  <si>
    <t>3.5.2.1</t>
  </si>
  <si>
    <t>3.5.2.2</t>
  </si>
  <si>
    <t>Tête thermostatique HEIMEIER Type K avec valeurs nominales décalées à 21°C</t>
  </si>
  <si>
    <t>3.5.2.3</t>
  </si>
  <si>
    <t>Té de réglage HEIMEIER Type Raditec</t>
  </si>
  <si>
    <t>3.5.2.4</t>
  </si>
  <si>
    <t>Mise en œuvre des valeurs d’équilibrage</t>
  </si>
  <si>
    <t>3.5.2.5</t>
  </si>
  <si>
    <t>3.5.3</t>
  </si>
  <si>
    <t>Chiffrage</t>
  </si>
  <si>
    <t>3.5.4</t>
  </si>
  <si>
    <t>DESEMBOUAGE, VIDANGE, PURGES REMISE EN EAU ET TRAITEMENT D’EAU</t>
  </si>
  <si>
    <t>3.6.1</t>
  </si>
  <si>
    <t>3.6.2</t>
  </si>
  <si>
    <t>3.6.3</t>
  </si>
  <si>
    <t>3.6.5</t>
  </si>
  <si>
    <t>3.6.4</t>
  </si>
  <si>
    <t>Désembouage lent</t>
  </si>
  <si>
    <t>Vidanges</t>
  </si>
  <si>
    <t>Remplissage avec produit de traitement et purge</t>
  </si>
  <si>
    <t>Purge</t>
  </si>
  <si>
    <t>PRESCRIPTIONS PARTICULIERES VENTILATION</t>
  </si>
  <si>
    <t>GÉNÉRALITÉS</t>
  </si>
  <si>
    <t>LOCAUX À ÉQUIPER</t>
  </si>
  <si>
    <t>PRINCIPE</t>
  </si>
  <si>
    <t>4.3.1</t>
  </si>
  <si>
    <t>En logement</t>
  </si>
  <si>
    <t>4.3.2</t>
  </si>
  <si>
    <t>En bureaux</t>
  </si>
  <si>
    <t>Bouches d'extraction en logements</t>
  </si>
  <si>
    <t>Réseaux semi-rigide en faux-plafond</t>
  </si>
  <si>
    <t>RAMONAGE DES CONDUITS MAÇONNÉS</t>
  </si>
  <si>
    <t>DEPOSE ET EVACUATION DES EXISTANTS</t>
  </si>
  <si>
    <t>CONTRÔLE D’ETANCHEITÉ</t>
  </si>
  <si>
    <t>ENTRÉE D'AIR</t>
  </si>
  <si>
    <t>Pour logement de typologie F2</t>
  </si>
  <si>
    <t>Pour logement de typologie F3</t>
  </si>
  <si>
    <t>4.10</t>
  </si>
  <si>
    <t>CAISSON D'EXTRACTION</t>
  </si>
  <si>
    <t>4.10.1</t>
  </si>
  <si>
    <t>Caissons</t>
  </si>
  <si>
    <t>4.10.2</t>
  </si>
  <si>
    <t>Mise en service</t>
  </si>
  <si>
    <t>Ensemble par extracteur</t>
  </si>
  <si>
    <t>4.10.3</t>
  </si>
  <si>
    <t>Raccordement électrique</t>
  </si>
  <si>
    <t>Installation et manutention</t>
  </si>
  <si>
    <t>PIÈGE A SON</t>
  </si>
  <si>
    <t>ESSAIS</t>
  </si>
  <si>
    <t>VENTILATION</t>
  </si>
  <si>
    <t>PERCEMENTS - CAROTTAGES - REBOUCHAGES</t>
  </si>
  <si>
    <t>DÉPOSE ET CONSIGNATION</t>
  </si>
  <si>
    <t xml:space="preserve">Ens </t>
  </si>
  <si>
    <t>REMPLACEMENT DE LA COLONNE SECHE</t>
  </si>
  <si>
    <t>REMPLACEMENT DES RÉSEAUX D'EAUX USÉES ET D'EAUX VANNES</t>
  </si>
  <si>
    <t>Remplacement des chutes EU et EV</t>
  </si>
  <si>
    <t>Évacuations des appareils</t>
  </si>
  <si>
    <t>Mise en place des attentes pour les futurs appareils sanitaires dans les bureaux</t>
  </si>
  <si>
    <t>ALIMENTATION EAU FROIDE, EAU CHAUDE ET BOUCLAGE</t>
  </si>
  <si>
    <t>Création d'un départ ECS et bouclage</t>
  </si>
  <si>
    <t>Colonnes montantes</t>
  </si>
  <si>
    <t>Robinetterie en pied de colonne</t>
  </si>
  <si>
    <t>Eau froide</t>
  </si>
  <si>
    <t>Calorifuge anti condensation pour réseaux d’eau froide</t>
  </si>
  <si>
    <t>Eau chaude sanitaire</t>
  </si>
  <si>
    <t>Calorifuge classe 4 pour ECS et bouclage finition PVC</t>
  </si>
  <si>
    <t>Distribution des logements</t>
  </si>
  <si>
    <t>Canalisations apparentes</t>
  </si>
  <si>
    <t>Alimentations pour machines à laver</t>
  </si>
  <si>
    <t>5.5.1</t>
  </si>
  <si>
    <t>5.5.2</t>
  </si>
  <si>
    <t>5.5.3</t>
  </si>
  <si>
    <t>5.5.4</t>
  </si>
  <si>
    <t>Évier logement</t>
  </si>
  <si>
    <t>Robinetterie évier</t>
  </si>
  <si>
    <t>Douches</t>
  </si>
  <si>
    <t>Robinetteries + douchettes + barres de douche</t>
  </si>
  <si>
    <t>Lavabos</t>
  </si>
  <si>
    <t>Robinetterie Lavabo</t>
  </si>
  <si>
    <t>WC</t>
  </si>
  <si>
    <t>SIGNALETIQUES</t>
  </si>
  <si>
    <t>3.3.4.3</t>
  </si>
  <si>
    <t>3.3.4.4</t>
  </si>
  <si>
    <t>3.3.4.5</t>
  </si>
  <si>
    <t>3.3.4.6</t>
  </si>
  <si>
    <t>Rebouchages des éléments ci-dessus</t>
  </si>
  <si>
    <t>Parties communes</t>
  </si>
  <si>
    <t>Dépose et évacuation des radiateurs existants y compris robinetterie suivant descriptif</t>
  </si>
  <si>
    <t>ml.</t>
  </si>
  <si>
    <t xml:space="preserve">  Ø 26-32</t>
  </si>
  <si>
    <t xml:space="preserve">  Ø 33-40</t>
  </si>
  <si>
    <t xml:space="preserve">  Ø 42-50</t>
  </si>
  <si>
    <t xml:space="preserve">  Ø 15-20</t>
  </si>
  <si>
    <t xml:space="preserve">  Ø 51-63</t>
  </si>
  <si>
    <t>Calorifuge pour tubes multicouches en sous-sol classe 4 au terme de la RT 2012 :</t>
  </si>
  <si>
    <t>Calorifuge pour tubes multicouches colonnes montantes classe 4 au terme de la RT 2012 :</t>
  </si>
  <si>
    <t xml:space="preserve">  Ø 15/21</t>
  </si>
  <si>
    <t xml:space="preserve">  Ø 15/20</t>
  </si>
  <si>
    <t xml:space="preserve">  Ø 26/32</t>
  </si>
  <si>
    <t xml:space="preserve">  Ø 33/40</t>
  </si>
  <si>
    <t xml:space="preserve">  Ø 42/50</t>
  </si>
  <si>
    <t xml:space="preserve">  Ø 51/63</t>
  </si>
  <si>
    <t>1 vanne d’équilibrage et 1 vanne d’isolement par colonne chauffage suivant descriptif :</t>
  </si>
  <si>
    <t>Vanne de purge en bas de chaque colonne suivant descriptif :</t>
  </si>
  <si>
    <t>Purgeurs automatique en tête de chaque colonne suivant descriptif</t>
  </si>
  <si>
    <t>. Ø 15/21</t>
  </si>
  <si>
    <t>. Ø 20/25</t>
  </si>
  <si>
    <t>. Raccordement et siphon sur collecteur EU-EV en sous-sol</t>
  </si>
  <si>
    <t>T13 SEC 500*1807</t>
  </si>
  <si>
    <t>T22 1950*450</t>
  </si>
  <si>
    <t>T22 1950*600</t>
  </si>
  <si>
    <t>T22 750*600</t>
  </si>
  <si>
    <t>T22 900*600</t>
  </si>
  <si>
    <t>Traitement préventif du circuit suivant CCTP</t>
  </si>
  <si>
    <t>Prévoir purge jusqu'à bon fonctionnement de l'installation suivant CCTP</t>
  </si>
  <si>
    <t>Radiateur type REGGAN 3010 Compact/Vertical ou type TAHITI de FINIMETAL suivant CCTP :</t>
  </si>
  <si>
    <t>Colonnes montantes en gaine logement en tubes multicouches suivant CCTP :</t>
  </si>
  <si>
    <t>Réseaux horizontaux en sous-sol en multicouches suivant CCTP :</t>
  </si>
  <si>
    <t>Bouches d'extraction en bureaux</t>
  </si>
  <si>
    <t>Bureaux</t>
  </si>
  <si>
    <t>Tourelles d'extraction suivant CCTP</t>
  </si>
  <si>
    <t>Ensemble par colonne - Selon CCTP</t>
  </si>
  <si>
    <t>Pour logement de typologie F2 :</t>
  </si>
  <si>
    <t>Pour logement de typologie F3 :</t>
  </si>
  <si>
    <t>Réseau acier galvanisé horizontaux en toiture terrasse - Selon CCTP :</t>
  </si>
  <si>
    <t>Réseau acier galvanisé vertical en gaine technique logement - Selon CCTP :</t>
  </si>
  <si>
    <t>. Ø 250</t>
  </si>
  <si>
    <t>. Ø 355</t>
  </si>
  <si>
    <t>. Ø 400</t>
  </si>
  <si>
    <t>. Ø 500</t>
  </si>
  <si>
    <t>. Ø 560</t>
  </si>
  <si>
    <t>. Ø 630</t>
  </si>
  <si>
    <t>. Ø 710</t>
  </si>
  <si>
    <t>. Ø 800</t>
  </si>
  <si>
    <t>. Ø 315</t>
  </si>
  <si>
    <t>Réseau acier galvanisé semi-rigide en faux-plafond Ø125 - Selon CCTP</t>
  </si>
  <si>
    <t>. EA 30 pour chambre + élément acoustique</t>
  </si>
  <si>
    <t>. EA 30 pour séjour + élément acoustique</t>
  </si>
  <si>
    <t>Pour bureaux : EA 30 + élément acoustique</t>
  </si>
  <si>
    <t>. BE 30/90 + élément acoustique</t>
  </si>
  <si>
    <t>. BE 15 + élément acoustique</t>
  </si>
  <si>
    <t>. BE 45/105 + élément acoustique</t>
  </si>
  <si>
    <t>. BE 30 + élément acoustique</t>
  </si>
  <si>
    <t>Fourniture et pose d'un Té souche en toiture-terrasse :</t>
  </si>
  <si>
    <t>Ensemble par extracteur - Selon CCTP</t>
  </si>
  <si>
    <t>Extracteur de marque ATLANTIC ou équivalent :</t>
  </si>
  <si>
    <t>. COMETE 8200</t>
  </si>
  <si>
    <t>. COMETE 11000</t>
  </si>
  <si>
    <t>. Fixations</t>
  </si>
  <si>
    <t>Ensemble par extracteur comprenant raccordement + alarme technique + dépressostats - Selon CCTP</t>
  </si>
  <si>
    <t>4.10.4</t>
  </si>
  <si>
    <t>Piège à son de marque ATLANTIC ou équivalent - Selon CCTP</t>
  </si>
  <si>
    <t xml:space="preserve">. Ø 710 </t>
  </si>
  <si>
    <t>4.11</t>
  </si>
  <si>
    <t>Dépose des équipements sanitaires - Selon CCTP :</t>
  </si>
  <si>
    <t>. T1</t>
  </si>
  <si>
    <t>. T2</t>
  </si>
  <si>
    <t>Dépose des réseaux en sous-sol EU-EV - Selon CCTP</t>
  </si>
  <si>
    <t>Dépose des réseaux en partie commune EF - Selon CCTP</t>
  </si>
  <si>
    <t>Dépose des réseaux en partie commune ECS - Selon CCTP</t>
  </si>
  <si>
    <t>Dépose des réseaux en logement EF, ECS et EU-EV - Selon CCTP</t>
  </si>
  <si>
    <t>Réseau horizontal en cuivre en apparent logement Ø14-16 mm</t>
  </si>
  <si>
    <t>Reprise percements cloison gaine technique chauffage et ventilation en SdB - Selon CCTP</t>
  </si>
  <si>
    <t>. Analyse des eaux des circuits fermés - Selon CCTP :</t>
  </si>
  <si>
    <t>. Avant travaux</t>
  </si>
  <si>
    <t>. Après travaux</t>
  </si>
  <si>
    <t>. Après mise en service</t>
  </si>
  <si>
    <t>Carrotages des dalles pour nouvelles colonnes ventilation cuisine - Selon CCTP :</t>
  </si>
  <si>
    <t>. Repérage des fers</t>
  </si>
  <si>
    <t>. Ensemble des analyses permettant la confirmation des carrotages jusqu'au Ø350</t>
  </si>
  <si>
    <t>. Rapport d'un bureau structure spécialisé</t>
  </si>
  <si>
    <t>. Carrotages des dalles en cuisine selon plan jusqu'au Ø350</t>
  </si>
  <si>
    <t>. Découpe, dépose, évacuation et neutralisation - Selon CCTP</t>
  </si>
  <si>
    <t>. Prise incendie simple - Selon CCTP</t>
  </si>
  <si>
    <t>. Fourniture et pose d'une colonne sèche en acier galvanisé - Selon CCTP</t>
  </si>
  <si>
    <t>. Volume bélier selon norme NF S61-759-1</t>
  </si>
  <si>
    <t>. Test de résistance à la pression à 25,5 bars selon norme NF S61-759-1</t>
  </si>
  <si>
    <t>INSTALLATION DE CHANTIER</t>
  </si>
  <si>
    <t>5.1.1</t>
  </si>
  <si>
    <t>Alimentation chantier</t>
  </si>
  <si>
    <t>. Compteur chantier, y compris raccordement - Selon CCTP</t>
  </si>
  <si>
    <t>. Canalisation EF PER Ø20 pour alimentation base vie - Selon CCTP</t>
  </si>
  <si>
    <t>. Canalisation EF PER Ø20 pour alimentation en toiture, y compris robinet laiton - Selon CCTP</t>
  </si>
  <si>
    <t>. Cheminement en parties communes - Selon CCTP</t>
  </si>
  <si>
    <t>TRAVAUX DE RELOCATION</t>
  </si>
  <si>
    <t>Remplacement des robinetteries des équipements sanitaires - Selon CCTP :</t>
  </si>
  <si>
    <t>. Évier</t>
  </si>
  <si>
    <t>. Lavabo</t>
  </si>
  <si>
    <t>. Baignoire</t>
  </si>
  <si>
    <t>. Rapport préalable à la mise en service selon norme NF S61-759-1</t>
  </si>
  <si>
    <t>Ensemble au bureau - Selon CCTP</t>
  </si>
  <si>
    <t>. Dépose des parties chutes encastrées en dalle - Selon CCTP</t>
  </si>
  <si>
    <t>. Découpe et évacuation de chaque chute EU et EV (ensemble par chute) - Selon CCTP</t>
  </si>
  <si>
    <t>. Dépose des bracons dans les WC</t>
  </si>
  <si>
    <t>. Carottage et / ou brochage des planches et plafonds</t>
  </si>
  <si>
    <t xml:space="preserve"> Ø 100</t>
  </si>
  <si>
    <t xml:space="preserve"> Ø 125</t>
  </si>
  <si>
    <t>. Fourniture et pose des chutes neuves, compris culottes et joints de dilatation - Selon CCTP :</t>
  </si>
  <si>
    <t>. Fourniture et pose des chutes neuves EU, compris culottes et joints de dilatation - Selon CCTP :</t>
  </si>
  <si>
    <t>. Création de nouvelles ventilations primaires débonchant hors toiture - Selon CCTP</t>
  </si>
  <si>
    <t>. Rebouchages des trous laissés autour des chutes neuves - Selon CCTP</t>
  </si>
  <si>
    <t>. Raccordement de l'ensemble des chutes sur collecteur en cave - Selon CCTP</t>
  </si>
  <si>
    <t>Collecteurs d'évacuation en cave</t>
  </si>
  <si>
    <t>Remplacement des collecteurs d'évacuation horizontaux en caves - Selon CCTP :</t>
  </si>
  <si>
    <t>Dispositif coupe-feu 2h pour traversée de dalle chutes de Ø supérieur à 125mm</t>
  </si>
  <si>
    <t>. EU Ø 100</t>
  </si>
  <si>
    <t>. EV Ø 125</t>
  </si>
  <si>
    <t xml:space="preserve">. Chutunic Ø200 </t>
  </si>
  <si>
    <t>. Bouclage DN 20/26</t>
  </si>
  <si>
    <t>. Collecteur DN 42/50</t>
  </si>
  <si>
    <t>Création d'un départ ECS et bouclage horizontal en sous-sol en tube multicouches - Selon CCTP :</t>
  </si>
  <si>
    <t>Création des colonnes montantes verticales en tube multicouches - Selon CCTP :</t>
  </si>
  <si>
    <t>. Collecteurs DN 42/50</t>
  </si>
  <si>
    <t>. Vanne d'équilibrage</t>
  </si>
  <si>
    <t>. Vanne d'isolement</t>
  </si>
  <si>
    <t>. Thermomètre</t>
  </si>
  <si>
    <t>Canalisations incorporées en cloison, doublage et faux-plafonds</t>
  </si>
  <si>
    <t>Tube polyéthylène réticulé PEX A en faux-plafonds non démontable - Selon CCTP :</t>
  </si>
  <si>
    <t>. Ø 16 x 1.5</t>
  </si>
  <si>
    <t>. Ø 20 x 1.9</t>
  </si>
  <si>
    <t>Purgeurs automatiques en tête de colonne - Selon CCTP</t>
  </si>
  <si>
    <t>Vanne d'isolement ACS - Selon CCTP :</t>
  </si>
  <si>
    <t>. DN 15</t>
  </si>
  <si>
    <t>. DN 20</t>
  </si>
  <si>
    <t>. Fixations et supports</t>
  </si>
  <si>
    <t>Compteurs EF télérelève en gaine technique palière</t>
  </si>
  <si>
    <t>Calorifuge anti condensation type mousse isolante de KAIMAN ou équivalent - Selon CCTP :</t>
  </si>
  <si>
    <t>. Faux-plafonds des parties communes</t>
  </si>
  <si>
    <t>. Gaines techniques palières</t>
  </si>
  <si>
    <t>Calorifuge finition PVC classe 4 pour tubes multicouches ou polyéthylène réticulé PEX A - Selon CCTP :</t>
  </si>
  <si>
    <t>En caves (multicouches) :</t>
  </si>
  <si>
    <t>Gaines techniques palières (multicouches) :</t>
  </si>
  <si>
    <t>Faux-plafond des parties communes (polyéthylène réticulé PEX A) :</t>
  </si>
  <si>
    <t>. Ø 20/26</t>
  </si>
  <si>
    <t>. Ø 42/50</t>
  </si>
  <si>
    <t>Réseau en PEX A 16 x 1.5 - Selon CCTP :</t>
  </si>
  <si>
    <t>5.6.1</t>
  </si>
  <si>
    <t>5.6.2</t>
  </si>
  <si>
    <t>5.6.2.1</t>
  </si>
  <si>
    <t>5.6.3</t>
  </si>
  <si>
    <t>5.6.3.1</t>
  </si>
  <si>
    <t>5.6.3.2</t>
  </si>
  <si>
    <t>5.6.3.3</t>
  </si>
  <si>
    <t>5.6.3.4</t>
  </si>
  <si>
    <t>5.6.4</t>
  </si>
  <si>
    <t>5.6.4.1</t>
  </si>
  <si>
    <t>5.6.4.2</t>
  </si>
  <si>
    <t>5.6.4.3</t>
  </si>
  <si>
    <t>APPAREILS SANITAIRES</t>
  </si>
  <si>
    <t>5.7.1</t>
  </si>
  <si>
    <t>5.7.1.1</t>
  </si>
  <si>
    <t>5.7.2</t>
  </si>
  <si>
    <t>5.7.2.1</t>
  </si>
  <si>
    <t>5.7.3</t>
  </si>
  <si>
    <t>Ensemble au logement - Selon CCTP :</t>
  </si>
  <si>
    <t>. T1bis</t>
  </si>
  <si>
    <t>. T2bis</t>
  </si>
  <si>
    <t>Réseau en cuivre écroui apparent - Selon CCTP :</t>
  </si>
  <si>
    <t>. Alimentation Ø12/14 compris robinet NF d'arrêt 1/4 de tour Ø15/21</t>
  </si>
  <si>
    <t>. Évier selon CCTP</t>
  </si>
  <si>
    <t>. Meuble selon CCTP</t>
  </si>
  <si>
    <t>. Raccordement EU</t>
  </si>
  <si>
    <t>. Joint silicone</t>
  </si>
  <si>
    <t>. Mitigeur selon CCTP</t>
  </si>
  <si>
    <t>. Raccordement EF et ECS</t>
  </si>
  <si>
    <t>. Bonde extra-plate</t>
  </si>
  <si>
    <t>. Joint d'étanchéité et plots caoutchouc</t>
  </si>
  <si>
    <t>. Supports et fixations</t>
  </si>
  <si>
    <t>. Receveur en grès 120 x 80 selon CCTP</t>
  </si>
  <si>
    <t>. Mitigeur mono commande selon CCTP</t>
  </si>
  <si>
    <t>. Douchette à main Ø100 selon CCTP</t>
  </si>
  <si>
    <t>. Barre de douche selon CCTP</t>
  </si>
  <si>
    <t>. Lavabos 65cm selon CCTP</t>
  </si>
  <si>
    <t>. Colonne et montage</t>
  </si>
  <si>
    <t>BOUCHES D'EXTRACTION DANS LES PIECES DE SERVICE</t>
  </si>
  <si>
    <t>CONDUITS D'EXTRACTION</t>
  </si>
  <si>
    <t>TOTAL VENTILATION HT</t>
  </si>
  <si>
    <t>5.7.3.1</t>
  </si>
  <si>
    <t>5.7.4</t>
  </si>
  <si>
    <t>. Pack WC suivant CCTP</t>
  </si>
  <si>
    <t>. Abattant</t>
  </si>
  <si>
    <t>. Joint silicone et semelles antivibratiles</t>
  </si>
  <si>
    <t>. Raccordement EF et EV</t>
  </si>
  <si>
    <t>. Robinet d'arrêt</t>
  </si>
  <si>
    <t>COMMUN</t>
  </si>
  <si>
    <t>Plus-value intevention SS4 sur les prestations suivantes :</t>
  </si>
  <si>
    <t>. 3.2 : "DEPOSE ET CONSIGNATION"</t>
  </si>
  <si>
    <t>. 3.3.1 : "Déplacement des radiateurs"</t>
  </si>
  <si>
    <t>. 3.3.2 : "Raccordement hydraulique"</t>
  </si>
  <si>
    <t>. 3.3.3 : "Canalisations cuivre en apparent"</t>
  </si>
  <si>
    <t>. 5.5.4 : "Mise en place des attentes pour les futurs appareils sanitaires dans les bureaux"</t>
  </si>
  <si>
    <r>
      <t xml:space="preserve">Plus-value intevention SS4 sur </t>
    </r>
    <r>
      <rPr>
        <b/>
        <i/>
        <u/>
        <sz val="10"/>
        <rFont val="MS Sans Serif"/>
      </rPr>
      <t>une partie</t>
    </r>
    <r>
      <rPr>
        <sz val="10"/>
        <rFont val="MS Sans Serif"/>
      </rPr>
      <t xml:space="preserve"> des prestations suivantes :</t>
    </r>
  </si>
  <si>
    <r>
      <t xml:space="preserve">. 5.5.1 : "Remplacement des chutes Eu et EV" - </t>
    </r>
    <r>
      <rPr>
        <b/>
        <i/>
        <u/>
        <sz val="10"/>
        <rFont val="MS Sans Serif"/>
      </rPr>
      <t>Selon CCTP</t>
    </r>
  </si>
  <si>
    <r>
      <t xml:space="preserve">. 5.6.2 : " Colonnes montantes" : </t>
    </r>
    <r>
      <rPr>
        <b/>
        <i/>
        <u/>
        <sz val="10"/>
        <rFont val="MS Sans Serif"/>
      </rPr>
      <t>Selon CCTP</t>
    </r>
  </si>
  <si>
    <t>PRESTATION SUPPLEMENTAIRE EVENTUELLE</t>
  </si>
  <si>
    <t>5.8.1</t>
  </si>
  <si>
    <t>PSE 1 : WC bâti Support</t>
  </si>
  <si>
    <t>. Bâti-support gamme DUOFIX de chez GEBERIT ou équivalent - Selon CCTP</t>
  </si>
  <si>
    <t>5.8.2</t>
  </si>
  <si>
    <t>. Raccordement EF, ECS et EV</t>
  </si>
  <si>
    <t>. Meuble - Selon CCTP</t>
  </si>
  <si>
    <t>. Lavabo - Selon CCTP</t>
  </si>
  <si>
    <t>. Fourniture et pose Miroir</t>
  </si>
  <si>
    <t>. Bandeau lumineux avec Eclairage LED</t>
  </si>
  <si>
    <t>PSE 2 : Meuble Vasque</t>
  </si>
  <si>
    <t>5.8.3</t>
  </si>
  <si>
    <t>PSE 4 : Kitchenette</t>
  </si>
  <si>
    <t>. Evier inox 1 cuve 1.20 x 0.60 - Selon CCTP</t>
  </si>
  <si>
    <t>. Cuvette WC suspendue gamme RENOVA de chez GEBERIT - Selon CCTP</t>
  </si>
  <si>
    <t>. Robinetterie -  Selon CCTP</t>
  </si>
  <si>
    <t>. Meuble sous éveier 1 porte et emplacement frigo - Selon CCTP</t>
  </si>
  <si>
    <t>. Meuble haut mélaminé blanc avec niche-four - Selon CCTP</t>
  </si>
  <si>
    <t>. Meuble haut mélaminé blanc sur hotte - Selon CCTP</t>
  </si>
  <si>
    <t>. Réfrigérateur 122L - Selon CCTP</t>
  </si>
  <si>
    <t>. Plaque de cuisson vitrocéramique - Selon CCTP</t>
  </si>
  <si>
    <t>. Raccordement électrique</t>
  </si>
  <si>
    <t>4.8.1</t>
  </si>
  <si>
    <t>Bouches d'extraction logements</t>
  </si>
  <si>
    <t>4.8.2</t>
  </si>
  <si>
    <t>Bouches d'extraction CF 1/2h bureaux</t>
  </si>
  <si>
    <t>Clapets bouches terminaux CF - Suivant CCTP</t>
  </si>
  <si>
    <t>CLAPETS COUPE-FEU</t>
  </si>
  <si>
    <t>Clapets coupe-feu sur gaine maçonné en bureaux - Selon CCTP</t>
  </si>
  <si>
    <t>Modifications suite au RICT</t>
  </si>
  <si>
    <t>Indice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</si>
</sst>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\ &quot;F&quot;;[Red]\-#,##0.00\ &quot;F&quot;"/>
    <numFmt numFmtId="165" formatCode="_-* #,##0.00\ [$€-1]_-;\-* #,##0.00\ [$€-1]_-;_-* &quot;-&quot;??\ [$€-1]_-"/>
    <numFmt numFmtId="166" formatCode="#,##0.00\ &quot;€&quot;"/>
    <numFmt numFmtId="167" formatCode="#,##0\ &quot;€&quot;"/>
    <numFmt numFmtId="168" formatCode="_-* #,##0.00\ [$€-40C]_-;\-* #,##0.00\ [$€-40C]_-;_-* &quot;-&quot;??\ [$€-40C]_-;_-@_-"/>
    <numFmt numFmtId="169" formatCode="#,##0.00\ [$€-81D];[Red]\-#,##0.00\ [$€-81D]"/>
    <numFmt numFmtId="170" formatCode="_-* #,##0\ [$€-40C]_-;\-* #,##0\ [$€-40C]_-;_-* &quot;-&quot;??\ [$€-40C]_-;_-@_-"/>
    <numFmt numFmtId="171" formatCode="#,##0.0\ &quot;€&quot;"/>
  </numFmts>
  <fonts count="36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</font>
    <font>
      <b/>
      <sz val="11"/>
      <name val="Arial"/>
      <family val="2"/>
    </font>
    <font>
      <sz val="11"/>
      <name val="MS Sans Serif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sz val="10"/>
      <color indexed="10"/>
      <name val="MS Sans Serif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i/>
      <u/>
      <sz val="8"/>
      <name val="Times New Roman"/>
      <family val="1"/>
    </font>
    <font>
      <b/>
      <i/>
      <sz val="8.5"/>
      <name val="Times New Roman"/>
      <family val="1"/>
    </font>
    <font>
      <b/>
      <sz val="13.5"/>
      <name val="MS Sans Serif"/>
      <family val="2"/>
    </font>
    <font>
      <b/>
      <i/>
      <sz val="8"/>
      <name val="Arial"/>
      <family val="2"/>
    </font>
    <font>
      <b/>
      <sz val="10"/>
      <color indexed="10"/>
      <name val="MS Sans Serif"/>
      <family val="2"/>
    </font>
    <font>
      <b/>
      <sz val="11"/>
      <name val="MS Sans Serif"/>
    </font>
    <font>
      <sz val="8"/>
      <name val="MS Sans Serif"/>
    </font>
    <font>
      <b/>
      <sz val="14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sz val="10"/>
      <name val="Arial"/>
      <family val="2"/>
    </font>
    <font>
      <sz val="10"/>
      <color rgb="FFFF0000"/>
      <name val="MS Sans Serif"/>
    </font>
    <font>
      <b/>
      <sz val="11"/>
      <color rgb="FFFF0000"/>
      <name val="MS Sans Serif"/>
    </font>
    <font>
      <b/>
      <sz val="10"/>
      <color rgb="FFFF0000"/>
      <name val="MS Sans Serif"/>
    </font>
    <font>
      <sz val="12"/>
      <color rgb="FF000000"/>
      <name val="Swis721 Cn BT"/>
      <family val="2"/>
    </font>
    <font>
      <sz val="10"/>
      <name val="MS Sans Serif"/>
    </font>
    <font>
      <sz val="10"/>
      <color theme="1"/>
      <name val="MS Sans Serif"/>
      <family val="2"/>
    </font>
    <font>
      <sz val="10"/>
      <color theme="1"/>
      <name val="MS Sans Serif"/>
    </font>
    <font>
      <b/>
      <sz val="10"/>
      <color theme="1"/>
      <name val="MS Sans Serif"/>
    </font>
    <font>
      <u/>
      <sz val="10"/>
      <name val="MS Sans Serif"/>
      <family val="2"/>
    </font>
    <font>
      <b/>
      <i/>
      <u/>
      <sz val="10"/>
      <name val="MS Sans Serif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</borders>
  <cellStyleXfs count="6">
    <xf numFmtId="0" fontId="0" fillId="0" borderId="0"/>
    <xf numFmtId="165" fontId="5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/>
    <xf numFmtId="9" fontId="30" fillId="0" borderId="0" applyFont="0" applyFill="0" applyBorder="0" applyAlignment="0" applyProtection="0"/>
  </cellStyleXfs>
  <cellXfs count="20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7" fillId="0" borderId="0" xfId="4" applyFont="1"/>
    <xf numFmtId="0" fontId="9" fillId="2" borderId="1" xfId="0" applyFont="1" applyFill="1" applyBorder="1" applyAlignment="1" applyProtection="1">
      <alignment horizontal="center"/>
      <protection locked="0"/>
    </xf>
    <xf numFmtId="0" fontId="9" fillId="2" borderId="1" xfId="0" applyFont="1" applyFill="1" applyBorder="1" applyProtection="1">
      <protection locked="0"/>
    </xf>
    <xf numFmtId="0" fontId="9" fillId="2" borderId="2" xfId="0" applyFont="1" applyFill="1" applyBorder="1" applyProtection="1">
      <protection locked="0"/>
    </xf>
    <xf numFmtId="0" fontId="10" fillId="2" borderId="1" xfId="0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66" fontId="2" fillId="2" borderId="1" xfId="0" applyNumberFormat="1" applyFont="1" applyFill="1" applyBorder="1" applyAlignment="1" applyProtection="1">
      <alignment horizontal="right"/>
      <protection locked="0"/>
    </xf>
    <xf numFmtId="166" fontId="10" fillId="5" borderId="1" xfId="0" applyNumberFormat="1" applyFont="1" applyFill="1" applyBorder="1" applyAlignment="1" applyProtection="1">
      <alignment horizontal="right"/>
      <protection locked="0"/>
    </xf>
    <xf numFmtId="0" fontId="10" fillId="5" borderId="1" xfId="0" applyFont="1" applyFill="1" applyBorder="1" applyAlignment="1" applyProtection="1">
      <alignment horizontal="center"/>
      <protection locked="0"/>
    </xf>
    <xf numFmtId="0" fontId="11" fillId="5" borderId="1" xfId="0" applyFont="1" applyFill="1" applyBorder="1" applyAlignment="1">
      <alignment horizontal="center"/>
    </xf>
    <xf numFmtId="166" fontId="11" fillId="5" borderId="1" xfId="0" applyNumberFormat="1" applyFont="1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3" fillId="5" borderId="2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/>
      <protection locked="0"/>
    </xf>
    <xf numFmtId="166" fontId="3" fillId="5" borderId="1" xfId="0" applyNumberFormat="1" applyFont="1" applyFill="1" applyBorder="1" applyAlignment="1" applyProtection="1">
      <alignment horizontal="right" vertical="center"/>
      <protection locked="0"/>
    </xf>
    <xf numFmtId="0" fontId="2" fillId="5" borderId="2" xfId="0" applyFont="1" applyFill="1" applyBorder="1" applyProtection="1">
      <protection locked="0"/>
    </xf>
    <xf numFmtId="0" fontId="2" fillId="5" borderId="1" xfId="0" applyFont="1" applyFill="1" applyBorder="1" applyAlignment="1" applyProtection="1">
      <alignment horizontal="center"/>
      <protection locked="0"/>
    </xf>
    <xf numFmtId="0" fontId="11" fillId="5" borderId="0" xfId="0" applyFont="1" applyFill="1" applyProtection="1">
      <protection locked="0"/>
    </xf>
    <xf numFmtId="0" fontId="11" fillId="5" borderId="1" xfId="0" applyFont="1" applyFill="1" applyBorder="1" applyAlignment="1" applyProtection="1">
      <alignment horizontal="left"/>
      <protection locked="0"/>
    </xf>
    <xf numFmtId="0" fontId="11" fillId="3" borderId="0" xfId="0" applyFont="1" applyFill="1" applyAlignment="1" applyProtection="1">
      <alignment horizontal="center"/>
      <protection locked="0"/>
    </xf>
    <xf numFmtId="0" fontId="10" fillId="5" borderId="0" xfId="0" applyFont="1" applyFill="1" applyProtection="1">
      <protection locked="0"/>
    </xf>
    <xf numFmtId="0" fontId="11" fillId="4" borderId="1" xfId="0" applyFont="1" applyFill="1" applyBorder="1" applyAlignment="1" applyProtection="1">
      <alignment horizontal="left"/>
      <protection locked="0"/>
    </xf>
    <xf numFmtId="166" fontId="11" fillId="5" borderId="3" xfId="0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11" fillId="0" borderId="0" xfId="0" applyFont="1"/>
    <xf numFmtId="168" fontId="0" fillId="0" borderId="0" xfId="0" applyNumberFormat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4" xfId="0" applyFont="1" applyBorder="1"/>
    <xf numFmtId="0" fontId="12" fillId="0" borderId="5" xfId="0" applyFont="1" applyBorder="1"/>
    <xf numFmtId="0" fontId="13" fillId="0" borderId="5" xfId="0" applyFont="1" applyBorder="1"/>
    <xf numFmtId="0" fontId="6" fillId="0" borderId="5" xfId="0" applyFont="1" applyBorder="1"/>
    <xf numFmtId="0" fontId="6" fillId="0" borderId="6" xfId="0" applyFont="1" applyBorder="1"/>
    <xf numFmtId="0" fontId="11" fillId="5" borderId="1" xfId="0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 applyProtection="1">
      <alignment horizontal="center"/>
      <protection locked="0"/>
    </xf>
    <xf numFmtId="168" fontId="1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167" fontId="17" fillId="0" borderId="0" xfId="0" applyNumberFormat="1" applyFont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5" fontId="2" fillId="0" borderId="0" xfId="1" applyFont="1" applyFill="1" applyAlignment="1">
      <alignment horizontal="center" vertical="center"/>
    </xf>
    <xf numFmtId="165" fontId="17" fillId="0" borderId="0" xfId="1" applyFont="1" applyFill="1" applyAlignment="1">
      <alignment horizontal="center" vertical="center"/>
    </xf>
    <xf numFmtId="165" fontId="17" fillId="0" borderId="0" xfId="1" applyFont="1" applyAlignment="1">
      <alignment horizontal="center" vertical="center"/>
    </xf>
    <xf numFmtId="169" fontId="17" fillId="0" borderId="0" xfId="0" applyNumberFormat="1" applyFont="1" applyAlignment="1">
      <alignment horizontal="center" vertical="center"/>
    </xf>
    <xf numFmtId="0" fontId="11" fillId="5" borderId="8" xfId="0" applyFont="1" applyFill="1" applyBorder="1" applyAlignment="1">
      <alignment horizontal="center"/>
    </xf>
    <xf numFmtId="0" fontId="11" fillId="5" borderId="8" xfId="0" applyFont="1" applyFill="1" applyBorder="1" applyAlignment="1" applyProtection="1">
      <alignment horizontal="center" vertical="center"/>
      <protection locked="0"/>
    </xf>
    <xf numFmtId="166" fontId="2" fillId="2" borderId="2" xfId="0" applyNumberFormat="1" applyFont="1" applyFill="1" applyBorder="1" applyAlignment="1" applyProtection="1">
      <alignment horizontal="right"/>
      <protection locked="0"/>
    </xf>
    <xf numFmtId="0" fontId="9" fillId="2" borderId="2" xfId="0" applyFont="1" applyFill="1" applyBorder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166" fontId="2" fillId="2" borderId="10" xfId="0" applyNumberFormat="1" applyFont="1" applyFill="1" applyBorder="1" applyAlignment="1" applyProtection="1">
      <alignment horizontal="right"/>
      <protection locked="0"/>
    </xf>
    <xf numFmtId="0" fontId="9" fillId="2" borderId="10" xfId="0" applyFont="1" applyFill="1" applyBorder="1" applyProtection="1">
      <protection locked="0"/>
    </xf>
    <xf numFmtId="0" fontId="1" fillId="0" borderId="0" xfId="0" applyFont="1" applyAlignment="1">
      <alignment horizontal="center" vertical="center"/>
    </xf>
    <xf numFmtId="0" fontId="9" fillId="2" borderId="3" xfId="0" applyFont="1" applyFill="1" applyBorder="1" applyAlignment="1" applyProtection="1">
      <alignment horizontal="left"/>
      <protection locked="0"/>
    </xf>
    <xf numFmtId="0" fontId="9" fillId="2" borderId="3" xfId="0" applyFont="1" applyFill="1" applyBorder="1" applyProtection="1">
      <protection locked="0"/>
    </xf>
    <xf numFmtId="0" fontId="9" fillId="2" borderId="3" xfId="0" applyFont="1" applyFill="1" applyBorder="1" applyAlignment="1" applyProtection="1">
      <alignment horizontal="center"/>
      <protection locked="0"/>
    </xf>
    <xf numFmtId="0" fontId="16" fillId="2" borderId="3" xfId="0" applyFont="1" applyFill="1" applyBorder="1" applyAlignment="1" applyProtection="1">
      <alignment horizontal="center"/>
      <protection locked="0"/>
    </xf>
    <xf numFmtId="166" fontId="2" fillId="2" borderId="3" xfId="0" applyNumberFormat="1" applyFont="1" applyFill="1" applyBorder="1" applyAlignment="1" applyProtection="1">
      <alignment horizontal="right"/>
      <protection locked="0"/>
    </xf>
    <xf numFmtId="0" fontId="4" fillId="2" borderId="9" xfId="0" applyFont="1" applyFill="1" applyBorder="1" applyAlignment="1" applyProtection="1">
      <alignment vertical="center"/>
      <protection locked="0"/>
    </xf>
    <xf numFmtId="170" fontId="26" fillId="0" borderId="11" xfId="3" applyNumberFormat="1" applyFont="1" applyBorder="1"/>
    <xf numFmtId="0" fontId="0" fillId="0" borderId="12" xfId="0" applyBorder="1"/>
    <xf numFmtId="170" fontId="26" fillId="0" borderId="13" xfId="3" applyNumberFormat="1" applyFont="1" applyBorder="1"/>
    <xf numFmtId="0" fontId="0" fillId="0" borderId="14" xfId="0" applyBorder="1"/>
    <xf numFmtId="170" fontId="27" fillId="0" borderId="13" xfId="3" applyNumberFormat="1" applyFont="1" applyFill="1" applyBorder="1" applyAlignment="1">
      <alignment horizontal="center" vertical="center"/>
    </xf>
    <xf numFmtId="170" fontId="27" fillId="0" borderId="13" xfId="3" applyNumberFormat="1" applyFont="1" applyBorder="1" applyAlignment="1">
      <alignment horizontal="center" vertical="center"/>
    </xf>
    <xf numFmtId="168" fontId="0" fillId="0" borderId="14" xfId="0" applyNumberFormat="1" applyBorder="1"/>
    <xf numFmtId="170" fontId="26" fillId="0" borderId="13" xfId="3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70" fontId="28" fillId="0" borderId="13" xfId="3" applyNumberFormat="1" applyFont="1" applyBorder="1" applyAlignment="1">
      <alignment horizontal="center" vertical="center"/>
    </xf>
    <xf numFmtId="170" fontId="28" fillId="0" borderId="14" xfId="3" applyNumberFormat="1" applyFont="1" applyBorder="1" applyAlignment="1">
      <alignment horizontal="center" vertical="center"/>
    </xf>
    <xf numFmtId="170" fontId="28" fillId="0" borderId="13" xfId="3" applyNumberFormat="1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11" fillId="5" borderId="2" xfId="0" applyFont="1" applyFill="1" applyBorder="1" applyProtection="1">
      <protection locked="0"/>
    </xf>
    <xf numFmtId="0" fontId="11" fillId="5" borderId="0" xfId="0" applyFont="1" applyFill="1" applyAlignment="1">
      <alignment horizontal="right"/>
    </xf>
    <xf numFmtId="0" fontId="2" fillId="5" borderId="0" xfId="0" applyFont="1" applyFill="1" applyAlignment="1" applyProtection="1">
      <alignment wrapText="1"/>
      <protection locked="0"/>
    </xf>
    <xf numFmtId="0" fontId="2" fillId="5" borderId="0" xfId="0" applyFont="1" applyFill="1" applyAlignment="1" applyProtection="1">
      <alignment horizontal="left" wrapText="1" indent="1"/>
      <protection locked="0"/>
    </xf>
    <xf numFmtId="166" fontId="2" fillId="5" borderId="1" xfId="0" applyNumberFormat="1" applyFont="1" applyFill="1" applyBorder="1" applyAlignment="1" applyProtection="1">
      <alignment horizontal="right"/>
      <protection locked="0"/>
    </xf>
    <xf numFmtId="14" fontId="5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171" fontId="1" fillId="0" borderId="0" xfId="0" applyNumberFormat="1" applyFont="1" applyAlignment="1">
      <alignment horizontal="center" vertical="center"/>
    </xf>
    <xf numFmtId="9" fontId="2" fillId="2" borderId="2" xfId="5" applyFont="1" applyFill="1" applyBorder="1" applyAlignment="1" applyProtection="1">
      <alignment horizontal="right"/>
      <protection locked="0"/>
    </xf>
    <xf numFmtId="9" fontId="3" fillId="5" borderId="1" xfId="5" applyFont="1" applyFill="1" applyBorder="1" applyAlignment="1" applyProtection="1">
      <alignment horizontal="right" vertical="center"/>
      <protection locked="0"/>
    </xf>
    <xf numFmtId="9" fontId="2" fillId="2" borderId="1" xfId="5" applyFont="1" applyFill="1" applyBorder="1" applyAlignment="1" applyProtection="1">
      <alignment horizontal="right"/>
      <protection locked="0"/>
    </xf>
    <xf numFmtId="9" fontId="10" fillId="5" borderId="1" xfId="5" applyFont="1" applyFill="1" applyBorder="1" applyAlignment="1" applyProtection="1">
      <alignment horizontal="right"/>
      <protection locked="0"/>
    </xf>
    <xf numFmtId="9" fontId="11" fillId="5" borderId="1" xfId="5" applyFont="1" applyFill="1" applyBorder="1" applyAlignment="1" applyProtection="1">
      <alignment horizontal="right"/>
      <protection locked="0"/>
    </xf>
    <xf numFmtId="0" fontId="10" fillId="5" borderId="1" xfId="0" applyFont="1" applyFill="1" applyBorder="1" applyProtection="1">
      <protection locked="0"/>
    </xf>
    <xf numFmtId="166" fontId="10" fillId="6" borderId="1" xfId="0" applyNumberFormat="1" applyFont="1" applyFill="1" applyBorder="1" applyAlignment="1" applyProtection="1">
      <alignment horizontal="right"/>
      <protection locked="0"/>
    </xf>
    <xf numFmtId="0" fontId="10" fillId="6" borderId="1" xfId="0" applyFont="1" applyFill="1" applyBorder="1" applyProtection="1">
      <protection locked="0"/>
    </xf>
    <xf numFmtId="0" fontId="11" fillId="0" borderId="1" xfId="0" applyFont="1" applyFill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166" fontId="2" fillId="0" borderId="1" xfId="0" applyNumberFormat="1" applyFont="1" applyFill="1" applyBorder="1" applyAlignment="1" applyProtection="1">
      <alignment horizontal="right"/>
      <protection locked="0"/>
    </xf>
    <xf numFmtId="166" fontId="10" fillId="0" borderId="1" xfId="0" applyNumberFormat="1" applyFont="1" applyFill="1" applyBorder="1" applyAlignment="1" applyProtection="1">
      <alignment horizontal="right"/>
      <protection locked="0"/>
    </xf>
    <xf numFmtId="9" fontId="10" fillId="0" borderId="1" xfId="5" applyFont="1" applyFill="1" applyBorder="1" applyAlignment="1" applyProtection="1">
      <alignment horizontal="right"/>
      <protection locked="0"/>
    </xf>
    <xf numFmtId="0" fontId="10" fillId="0" borderId="1" xfId="0" applyFont="1" applyFill="1" applyBorder="1" applyProtection="1"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2" fillId="2" borderId="2" xfId="0" applyFont="1" applyFill="1" applyBorder="1" applyProtection="1">
      <protection locked="0"/>
    </xf>
    <xf numFmtId="0" fontId="31" fillId="2" borderId="1" xfId="0" applyFont="1" applyFill="1" applyBorder="1" applyAlignment="1" applyProtection="1">
      <alignment horizontal="center"/>
      <protection locked="0"/>
    </xf>
    <xf numFmtId="0" fontId="33" fillId="2" borderId="1" xfId="0" applyFont="1" applyFill="1" applyBorder="1" applyAlignment="1" applyProtection="1">
      <alignment horizontal="center"/>
      <protection locked="0"/>
    </xf>
    <xf numFmtId="0" fontId="32" fillId="2" borderId="0" xfId="0" applyFont="1" applyFill="1" applyBorder="1" applyProtection="1">
      <protection locked="0"/>
    </xf>
    <xf numFmtId="0" fontId="2" fillId="5" borderId="2" xfId="0" applyFont="1" applyFill="1" applyBorder="1" applyAlignment="1" applyProtection="1">
      <protection locked="0"/>
    </xf>
    <xf numFmtId="0" fontId="0" fillId="5" borderId="0" xfId="0" applyFill="1" applyBorder="1" applyAlignment="1"/>
    <xf numFmtId="0" fontId="11" fillId="5" borderId="2" xfId="0" applyFont="1" applyFill="1" applyBorder="1" applyAlignment="1" applyProtection="1">
      <alignment horizontal="left"/>
      <protection locked="0"/>
    </xf>
    <xf numFmtId="0" fontId="0" fillId="5" borderId="1" xfId="0" applyFill="1" applyBorder="1" applyAlignment="1"/>
    <xf numFmtId="0" fontId="2" fillId="5" borderId="2" xfId="0" applyFont="1" applyFill="1" applyBorder="1" applyAlignment="1" applyProtection="1">
      <alignment horizontal="center" vertical="center"/>
      <protection locked="0"/>
    </xf>
    <xf numFmtId="166" fontId="2" fillId="5" borderId="7" xfId="0" applyNumberFormat="1" applyFont="1" applyFill="1" applyBorder="1" applyAlignment="1" applyProtection="1">
      <alignment horizontal="right"/>
      <protection locked="0"/>
    </xf>
    <xf numFmtId="0" fontId="33" fillId="5" borderId="1" xfId="0" applyFont="1" applyFill="1" applyBorder="1" applyAlignment="1">
      <alignment horizontal="center"/>
    </xf>
    <xf numFmtId="0" fontId="2" fillId="0" borderId="2" xfId="0" applyFont="1" applyFill="1" applyBorder="1" applyProtection="1">
      <protection locked="0"/>
    </xf>
    <xf numFmtId="49" fontId="11" fillId="5" borderId="1" xfId="0" applyNumberFormat="1" applyFont="1" applyFill="1" applyBorder="1" applyAlignment="1" applyProtection="1">
      <alignment horizontal="left"/>
      <protection locked="0"/>
    </xf>
    <xf numFmtId="0" fontId="2" fillId="5" borderId="0" xfId="0" applyFont="1" applyFill="1" applyBorder="1" applyAlignment="1" applyProtection="1">
      <protection locked="0"/>
    </xf>
    <xf numFmtId="0" fontId="11" fillId="5" borderId="0" xfId="0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0" fontId="1" fillId="5" borderId="0" xfId="0" applyFont="1" applyFill="1" applyBorder="1" applyAlignment="1" applyProtection="1">
      <alignment horizontal="left"/>
      <protection locked="0"/>
    </xf>
    <xf numFmtId="0" fontId="9" fillId="5" borderId="1" xfId="0" applyFont="1" applyFill="1" applyBorder="1" applyProtection="1">
      <protection locked="0"/>
    </xf>
    <xf numFmtId="0" fontId="11" fillId="0" borderId="0" xfId="0" applyFont="1" applyFill="1" applyProtection="1">
      <protection locked="0"/>
    </xf>
    <xf numFmtId="166" fontId="10" fillId="0" borderId="1" xfId="0" applyNumberFormat="1" applyFont="1" applyFill="1" applyBorder="1" applyProtection="1">
      <protection locked="0"/>
    </xf>
    <xf numFmtId="0" fontId="2" fillId="0" borderId="0" xfId="0" applyFont="1" applyFill="1" applyAlignment="1" applyProtection="1">
      <alignment wrapText="1"/>
      <protection locked="0"/>
    </xf>
    <xf numFmtId="0" fontId="2" fillId="5" borderId="1" xfId="0" applyFont="1" applyFill="1" applyBorder="1" applyProtection="1">
      <protection locked="0"/>
    </xf>
    <xf numFmtId="0" fontId="34" fillId="5" borderId="0" xfId="0" applyFont="1" applyFill="1" applyAlignment="1" applyProtection="1">
      <alignment wrapText="1"/>
      <protection locked="0"/>
    </xf>
    <xf numFmtId="0" fontId="2" fillId="5" borderId="2" xfId="0" quotePrefix="1" applyFont="1" applyFill="1" applyBorder="1" applyAlignment="1" applyProtection="1">
      <protection locked="0"/>
    </xf>
    <xf numFmtId="0" fontId="0" fillId="5" borderId="0" xfId="0" applyFill="1" applyBorder="1" applyAlignment="1">
      <alignment wrapText="1"/>
    </xf>
    <xf numFmtId="0" fontId="0" fillId="5" borderId="0" xfId="0" applyFill="1" applyProtection="1">
      <protection locked="0"/>
    </xf>
    <xf numFmtId="0" fontId="0" fillId="5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vertical="center"/>
      <protection locked="0"/>
    </xf>
    <xf numFmtId="0" fontId="17" fillId="0" borderId="0" xfId="0" applyFont="1" applyAlignment="1">
      <alignment horizontal="center" vertical="center"/>
    </xf>
    <xf numFmtId="0" fontId="32" fillId="5" borderId="2" xfId="0" applyFont="1" applyFill="1" applyBorder="1" applyProtection="1">
      <protection locked="0"/>
    </xf>
    <xf numFmtId="0" fontId="0" fillId="5" borderId="0" xfId="0" quotePrefix="1" applyFont="1" applyFill="1" applyBorder="1" applyAlignment="1" applyProtection="1">
      <alignment horizontal="left"/>
      <protection locked="0"/>
    </xf>
    <xf numFmtId="0" fontId="0" fillId="5" borderId="0" xfId="0" applyFont="1" applyFill="1" applyBorder="1" applyAlignment="1" applyProtection="1">
      <alignment horizontal="left" wrapText="1"/>
      <protection locked="0"/>
    </xf>
    <xf numFmtId="0" fontId="11" fillId="5" borderId="1" xfId="0" applyFont="1" applyFill="1" applyBorder="1" applyAlignment="1" applyProtection="1">
      <alignment horizontal="right"/>
      <protection locked="0"/>
    </xf>
    <xf numFmtId="0" fontId="11" fillId="5" borderId="1" xfId="0" applyFont="1" applyFill="1" applyBorder="1" applyProtection="1">
      <protection locked="0"/>
    </xf>
    <xf numFmtId="0" fontId="16" fillId="5" borderId="1" xfId="0" applyFont="1" applyFill="1" applyBorder="1" applyAlignment="1" applyProtection="1">
      <alignment horizontal="center"/>
      <protection locked="0"/>
    </xf>
    <xf numFmtId="0" fontId="0" fillId="5" borderId="1" xfId="0" applyFill="1" applyBorder="1" applyProtection="1">
      <protection locked="0"/>
    </xf>
    <xf numFmtId="0" fontId="11" fillId="5" borderId="1" xfId="0" applyFont="1" applyFill="1" applyBorder="1" applyAlignment="1">
      <alignment horizontal="right"/>
    </xf>
    <xf numFmtId="0" fontId="9" fillId="5" borderId="1" xfId="0" applyFont="1" applyFill="1" applyBorder="1" applyAlignment="1" applyProtection="1">
      <alignment horizontal="center"/>
      <protection locked="0"/>
    </xf>
    <xf numFmtId="0" fontId="9" fillId="5" borderId="2" xfId="0" applyFont="1" applyFill="1" applyBorder="1" applyAlignment="1" applyProtection="1">
      <alignment horizontal="left"/>
      <protection locked="0"/>
    </xf>
    <xf numFmtId="9" fontId="2" fillId="5" borderId="1" xfId="5" applyFont="1" applyFill="1" applyBorder="1" applyAlignment="1" applyProtection="1">
      <alignment horizontal="right"/>
      <protection locked="0"/>
    </xf>
    <xf numFmtId="0" fontId="21" fillId="0" borderId="21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4" fontId="5" fillId="0" borderId="18" xfId="0" applyNumberFormat="1" applyFont="1" applyBorder="1" applyAlignment="1">
      <alignment horizontal="center" vertical="center"/>
    </xf>
    <xf numFmtId="14" fontId="5" fillId="0" borderId="19" xfId="0" applyNumberFormat="1" applyFont="1" applyBorder="1" applyAlignment="1">
      <alignment horizontal="center" vertical="center"/>
    </xf>
    <xf numFmtId="9" fontId="3" fillId="3" borderId="3" xfId="5" applyFont="1" applyFill="1" applyBorder="1" applyAlignment="1" applyProtection="1">
      <alignment horizontal="center" vertical="center"/>
      <protection locked="0"/>
    </xf>
    <xf numFmtId="9" fontId="3" fillId="3" borderId="9" xfId="5" applyFont="1" applyFill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 applyProtection="1">
      <alignment horizontal="center" vertical="center"/>
      <protection locked="0"/>
    </xf>
    <xf numFmtId="0" fontId="3" fillId="3" borderId="22" xfId="0" applyFont="1" applyFill="1" applyBorder="1" applyAlignment="1" applyProtection="1">
      <alignment horizontal="center" vertical="center"/>
      <protection locked="0"/>
    </xf>
    <xf numFmtId="166" fontId="3" fillId="3" borderId="10" xfId="0" applyNumberFormat="1" applyFont="1" applyFill="1" applyBorder="1" applyAlignment="1" applyProtection="1">
      <alignment horizontal="center" vertical="center"/>
      <protection locked="0"/>
    </xf>
    <xf numFmtId="166" fontId="3" fillId="3" borderId="22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3" fillId="3" borderId="9" xfId="0" applyFont="1" applyFill="1" applyBorder="1" applyAlignment="1" applyProtection="1">
      <alignment horizontal="center" vertical="center" wrapText="1"/>
      <protection locked="0"/>
    </xf>
    <xf numFmtId="0" fontId="11" fillId="3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</cellXfs>
  <cellStyles count="6">
    <cellStyle name="Euro" xfId="1"/>
    <cellStyle name="Euro 2" xfId="2"/>
    <cellStyle name="Monétaire" xfId="3" builtinId="4"/>
    <cellStyle name="Normal" xfId="0" builtinId="0"/>
    <cellStyle name="Normal_Lamartine dpgf lot 1. VRD 9-11-04" xfId="4"/>
    <cellStyle name="Pourcentage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25"/>
      <c:hPercent val="100"/>
      <c:rotY val="3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12-4CE9-9936-3BEA32D98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gapDepth val="0"/>
        <c:shape val="box"/>
        <c:axId val="148853888"/>
        <c:axId val="148855424"/>
        <c:axId val="0"/>
      </c:bar3DChart>
      <c:catAx>
        <c:axId val="14885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fr-FR"/>
          </a:p>
        </c:txPr>
        <c:crossAx val="148855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8855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fr-FR"/>
          </a:p>
        </c:txPr>
        <c:crossAx val="14885388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25"/>
      <c:hPercent val="100"/>
      <c:rotY val="3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sideWall>
    <c:backWall>
      <c:thickness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1E-4CFF-8DA6-9C5CEA654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gapDepth val="0"/>
        <c:shape val="box"/>
        <c:axId val="148879616"/>
        <c:axId val="148889600"/>
        <c:axId val="0"/>
      </c:bar3DChart>
      <c:catAx>
        <c:axId val="1488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fr-FR"/>
          </a:p>
        </c:txPr>
        <c:crossAx val="1488896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8889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 Serif"/>
                <a:ea typeface="MS Sans Serif"/>
                <a:cs typeface="MS Sans Serif"/>
              </a:defRPr>
            </a:pPr>
            <a:endParaRPr lang="fr-FR"/>
          </a:p>
        </c:txPr>
        <c:crossAx val="148879616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67" l="0.78740157499999996" r="0.78740157499999996" t="0.98425196899999967" header="0.49212598450000017" footer="0.4921259845000001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</xdr:col>
      <xdr:colOff>533400</xdr:colOff>
      <xdr:row>6</xdr:row>
      <xdr:rowOff>66675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1266825" cy="126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552450</xdr:colOff>
      <xdr:row>2</xdr:row>
      <xdr:rowOff>0</xdr:rowOff>
    </xdr:from>
    <xdr:to>
      <xdr:col>4</xdr:col>
      <xdr:colOff>295275</xdr:colOff>
      <xdr:row>2</xdr:row>
      <xdr:rowOff>0</xdr:rowOff>
    </xdr:to>
    <xdr:graphicFrame macro="">
      <xdr:nvGraphicFramePr>
        <xdr:cNvPr id="9637994" name="Chart 1">
          <a:extLst>
            <a:ext uri="{FF2B5EF4-FFF2-40B4-BE49-F238E27FC236}">
              <a16:creationId xmlns:a16="http://schemas.microsoft.com/office/drawing/2014/main" id="{50DCC8BB-F0BC-67EF-8163-65C36B26F6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552450</xdr:colOff>
      <xdr:row>2</xdr:row>
      <xdr:rowOff>0</xdr:rowOff>
    </xdr:from>
    <xdr:to>
      <xdr:col>4</xdr:col>
      <xdr:colOff>295275</xdr:colOff>
      <xdr:row>2</xdr:row>
      <xdr:rowOff>0</xdr:rowOff>
    </xdr:to>
    <xdr:graphicFrame macro="">
      <xdr:nvGraphicFramePr>
        <xdr:cNvPr id="9637995" name="Chart 16">
          <a:extLst>
            <a:ext uri="{FF2B5EF4-FFF2-40B4-BE49-F238E27FC236}">
              <a16:creationId xmlns:a16="http://schemas.microsoft.com/office/drawing/2014/main" id="{066A77F0-4938-EFD3-40CB-117B2D505B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pageSetUpPr fitToPage="1"/>
  </sheetPr>
  <dimension ref="A1:D36"/>
  <sheetViews>
    <sheetView tabSelected="1" view="pageBreakPreview" zoomScaleSheetLayoutView="100" workbookViewId="0">
      <selection activeCell="C17" sqref="C17:D17"/>
    </sheetView>
  </sheetViews>
  <sheetFormatPr baseColWidth="10" defaultRowHeight="14.25" x14ac:dyDescent="0.2"/>
  <cols>
    <col min="1" max="1" width="11.42578125" style="4"/>
    <col min="2" max="4" width="29.7109375" style="4" customWidth="1"/>
    <col min="5" max="16384" width="11.42578125" style="4"/>
  </cols>
  <sheetData>
    <row r="1" spans="1:4" ht="18" x14ac:dyDescent="0.2">
      <c r="A1" s="157"/>
      <c r="B1" s="160" t="s">
        <v>62</v>
      </c>
      <c r="C1" s="160"/>
      <c r="D1" s="161"/>
    </row>
    <row r="2" spans="1:4" ht="15.75" x14ac:dyDescent="0.2">
      <c r="A2" s="158"/>
      <c r="B2" s="162" t="s">
        <v>63</v>
      </c>
      <c r="C2" s="162"/>
      <c r="D2" s="163"/>
    </row>
    <row r="3" spans="1:4" ht="15.75" x14ac:dyDescent="0.2">
      <c r="A3" s="158"/>
      <c r="B3" s="162" t="s">
        <v>64</v>
      </c>
      <c r="C3" s="162"/>
      <c r="D3" s="163"/>
    </row>
    <row r="4" spans="1:4" ht="15.75" thickBot="1" x14ac:dyDescent="0.25">
      <c r="A4" s="159"/>
      <c r="B4" s="164"/>
      <c r="C4" s="164"/>
      <c r="D4" s="165"/>
    </row>
    <row r="5" spans="1:4" ht="15.75" customHeight="1" x14ac:dyDescent="0.2">
      <c r="A5" s="157"/>
      <c r="B5" s="150" t="s">
        <v>58</v>
      </c>
      <c r="C5" s="150"/>
      <c r="D5" s="151"/>
    </row>
    <row r="6" spans="1:4" ht="15.75" customHeight="1" x14ac:dyDescent="0.2">
      <c r="A6" s="158"/>
      <c r="B6" s="152"/>
      <c r="C6" s="152"/>
      <c r="D6" s="153"/>
    </row>
    <row r="7" spans="1:4" ht="15" customHeight="1" x14ac:dyDescent="0.2">
      <c r="A7" s="158"/>
      <c r="B7" s="152"/>
      <c r="C7" s="152"/>
      <c r="D7" s="153"/>
    </row>
    <row r="8" spans="1:4" ht="15.75" x14ac:dyDescent="0.2">
      <c r="A8" s="158"/>
      <c r="B8" s="162" t="s">
        <v>59</v>
      </c>
      <c r="C8" s="162"/>
      <c r="D8" s="163"/>
    </row>
    <row r="9" spans="1:4" ht="15.75" x14ac:dyDescent="0.2">
      <c r="A9" s="158"/>
      <c r="B9" s="162" t="s">
        <v>60</v>
      </c>
      <c r="C9" s="162"/>
      <c r="D9" s="163"/>
    </row>
    <row r="10" spans="1:4" ht="16.5" thickBot="1" x14ac:dyDescent="0.25">
      <c r="A10" s="159"/>
      <c r="B10" s="166" t="s">
        <v>61</v>
      </c>
      <c r="C10" s="166"/>
      <c r="D10" s="167"/>
    </row>
    <row r="11" spans="1:4" ht="24.75" customHeight="1" thickBot="1" x14ac:dyDescent="0.25">
      <c r="A11" s="168" t="s">
        <v>37</v>
      </c>
      <c r="B11" s="169"/>
      <c r="C11" s="169"/>
      <c r="D11" s="170"/>
    </row>
    <row r="12" spans="1:4" ht="26.25" customHeight="1" x14ac:dyDescent="0.2">
      <c r="A12" s="171" t="s">
        <v>38</v>
      </c>
      <c r="B12" s="172"/>
      <c r="C12" s="172"/>
      <c r="D12" s="173"/>
    </row>
    <row r="13" spans="1:4" ht="20.25" x14ac:dyDescent="0.2">
      <c r="A13" s="154" t="s">
        <v>39</v>
      </c>
      <c r="B13" s="155"/>
      <c r="C13" s="155"/>
      <c r="D13" s="156"/>
    </row>
    <row r="14" spans="1:4" ht="20.25" x14ac:dyDescent="0.2">
      <c r="A14" s="154" t="s">
        <v>65</v>
      </c>
      <c r="B14" s="155"/>
      <c r="C14" s="155"/>
      <c r="D14" s="156"/>
    </row>
    <row r="15" spans="1:4" ht="26.25" customHeight="1" thickBot="1" x14ac:dyDescent="0.25">
      <c r="A15" s="178" t="s">
        <v>66</v>
      </c>
      <c r="B15" s="179"/>
      <c r="C15" s="179"/>
      <c r="D15" s="180"/>
    </row>
    <row r="16" spans="1:4" ht="40.5" customHeight="1" thickBot="1" x14ac:dyDescent="0.25">
      <c r="A16" s="181" t="s">
        <v>24</v>
      </c>
      <c r="B16" s="182"/>
      <c r="C16" s="181" t="s">
        <v>449</v>
      </c>
      <c r="D16" s="183"/>
    </row>
    <row r="17" spans="1:4" ht="20.25" customHeight="1" thickBot="1" x14ac:dyDescent="0.25">
      <c r="A17" s="79" t="s">
        <v>25</v>
      </c>
      <c r="B17" s="80" t="s">
        <v>26</v>
      </c>
      <c r="C17" s="184" t="s">
        <v>27</v>
      </c>
      <c r="D17" s="185"/>
    </row>
    <row r="18" spans="1:4" ht="40.5" customHeight="1" thickBot="1" x14ac:dyDescent="0.25">
      <c r="A18" s="79" t="s">
        <v>28</v>
      </c>
      <c r="B18" s="90">
        <v>45462</v>
      </c>
      <c r="C18" s="187" t="s">
        <v>448</v>
      </c>
      <c r="D18" s="188"/>
    </row>
    <row r="19" spans="1:4" ht="15" thickBot="1" x14ac:dyDescent="0.25">
      <c r="A19" s="79" t="s">
        <v>29</v>
      </c>
      <c r="B19" s="90"/>
      <c r="C19" s="184"/>
      <c r="D19" s="186"/>
    </row>
    <row r="20" spans="1:4" ht="15" thickBot="1" x14ac:dyDescent="0.25">
      <c r="A20" s="79" t="s">
        <v>30</v>
      </c>
      <c r="B20" s="90"/>
      <c r="C20" s="184"/>
      <c r="D20" s="186"/>
    </row>
    <row r="21" spans="1:4" ht="14.25" customHeight="1" x14ac:dyDescent="0.2">
      <c r="A21" s="176" t="s">
        <v>68</v>
      </c>
      <c r="B21" s="177"/>
      <c r="C21" s="81" t="s">
        <v>31</v>
      </c>
      <c r="D21" s="81" t="s">
        <v>74</v>
      </c>
    </row>
    <row r="22" spans="1:4" x14ac:dyDescent="0.2">
      <c r="A22" s="174" t="s">
        <v>67</v>
      </c>
      <c r="B22" s="175"/>
      <c r="C22" s="82" t="s">
        <v>40</v>
      </c>
      <c r="D22" s="82" t="s">
        <v>73</v>
      </c>
    </row>
    <row r="23" spans="1:4" ht="51" customHeight="1" x14ac:dyDescent="0.2">
      <c r="A23" s="174" t="s">
        <v>77</v>
      </c>
      <c r="B23" s="175"/>
      <c r="C23" s="82" t="s">
        <v>23</v>
      </c>
      <c r="D23" s="82" t="s">
        <v>75</v>
      </c>
    </row>
    <row r="24" spans="1:4" ht="31.5" customHeight="1" x14ac:dyDescent="0.2">
      <c r="A24" s="174" t="s">
        <v>41</v>
      </c>
      <c r="B24" s="175"/>
      <c r="C24" s="82" t="s">
        <v>32</v>
      </c>
      <c r="D24" s="82" t="s">
        <v>76</v>
      </c>
    </row>
    <row r="25" spans="1:4" ht="25.5" customHeight="1" thickBot="1" x14ac:dyDescent="0.25">
      <c r="A25" s="174"/>
      <c r="B25" s="175"/>
      <c r="C25" s="83" t="s">
        <v>33</v>
      </c>
      <c r="D25" s="83"/>
    </row>
    <row r="26" spans="1:4" ht="14.25" customHeight="1" x14ac:dyDescent="0.2">
      <c r="A26" s="176" t="s">
        <v>74</v>
      </c>
      <c r="B26" s="177"/>
      <c r="C26" s="81" t="s">
        <v>70</v>
      </c>
      <c r="D26" s="81" t="s">
        <v>78</v>
      </c>
    </row>
    <row r="27" spans="1:4" x14ac:dyDescent="0.2">
      <c r="A27" s="174" t="s">
        <v>73</v>
      </c>
      <c r="B27" s="175"/>
      <c r="C27" s="82" t="s">
        <v>69</v>
      </c>
      <c r="D27" s="82" t="s">
        <v>79</v>
      </c>
    </row>
    <row r="28" spans="1:4" x14ac:dyDescent="0.2">
      <c r="A28" s="174"/>
      <c r="B28" s="175"/>
      <c r="C28" s="82"/>
      <c r="D28" s="82"/>
    </row>
    <row r="29" spans="1:4" ht="51" customHeight="1" x14ac:dyDescent="0.2">
      <c r="A29" s="174" t="s">
        <v>42</v>
      </c>
      <c r="B29" s="175"/>
      <c r="C29" s="82" t="s">
        <v>71</v>
      </c>
      <c r="D29" s="82" t="s">
        <v>80</v>
      </c>
    </row>
    <row r="30" spans="1:4" ht="31.5" customHeight="1" x14ac:dyDescent="0.2">
      <c r="A30" s="174" t="s">
        <v>43</v>
      </c>
      <c r="B30" s="175"/>
      <c r="C30" s="82" t="s">
        <v>72</v>
      </c>
      <c r="D30" s="82" t="s">
        <v>81</v>
      </c>
    </row>
    <row r="31" spans="1:4" ht="25.5" customHeight="1" thickBot="1" x14ac:dyDescent="0.25">
      <c r="A31" s="174" t="s">
        <v>44</v>
      </c>
      <c r="B31" s="175"/>
      <c r="C31" s="83"/>
      <c r="D31" s="83"/>
    </row>
    <row r="32" spans="1:4" ht="14.25" customHeight="1" x14ac:dyDescent="0.2">
      <c r="A32" s="176" t="s">
        <v>82</v>
      </c>
      <c r="B32" s="177"/>
      <c r="C32" s="81"/>
      <c r="D32" s="81"/>
    </row>
    <row r="33" spans="1:4" x14ac:dyDescent="0.2">
      <c r="A33" s="174" t="s">
        <v>83</v>
      </c>
      <c r="B33" s="175"/>
      <c r="C33" s="82"/>
      <c r="D33" s="82"/>
    </row>
    <row r="34" spans="1:4" ht="51" customHeight="1" x14ac:dyDescent="0.2">
      <c r="A34" s="174" t="s">
        <v>84</v>
      </c>
      <c r="B34" s="175"/>
      <c r="C34" s="82"/>
      <c r="D34" s="82"/>
    </row>
    <row r="35" spans="1:4" ht="31.5" customHeight="1" x14ac:dyDescent="0.2">
      <c r="A35" s="174" t="s">
        <v>85</v>
      </c>
      <c r="B35" s="175"/>
      <c r="C35" s="82"/>
      <c r="D35" s="82"/>
    </row>
    <row r="36" spans="1:4" ht="25.5" customHeight="1" thickBot="1" x14ac:dyDescent="0.25">
      <c r="A36" s="174"/>
      <c r="B36" s="175"/>
      <c r="C36" s="83"/>
      <c r="D36" s="83"/>
    </row>
  </sheetData>
  <mergeCells count="37">
    <mergeCell ref="A36:B36"/>
    <mergeCell ref="A32:B32"/>
    <mergeCell ref="A33:B33"/>
    <mergeCell ref="A34:B34"/>
    <mergeCell ref="A35:B35"/>
    <mergeCell ref="A27:B27"/>
    <mergeCell ref="A28:B28"/>
    <mergeCell ref="A29:B29"/>
    <mergeCell ref="A30:B30"/>
    <mergeCell ref="A31:B31"/>
    <mergeCell ref="A23:B23"/>
    <mergeCell ref="A25:B25"/>
    <mergeCell ref="A26:B26"/>
    <mergeCell ref="A15:D15"/>
    <mergeCell ref="A16:B16"/>
    <mergeCell ref="C16:D16"/>
    <mergeCell ref="C17:D17"/>
    <mergeCell ref="A21:B21"/>
    <mergeCell ref="A22:B22"/>
    <mergeCell ref="A24:B24"/>
    <mergeCell ref="C19:D19"/>
    <mergeCell ref="C18:D18"/>
    <mergeCell ref="C20:D20"/>
    <mergeCell ref="B5:D7"/>
    <mergeCell ref="A14:D14"/>
    <mergeCell ref="A1:A4"/>
    <mergeCell ref="B1:D1"/>
    <mergeCell ref="B2:D2"/>
    <mergeCell ref="B3:D3"/>
    <mergeCell ref="B4:D4"/>
    <mergeCell ref="A5:A10"/>
    <mergeCell ref="B8:D8"/>
    <mergeCell ref="B9:D9"/>
    <mergeCell ref="B10:D10"/>
    <mergeCell ref="A11:D11"/>
    <mergeCell ref="A12:D12"/>
    <mergeCell ref="A13:D13"/>
  </mergeCells>
  <phoneticPr fontId="6" type="noConversion"/>
  <printOptions horizontalCentered="1" verticalCentered="1"/>
  <pageMargins left="0.39370078740157483" right="0.39370078740157483" top="0.43307086614173229" bottom="0.43307086614173229" header="0.27559055118110237" footer="0.55118110236220474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pageSetUpPr fitToPage="1"/>
  </sheetPr>
  <dimension ref="A1:H584"/>
  <sheetViews>
    <sheetView view="pageBreakPreview" topLeftCell="A243" zoomScaleSheetLayoutView="100" workbookViewId="0">
      <selection activeCell="D263" sqref="D263"/>
    </sheetView>
  </sheetViews>
  <sheetFormatPr baseColWidth="10" defaultRowHeight="12.75" x14ac:dyDescent="0.2"/>
  <cols>
    <col min="1" max="1" width="9.85546875" style="55" customWidth="1"/>
    <col min="2" max="2" width="82" style="7" customWidth="1"/>
    <col min="3" max="3" width="9.42578125" style="5" bestFit="1" customWidth="1"/>
    <col min="4" max="4" width="12" style="40" bestFit="1" customWidth="1"/>
    <col min="5" max="5" width="12.28515625" style="11" bestFit="1" customWidth="1"/>
    <col min="6" max="6" width="13.140625" style="11" bestFit="1" customWidth="1"/>
    <col min="7" max="7" width="13.140625" style="95" customWidth="1"/>
    <col min="8" max="8" width="12.7109375" style="11" bestFit="1" customWidth="1"/>
    <col min="9" max="16384" width="11.42578125" style="6"/>
  </cols>
  <sheetData>
    <row r="1" spans="1:8" x14ac:dyDescent="0.2">
      <c r="A1" s="61"/>
      <c r="B1" s="62"/>
      <c r="C1" s="63"/>
      <c r="D1" s="64"/>
      <c r="E1" s="65"/>
      <c r="F1" s="65"/>
      <c r="G1" s="93"/>
      <c r="H1" s="54"/>
    </row>
    <row r="2" spans="1:8" s="59" customFormat="1" ht="15.75" customHeight="1" x14ac:dyDescent="0.2">
      <c r="A2" s="191" t="s">
        <v>1</v>
      </c>
      <c r="B2" s="191"/>
      <c r="C2" s="191" t="s">
        <v>2</v>
      </c>
      <c r="D2" s="195" t="s">
        <v>36</v>
      </c>
      <c r="E2" s="193" t="s">
        <v>3</v>
      </c>
      <c r="F2" s="193" t="s">
        <v>4</v>
      </c>
      <c r="G2" s="189" t="s">
        <v>54</v>
      </c>
      <c r="H2" s="58"/>
    </row>
    <row r="3" spans="1:8" s="66" customFormat="1" ht="78.75" customHeight="1" thickBot="1" x14ac:dyDescent="0.25">
      <c r="A3" s="192"/>
      <c r="B3" s="192"/>
      <c r="C3" s="192"/>
      <c r="D3" s="196"/>
      <c r="E3" s="194"/>
      <c r="F3" s="194"/>
      <c r="G3" s="190"/>
    </row>
    <row r="4" spans="1:8" s="16" customFormat="1" ht="15.75" thickTop="1" x14ac:dyDescent="0.2">
      <c r="A4" s="56"/>
      <c r="B4" s="17"/>
      <c r="C4" s="18"/>
      <c r="D4" s="18"/>
      <c r="E4" s="19"/>
      <c r="F4" s="19"/>
      <c r="G4" s="94"/>
      <c r="H4" s="19"/>
    </row>
    <row r="5" spans="1:8" s="9" customFormat="1" x14ac:dyDescent="0.2">
      <c r="A5" s="57"/>
      <c r="B5" s="24" t="s">
        <v>5</v>
      </c>
      <c r="C5" s="10"/>
      <c r="D5" s="39"/>
      <c r="E5" s="89"/>
      <c r="F5" s="11"/>
      <c r="G5" s="95"/>
      <c r="H5" s="11"/>
    </row>
    <row r="6" spans="1:8" s="8" customFormat="1" x14ac:dyDescent="0.2">
      <c r="A6" s="23"/>
      <c r="B6" s="25"/>
      <c r="C6" s="13"/>
      <c r="D6" s="39"/>
      <c r="E6" s="89"/>
      <c r="F6" s="12"/>
      <c r="G6" s="96"/>
      <c r="H6" s="12"/>
    </row>
    <row r="7" spans="1:8" s="8" customFormat="1" ht="13.5" customHeight="1" x14ac:dyDescent="0.2">
      <c r="A7" s="26">
        <v>3</v>
      </c>
      <c r="B7" s="26" t="s">
        <v>86</v>
      </c>
      <c r="C7" s="13"/>
      <c r="D7" s="39"/>
      <c r="E7" s="89"/>
      <c r="F7" s="12"/>
      <c r="G7" s="96"/>
      <c r="H7" s="12"/>
    </row>
    <row r="8" spans="1:8" s="8" customFormat="1" ht="13.5" customHeight="1" x14ac:dyDescent="0.2">
      <c r="A8" s="23"/>
      <c r="B8" s="22"/>
      <c r="C8" s="13"/>
      <c r="D8" s="39"/>
      <c r="E8" s="89"/>
      <c r="F8" s="12"/>
      <c r="G8" s="96"/>
      <c r="H8" s="12"/>
    </row>
    <row r="9" spans="1:8" s="8" customFormat="1" ht="13.5" customHeight="1" x14ac:dyDescent="0.2">
      <c r="A9" s="23">
        <v>3.1</v>
      </c>
      <c r="B9" s="22" t="s">
        <v>87</v>
      </c>
      <c r="C9" s="21" t="s">
        <v>11</v>
      </c>
      <c r="D9" s="39"/>
      <c r="E9" s="89"/>
      <c r="F9" s="12"/>
      <c r="G9" s="96"/>
      <c r="H9" s="12"/>
    </row>
    <row r="10" spans="1:8" s="8" customFormat="1" ht="13.5" customHeight="1" x14ac:dyDescent="0.2">
      <c r="A10" s="23"/>
      <c r="B10" s="22"/>
      <c r="C10" s="13"/>
      <c r="D10" s="39"/>
      <c r="E10" s="89"/>
      <c r="F10" s="12"/>
      <c r="G10" s="96"/>
      <c r="H10" s="12"/>
    </row>
    <row r="11" spans="1:8" s="8" customFormat="1" ht="13.5" customHeight="1" x14ac:dyDescent="0.2">
      <c r="A11" s="23">
        <v>3.2</v>
      </c>
      <c r="B11" s="22" t="s">
        <v>88</v>
      </c>
      <c r="C11" s="21"/>
      <c r="D11" s="39"/>
      <c r="E11" s="89"/>
      <c r="F11" s="12"/>
      <c r="G11" s="96"/>
      <c r="H11" s="12"/>
    </row>
    <row r="12" spans="1:8" s="8" customFormat="1" ht="13.5" customHeight="1" x14ac:dyDescent="0.2">
      <c r="A12" s="23"/>
      <c r="B12" s="22"/>
      <c r="C12" s="21"/>
      <c r="D12" s="39"/>
      <c r="E12" s="89"/>
      <c r="F12" s="12"/>
      <c r="G12" s="96"/>
      <c r="H12" s="12"/>
    </row>
    <row r="13" spans="1:8" s="8" customFormat="1" ht="13.5" customHeight="1" x14ac:dyDescent="0.2">
      <c r="A13" s="23"/>
      <c r="B13" s="87" t="s">
        <v>89</v>
      </c>
      <c r="C13" s="21" t="s">
        <v>7</v>
      </c>
      <c r="D13" s="39">
        <v>1</v>
      </c>
      <c r="E13" s="89"/>
      <c r="F13" s="12">
        <f>D13*E13</f>
        <v>0</v>
      </c>
      <c r="G13" s="96">
        <v>0.1</v>
      </c>
      <c r="H13" s="12"/>
    </row>
    <row r="14" spans="1:8" s="8" customFormat="1" ht="13.5" customHeight="1" x14ac:dyDescent="0.2">
      <c r="A14" s="23"/>
      <c r="B14" s="87" t="s">
        <v>91</v>
      </c>
      <c r="C14" s="21" t="s">
        <v>8</v>
      </c>
      <c r="D14" s="39">
        <f>120+200+20+20+40</f>
        <v>400</v>
      </c>
      <c r="E14" s="89"/>
      <c r="F14" s="12">
        <f t="shared" ref="F14:F15" si="0">D14*E14</f>
        <v>0</v>
      </c>
      <c r="G14" s="96">
        <v>0.1</v>
      </c>
      <c r="H14" s="12"/>
    </row>
    <row r="15" spans="1:8" s="8" customFormat="1" ht="13.5" customHeight="1" x14ac:dyDescent="0.2">
      <c r="A15" s="23"/>
      <c r="B15" s="87" t="s">
        <v>90</v>
      </c>
      <c r="C15" s="21" t="s">
        <v>7</v>
      </c>
      <c r="D15" s="39">
        <v>24</v>
      </c>
      <c r="E15" s="89"/>
      <c r="F15" s="12">
        <f t="shared" si="0"/>
        <v>0</v>
      </c>
      <c r="G15" s="96">
        <v>0.1</v>
      </c>
      <c r="H15" s="12"/>
    </row>
    <row r="16" spans="1:8" s="8" customFormat="1" ht="13.5" customHeight="1" x14ac:dyDescent="0.2">
      <c r="A16" s="23"/>
      <c r="B16" s="87"/>
      <c r="C16" s="21"/>
      <c r="D16" s="39"/>
      <c r="E16" s="89"/>
      <c r="F16" s="12"/>
      <c r="G16" s="96"/>
      <c r="H16" s="12"/>
    </row>
    <row r="17" spans="1:8" s="8" customFormat="1" ht="13.5" customHeight="1" x14ac:dyDescent="0.2">
      <c r="A17" s="23"/>
      <c r="B17" s="87" t="s">
        <v>92</v>
      </c>
      <c r="C17" s="21"/>
      <c r="D17" s="39"/>
      <c r="E17" s="89"/>
      <c r="F17" s="12"/>
      <c r="G17" s="96"/>
      <c r="H17" s="12"/>
    </row>
    <row r="18" spans="1:8" s="98" customFormat="1" ht="13.5" customHeight="1" x14ac:dyDescent="0.2">
      <c r="A18" s="23"/>
      <c r="B18" s="87" t="s">
        <v>45</v>
      </c>
      <c r="C18" s="21" t="s">
        <v>7</v>
      </c>
      <c r="D18" s="39">
        <v>70</v>
      </c>
      <c r="E18" s="89"/>
      <c r="F18" s="12">
        <f>D18*E18</f>
        <v>0</v>
      </c>
      <c r="G18" s="96">
        <v>0.1</v>
      </c>
      <c r="H18" s="12"/>
    </row>
    <row r="19" spans="1:8" s="98" customFormat="1" ht="13.5" customHeight="1" x14ac:dyDescent="0.2">
      <c r="A19" s="23"/>
      <c r="B19" s="87" t="s">
        <v>46</v>
      </c>
      <c r="C19" s="21" t="s">
        <v>7</v>
      </c>
      <c r="D19" s="39">
        <v>17</v>
      </c>
      <c r="E19" s="89"/>
      <c r="F19" s="12">
        <f t="shared" ref="F19:F20" si="1">D19*E19</f>
        <v>0</v>
      </c>
      <c r="G19" s="96">
        <v>0.1</v>
      </c>
      <c r="H19" s="12"/>
    </row>
    <row r="20" spans="1:8" s="98" customFormat="1" ht="13.5" customHeight="1" x14ac:dyDescent="0.2">
      <c r="A20" s="23"/>
      <c r="B20" s="87" t="s">
        <v>244</v>
      </c>
      <c r="C20" s="21" t="s">
        <v>7</v>
      </c>
      <c r="D20" s="39">
        <v>21</v>
      </c>
      <c r="E20" s="89"/>
      <c r="F20" s="12">
        <f t="shared" si="1"/>
        <v>0</v>
      </c>
      <c r="G20" s="96">
        <v>0.1</v>
      </c>
      <c r="H20" s="12"/>
    </row>
    <row r="21" spans="1:8" s="98" customFormat="1" ht="13.5" customHeight="1" x14ac:dyDescent="0.2">
      <c r="A21" s="23"/>
      <c r="B21" s="87"/>
      <c r="C21" s="21"/>
      <c r="D21" s="39"/>
      <c r="E21" s="89"/>
      <c r="F21" s="12"/>
      <c r="G21" s="96"/>
      <c r="H21" s="12"/>
    </row>
    <row r="22" spans="1:8" s="98" customFormat="1" ht="13.5" customHeight="1" x14ac:dyDescent="0.2">
      <c r="A22" s="23"/>
      <c r="B22" s="87" t="s">
        <v>212</v>
      </c>
      <c r="C22" s="21" t="s">
        <v>6</v>
      </c>
      <c r="D22" s="39">
        <v>274</v>
      </c>
      <c r="E22" s="89"/>
      <c r="F22" s="12">
        <f t="shared" ref="F22" si="2">D22*E22</f>
        <v>0</v>
      </c>
      <c r="G22" s="96">
        <v>0.1</v>
      </c>
      <c r="H22" s="12"/>
    </row>
    <row r="23" spans="1:8" s="98" customFormat="1" ht="13.5" customHeight="1" x14ac:dyDescent="0.2">
      <c r="A23" s="23"/>
      <c r="B23" s="87"/>
      <c r="C23" s="21"/>
      <c r="D23" s="39"/>
      <c r="E23" s="89"/>
      <c r="F23" s="12"/>
      <c r="G23" s="96"/>
      <c r="H23" s="12"/>
    </row>
    <row r="24" spans="1:8" s="98" customFormat="1" ht="13.5" customHeight="1" x14ac:dyDescent="0.2">
      <c r="A24" s="23"/>
      <c r="B24" s="86" t="str">
        <f>CONCATENATE("TOTAL ",A11," HT")</f>
        <v>TOTAL 3.2 HT</v>
      </c>
      <c r="C24" s="52"/>
      <c r="D24" s="53"/>
      <c r="E24" s="89"/>
      <c r="F24" s="27">
        <f>SUM(F13:F22)</f>
        <v>0</v>
      </c>
      <c r="G24" s="96"/>
      <c r="H24" s="12"/>
    </row>
    <row r="25" spans="1:8" s="98" customFormat="1" ht="13.5" customHeight="1" x14ac:dyDescent="0.2">
      <c r="A25" s="23"/>
      <c r="B25" s="22"/>
      <c r="C25" s="13"/>
      <c r="D25" s="39"/>
      <c r="E25" s="89"/>
      <c r="F25" s="12"/>
      <c r="G25" s="96"/>
      <c r="H25" s="12"/>
    </row>
    <row r="26" spans="1:8" s="98" customFormat="1" ht="13.5" customHeight="1" x14ac:dyDescent="0.2">
      <c r="A26" s="23">
        <v>3.3</v>
      </c>
      <c r="B26" s="22" t="s">
        <v>93</v>
      </c>
      <c r="C26" s="13"/>
      <c r="D26" s="39"/>
      <c r="E26" s="89"/>
      <c r="F26" s="12"/>
      <c r="G26" s="96"/>
      <c r="H26" s="12"/>
    </row>
    <row r="27" spans="1:8" s="98" customFormat="1" x14ac:dyDescent="0.2">
      <c r="A27" s="23"/>
      <c r="B27" s="22"/>
      <c r="C27" s="13"/>
      <c r="D27" s="39"/>
      <c r="E27" s="89"/>
      <c r="F27" s="12"/>
      <c r="G27" s="97"/>
      <c r="H27" s="12"/>
    </row>
    <row r="28" spans="1:8" s="98" customFormat="1" x14ac:dyDescent="0.2">
      <c r="A28" s="23" t="s">
        <v>94</v>
      </c>
      <c r="B28" s="22" t="s">
        <v>95</v>
      </c>
      <c r="C28" s="13"/>
      <c r="D28" s="39"/>
      <c r="E28" s="89"/>
      <c r="F28" s="12"/>
      <c r="G28" s="96"/>
      <c r="H28" s="12"/>
    </row>
    <row r="29" spans="1:8" s="98" customFormat="1" ht="13.5" customHeight="1" x14ac:dyDescent="0.2">
      <c r="B29" s="87" t="s">
        <v>96</v>
      </c>
      <c r="C29" s="21" t="s">
        <v>7</v>
      </c>
      <c r="D29" s="39">
        <v>40</v>
      </c>
      <c r="E29" s="89"/>
      <c r="F29" s="12">
        <f>D29*E29</f>
        <v>0</v>
      </c>
      <c r="G29" s="96">
        <v>0.1</v>
      </c>
      <c r="H29" s="12"/>
    </row>
    <row r="30" spans="1:8" s="98" customFormat="1" ht="13.5" customHeight="1" x14ac:dyDescent="0.2">
      <c r="B30" s="87"/>
      <c r="C30" s="21"/>
      <c r="D30" s="39"/>
      <c r="E30" s="89"/>
      <c r="F30" s="12"/>
      <c r="G30" s="96"/>
      <c r="H30" s="12"/>
    </row>
    <row r="31" spans="1:8" s="98" customFormat="1" x14ac:dyDescent="0.2">
      <c r="A31" s="23" t="s">
        <v>97</v>
      </c>
      <c r="B31" s="22" t="s">
        <v>98</v>
      </c>
      <c r="C31" s="13"/>
      <c r="D31" s="39"/>
      <c r="E31" s="89"/>
      <c r="F31" s="12"/>
      <c r="G31" s="96"/>
      <c r="H31" s="12"/>
    </row>
    <row r="32" spans="1:8" s="98" customFormat="1" ht="13.5" customHeight="1" x14ac:dyDescent="0.2">
      <c r="B32" s="87" t="s">
        <v>108</v>
      </c>
      <c r="C32" s="21" t="s">
        <v>7</v>
      </c>
      <c r="D32" s="39">
        <v>40</v>
      </c>
      <c r="E32" s="89"/>
      <c r="F32" s="12">
        <f>D32*E32</f>
        <v>0</v>
      </c>
      <c r="G32" s="96">
        <v>0.1</v>
      </c>
      <c r="H32" s="12"/>
    </row>
    <row r="33" spans="1:8" s="98" customFormat="1" ht="13.5" customHeight="1" x14ac:dyDescent="0.2">
      <c r="B33" s="87"/>
      <c r="C33" s="21"/>
      <c r="D33" s="39"/>
      <c r="E33" s="89"/>
      <c r="F33" s="12"/>
      <c r="G33" s="96"/>
      <c r="H33" s="12"/>
    </row>
    <row r="34" spans="1:8" s="98" customFormat="1" x14ac:dyDescent="0.2">
      <c r="A34" s="23" t="s">
        <v>99</v>
      </c>
      <c r="B34" s="22" t="s">
        <v>100</v>
      </c>
      <c r="C34" s="13"/>
      <c r="D34" s="39"/>
      <c r="E34" s="89"/>
      <c r="F34" s="12"/>
      <c r="G34" s="96"/>
      <c r="H34" s="12"/>
    </row>
    <row r="35" spans="1:8" s="98" customFormat="1" ht="13.5" customHeight="1" x14ac:dyDescent="0.2">
      <c r="B35" s="87" t="s">
        <v>101</v>
      </c>
      <c r="C35" s="21" t="s">
        <v>7</v>
      </c>
      <c r="D35" s="39">
        <v>21</v>
      </c>
      <c r="E35" s="89"/>
      <c r="F35" s="12">
        <f>D35*E35</f>
        <v>0</v>
      </c>
      <c r="G35" s="96">
        <v>0.1</v>
      </c>
      <c r="H35" s="12"/>
    </row>
    <row r="36" spans="1:8" s="98" customFormat="1" ht="13.5" customHeight="1" x14ac:dyDescent="0.2">
      <c r="B36" s="87"/>
      <c r="C36" s="21"/>
      <c r="D36" s="39"/>
      <c r="E36" s="89"/>
      <c r="F36" s="12"/>
      <c r="G36" s="96"/>
      <c r="H36" s="12"/>
    </row>
    <row r="37" spans="1:8" s="98" customFormat="1" x14ac:dyDescent="0.2">
      <c r="A37" s="23" t="s">
        <v>103</v>
      </c>
      <c r="B37" s="22" t="s">
        <v>102</v>
      </c>
      <c r="C37" s="13"/>
      <c r="D37" s="39"/>
      <c r="E37" s="89"/>
      <c r="F37" s="12"/>
      <c r="G37" s="96"/>
      <c r="H37" s="12"/>
    </row>
    <row r="38" spans="1:8" s="98" customFormat="1" ht="13.5" customHeight="1" x14ac:dyDescent="0.2">
      <c r="B38" s="87"/>
      <c r="C38" s="21"/>
      <c r="D38" s="39"/>
      <c r="E38" s="89"/>
      <c r="F38" s="12"/>
      <c r="G38" s="96"/>
      <c r="H38" s="12"/>
    </row>
    <row r="39" spans="1:8" s="98" customFormat="1" x14ac:dyDescent="0.2">
      <c r="A39" s="23" t="s">
        <v>104</v>
      </c>
      <c r="B39" s="22" t="s">
        <v>105</v>
      </c>
      <c r="C39" s="84"/>
      <c r="D39" s="39"/>
      <c r="E39" s="89"/>
      <c r="F39" s="12"/>
      <c r="G39" s="96"/>
      <c r="H39" s="12"/>
    </row>
    <row r="40" spans="1:8" s="98" customFormat="1" ht="13.5" customHeight="1" x14ac:dyDescent="0.2">
      <c r="B40" s="87" t="s">
        <v>47</v>
      </c>
      <c r="C40" s="21" t="s">
        <v>7</v>
      </c>
      <c r="D40" s="39">
        <v>40</v>
      </c>
      <c r="E40" s="89"/>
      <c r="F40" s="12">
        <f>D40*E40</f>
        <v>0</v>
      </c>
      <c r="G40" s="96">
        <v>0.1</v>
      </c>
      <c r="H40" s="12"/>
    </row>
    <row r="41" spans="1:8" s="98" customFormat="1" ht="13.5" customHeight="1" x14ac:dyDescent="0.2">
      <c r="B41" s="87"/>
      <c r="C41" s="21"/>
      <c r="D41" s="39"/>
      <c r="E41" s="89"/>
      <c r="F41" s="12"/>
      <c r="G41" s="96"/>
      <c r="H41" s="12"/>
    </row>
    <row r="42" spans="1:8" s="98" customFormat="1" ht="13.5" customHeight="1" x14ac:dyDescent="0.2">
      <c r="A42" s="23" t="s">
        <v>106</v>
      </c>
      <c r="B42" s="22" t="s">
        <v>107</v>
      </c>
      <c r="C42" s="21" t="s">
        <v>6</v>
      </c>
      <c r="D42" s="39">
        <v>40</v>
      </c>
      <c r="E42" s="89"/>
      <c r="F42" s="12">
        <f>D42*E42</f>
        <v>0</v>
      </c>
      <c r="G42" s="96">
        <v>0.1</v>
      </c>
      <c r="H42" s="12"/>
    </row>
    <row r="43" spans="1:8" s="98" customFormat="1" ht="13.5" customHeight="1" x14ac:dyDescent="0.2">
      <c r="A43" s="23"/>
      <c r="B43" s="22"/>
      <c r="C43" s="21"/>
      <c r="D43" s="39"/>
      <c r="E43" s="89"/>
      <c r="F43" s="12"/>
      <c r="G43" s="96"/>
      <c r="H43" s="12"/>
    </row>
    <row r="44" spans="1:8" s="98" customFormat="1" ht="13.5" customHeight="1" x14ac:dyDescent="0.2">
      <c r="A44" s="23" t="s">
        <v>206</v>
      </c>
      <c r="B44" s="22" t="s">
        <v>127</v>
      </c>
      <c r="C44" s="21" t="s">
        <v>6</v>
      </c>
      <c r="D44" s="39">
        <v>40</v>
      </c>
      <c r="E44" s="89"/>
      <c r="F44" s="12">
        <f>D44*E44</f>
        <v>0</v>
      </c>
      <c r="G44" s="96">
        <v>0.1</v>
      </c>
      <c r="H44" s="12"/>
    </row>
    <row r="45" spans="1:8" s="98" customFormat="1" ht="13.5" customHeight="1" x14ac:dyDescent="0.2">
      <c r="A45" s="23"/>
      <c r="B45" s="87"/>
      <c r="C45" s="21"/>
      <c r="D45" s="39"/>
      <c r="E45" s="89"/>
      <c r="F45" s="12"/>
      <c r="G45" s="96"/>
      <c r="H45" s="12"/>
    </row>
    <row r="46" spans="1:8" s="98" customFormat="1" ht="13.5" customHeight="1" x14ac:dyDescent="0.2">
      <c r="A46" s="23" t="s">
        <v>207</v>
      </c>
      <c r="B46" s="22" t="s">
        <v>129</v>
      </c>
      <c r="C46" s="21" t="s">
        <v>6</v>
      </c>
      <c r="D46" s="39">
        <v>40</v>
      </c>
      <c r="E46" s="89"/>
      <c r="F46" s="12">
        <f>D46*E46</f>
        <v>0</v>
      </c>
      <c r="G46" s="96">
        <v>0.1</v>
      </c>
      <c r="H46" s="12"/>
    </row>
    <row r="47" spans="1:8" s="98" customFormat="1" ht="13.5" customHeight="1" x14ac:dyDescent="0.2">
      <c r="A47" s="23"/>
      <c r="B47" s="87"/>
      <c r="C47" s="21"/>
      <c r="D47" s="39"/>
      <c r="E47" s="89"/>
      <c r="F47" s="12"/>
      <c r="G47" s="96"/>
      <c r="H47" s="12"/>
    </row>
    <row r="48" spans="1:8" s="107" customFormat="1" ht="13.5" customHeight="1" x14ac:dyDescent="0.2">
      <c r="A48" s="101" t="s">
        <v>208</v>
      </c>
      <c r="B48" s="128" t="s">
        <v>131</v>
      </c>
      <c r="C48" s="102" t="s">
        <v>7</v>
      </c>
      <c r="D48" s="39">
        <v>1</v>
      </c>
      <c r="F48" s="129">
        <f>E48*D48</f>
        <v>0</v>
      </c>
      <c r="G48" s="106">
        <v>0.1</v>
      </c>
      <c r="H48" s="105"/>
    </row>
    <row r="49" spans="1:8" s="98" customFormat="1" ht="13.5" customHeight="1" x14ac:dyDescent="0.2">
      <c r="A49" s="23"/>
      <c r="B49" s="22"/>
      <c r="C49" s="21"/>
      <c r="G49" s="96"/>
      <c r="H49" s="12"/>
    </row>
    <row r="50" spans="1:8" s="98" customFormat="1" ht="13.5" customHeight="1" x14ac:dyDescent="0.2">
      <c r="A50" s="23" t="s">
        <v>209</v>
      </c>
      <c r="B50" s="22" t="s">
        <v>134</v>
      </c>
      <c r="C50" s="21" t="s">
        <v>11</v>
      </c>
      <c r="G50" s="96"/>
      <c r="H50" s="12"/>
    </row>
    <row r="51" spans="1:8" s="107" customFormat="1" x14ac:dyDescent="0.2">
      <c r="B51" s="130"/>
      <c r="C51" s="108"/>
      <c r="D51" s="103"/>
      <c r="E51" s="104"/>
      <c r="F51" s="105"/>
      <c r="G51" s="106"/>
      <c r="H51" s="105"/>
    </row>
    <row r="52" spans="1:8" s="98" customFormat="1" x14ac:dyDescent="0.2">
      <c r="B52" s="86" t="str">
        <f>CONCATENATE("TOTAL ",A26," HT")</f>
        <v>TOTAL 3.3 HT</v>
      </c>
      <c r="C52" s="52"/>
      <c r="D52" s="53"/>
      <c r="E52" s="89"/>
      <c r="F52" s="27">
        <f>SUM(F29:F51)</f>
        <v>0</v>
      </c>
      <c r="G52" s="96"/>
      <c r="H52" s="12"/>
    </row>
    <row r="53" spans="1:8" s="98" customFormat="1" x14ac:dyDescent="0.2">
      <c r="B53" s="87"/>
      <c r="C53" s="84"/>
      <c r="D53" s="39"/>
      <c r="E53" s="89"/>
      <c r="F53" s="12"/>
      <c r="G53" s="96"/>
      <c r="H53" s="12"/>
    </row>
    <row r="54" spans="1:8" s="98" customFormat="1" ht="13.5" customHeight="1" x14ac:dyDescent="0.2">
      <c r="A54" s="23">
        <v>3.4</v>
      </c>
      <c r="B54" s="22" t="s">
        <v>109</v>
      </c>
      <c r="C54" s="84"/>
      <c r="D54" s="39"/>
      <c r="E54" s="89"/>
      <c r="F54" s="12"/>
      <c r="G54" s="96"/>
      <c r="H54" s="12"/>
    </row>
    <row r="55" spans="1:8" s="98" customFormat="1" ht="13.5" customHeight="1" x14ac:dyDescent="0.2">
      <c r="B55" s="87"/>
      <c r="C55" s="84"/>
      <c r="D55" s="39"/>
      <c r="E55" s="89"/>
      <c r="F55" s="12"/>
      <c r="G55" s="96"/>
      <c r="H55" s="12"/>
    </row>
    <row r="56" spans="1:8" s="98" customFormat="1" ht="13.5" customHeight="1" x14ac:dyDescent="0.2">
      <c r="A56" s="23" t="s">
        <v>110</v>
      </c>
      <c r="B56" s="22" t="s">
        <v>111</v>
      </c>
      <c r="C56" s="84"/>
      <c r="D56" s="39"/>
      <c r="E56" s="89"/>
      <c r="F56" s="12"/>
      <c r="G56" s="96"/>
      <c r="H56" s="12"/>
    </row>
    <row r="57" spans="1:8" s="98" customFormat="1" ht="13.5" customHeight="1" x14ac:dyDescent="0.2">
      <c r="A57" s="23"/>
      <c r="B57" s="109" t="s">
        <v>242</v>
      </c>
      <c r="C57" s="110"/>
      <c r="D57" s="111"/>
      <c r="E57" s="11"/>
      <c r="F57" s="11"/>
      <c r="G57" s="96"/>
      <c r="H57" s="12"/>
    </row>
    <row r="58" spans="1:8" s="98" customFormat="1" ht="13.5" customHeight="1" x14ac:dyDescent="0.2">
      <c r="A58" s="115"/>
      <c r="B58" s="109" t="s">
        <v>217</v>
      </c>
      <c r="C58" s="110" t="s">
        <v>213</v>
      </c>
      <c r="D58" s="111">
        <v>120</v>
      </c>
      <c r="E58" s="11"/>
      <c r="F58" s="11">
        <f>D58*E58</f>
        <v>0</v>
      </c>
      <c r="G58" s="96">
        <v>0.1</v>
      </c>
      <c r="H58" s="12"/>
    </row>
    <row r="59" spans="1:8" s="98" customFormat="1" ht="13.5" customHeight="1" x14ac:dyDescent="0.2">
      <c r="A59" s="115"/>
      <c r="B59" s="109" t="s">
        <v>214</v>
      </c>
      <c r="C59" s="110" t="s">
        <v>213</v>
      </c>
      <c r="D59" s="111">
        <v>200</v>
      </c>
      <c r="E59" s="11"/>
      <c r="F59" s="11">
        <f>D59*E59</f>
        <v>0</v>
      </c>
      <c r="G59" s="96">
        <v>0.1</v>
      </c>
      <c r="H59" s="12"/>
    </row>
    <row r="60" spans="1:8" s="98" customFormat="1" ht="13.5" customHeight="1" x14ac:dyDescent="0.2">
      <c r="A60" s="115"/>
      <c r="B60" s="109" t="s">
        <v>215</v>
      </c>
      <c r="C60" s="110" t="s">
        <v>213</v>
      </c>
      <c r="D60" s="111">
        <v>20</v>
      </c>
      <c r="E60" s="11"/>
      <c r="F60" s="11">
        <f t="shared" ref="F60:F66" si="3">D60*E60</f>
        <v>0</v>
      </c>
      <c r="G60" s="96">
        <v>0.1</v>
      </c>
      <c r="H60" s="12"/>
    </row>
    <row r="61" spans="1:8" s="98" customFormat="1" ht="13.5" customHeight="1" x14ac:dyDescent="0.2">
      <c r="A61" s="115"/>
      <c r="B61" s="109" t="s">
        <v>216</v>
      </c>
      <c r="C61" s="110" t="s">
        <v>213</v>
      </c>
      <c r="D61" s="111">
        <v>20</v>
      </c>
      <c r="E61" s="11"/>
      <c r="F61" s="11">
        <f t="shared" si="3"/>
        <v>0</v>
      </c>
      <c r="G61" s="96">
        <v>0.1</v>
      </c>
      <c r="H61" s="12"/>
    </row>
    <row r="62" spans="1:8" s="98" customFormat="1" ht="13.5" customHeight="1" x14ac:dyDescent="0.2">
      <c r="A62" s="115"/>
      <c r="B62" s="109" t="s">
        <v>218</v>
      </c>
      <c r="C62" s="110" t="s">
        <v>213</v>
      </c>
      <c r="D62" s="111">
        <v>40</v>
      </c>
      <c r="E62" s="11"/>
      <c r="F62" s="11">
        <f t="shared" si="3"/>
        <v>0</v>
      </c>
      <c r="G62" s="96">
        <v>0.1</v>
      </c>
      <c r="H62" s="12"/>
    </row>
    <row r="63" spans="1:8" s="98" customFormat="1" ht="13.5" customHeight="1" x14ac:dyDescent="0.2">
      <c r="A63" s="115"/>
      <c r="B63" s="109"/>
      <c r="C63" s="110"/>
      <c r="D63" s="111"/>
      <c r="E63" s="11"/>
      <c r="F63" s="11"/>
      <c r="G63" s="96"/>
      <c r="H63" s="12"/>
    </row>
    <row r="64" spans="1:8" s="98" customFormat="1" ht="13.5" customHeight="1" x14ac:dyDescent="0.2">
      <c r="A64" s="115"/>
      <c r="B64" s="109" t="s">
        <v>241</v>
      </c>
      <c r="C64" s="110"/>
      <c r="D64" s="111"/>
      <c r="E64" s="11"/>
      <c r="F64" s="11"/>
      <c r="G64" s="96"/>
      <c r="H64" s="12"/>
    </row>
    <row r="65" spans="1:8" s="98" customFormat="1" ht="13.5" customHeight="1" x14ac:dyDescent="0.2">
      <c r="A65" s="115"/>
      <c r="B65" s="109" t="s">
        <v>217</v>
      </c>
      <c r="C65" s="110" t="s">
        <v>213</v>
      </c>
      <c r="D65" s="39">
        <v>650</v>
      </c>
      <c r="E65" s="11"/>
      <c r="F65" s="11">
        <f t="shared" si="3"/>
        <v>0</v>
      </c>
      <c r="G65" s="96">
        <v>0.1</v>
      </c>
      <c r="H65" s="12"/>
    </row>
    <row r="66" spans="1:8" s="98" customFormat="1" ht="13.5" customHeight="1" x14ac:dyDescent="0.2">
      <c r="A66" s="115"/>
      <c r="B66" s="109" t="s">
        <v>214</v>
      </c>
      <c r="C66" s="84" t="s">
        <v>213</v>
      </c>
      <c r="D66" s="39">
        <v>650</v>
      </c>
      <c r="E66" s="89"/>
      <c r="F66" s="11">
        <f t="shared" si="3"/>
        <v>0</v>
      </c>
      <c r="G66" s="96">
        <v>0.1</v>
      </c>
      <c r="H66" s="12"/>
    </row>
    <row r="67" spans="1:8" s="98" customFormat="1" ht="13.5" customHeight="1" x14ac:dyDescent="0.2">
      <c r="A67" s="115"/>
      <c r="B67" s="109"/>
      <c r="C67" s="21"/>
      <c r="D67" s="39"/>
      <c r="E67" s="89"/>
      <c r="F67" s="11"/>
      <c r="G67" s="96"/>
      <c r="H67" s="12"/>
    </row>
    <row r="68" spans="1:8" s="98" customFormat="1" ht="13.5" customHeight="1" x14ac:dyDescent="0.2">
      <c r="A68" s="23" t="s">
        <v>113</v>
      </c>
      <c r="B68" s="22" t="s">
        <v>112</v>
      </c>
      <c r="C68" s="84"/>
      <c r="D68" s="39"/>
      <c r="E68" s="89"/>
      <c r="F68" s="11"/>
      <c r="G68" s="96"/>
      <c r="H68" s="12"/>
    </row>
    <row r="69" spans="1:8" s="98" customFormat="1" ht="13.5" customHeight="1" x14ac:dyDescent="0.2">
      <c r="A69" s="115"/>
      <c r="B69" s="109" t="s">
        <v>219</v>
      </c>
      <c r="C69" s="110"/>
      <c r="D69" s="111"/>
      <c r="E69" s="11"/>
      <c r="F69" s="11"/>
      <c r="G69" s="96"/>
      <c r="H69" s="12"/>
    </row>
    <row r="70" spans="1:8" s="98" customFormat="1" ht="13.5" customHeight="1" x14ac:dyDescent="0.2">
      <c r="A70" s="115"/>
      <c r="B70" s="109" t="s">
        <v>222</v>
      </c>
      <c r="C70" s="110" t="s">
        <v>213</v>
      </c>
      <c r="D70" s="111">
        <v>120</v>
      </c>
      <c r="E70" s="11"/>
      <c r="F70" s="11">
        <f>D70*E70</f>
        <v>0</v>
      </c>
      <c r="G70" s="96">
        <v>0.1</v>
      </c>
      <c r="H70" s="12"/>
    </row>
    <row r="71" spans="1:8" s="98" customFormat="1" ht="13.5" customHeight="1" x14ac:dyDescent="0.2">
      <c r="A71" s="115"/>
      <c r="B71" s="109" t="s">
        <v>223</v>
      </c>
      <c r="C71" s="110" t="s">
        <v>213</v>
      </c>
      <c r="D71" s="111">
        <v>200</v>
      </c>
      <c r="E71" s="11"/>
      <c r="F71" s="11">
        <f>D71*E71</f>
        <v>0</v>
      </c>
      <c r="G71" s="96">
        <v>0.1</v>
      </c>
      <c r="H71" s="12"/>
    </row>
    <row r="72" spans="1:8" s="98" customFormat="1" ht="13.5" customHeight="1" x14ac:dyDescent="0.2">
      <c r="A72" s="115"/>
      <c r="B72" s="109" t="s">
        <v>224</v>
      </c>
      <c r="C72" s="110" t="s">
        <v>213</v>
      </c>
      <c r="D72" s="111">
        <v>20</v>
      </c>
      <c r="E72" s="11"/>
      <c r="F72" s="11">
        <f>D72*E72</f>
        <v>0</v>
      </c>
      <c r="G72" s="96">
        <v>0.1</v>
      </c>
      <c r="H72" s="12"/>
    </row>
    <row r="73" spans="1:8" s="98" customFormat="1" ht="13.5" customHeight="1" x14ac:dyDescent="0.2">
      <c r="A73" s="115"/>
      <c r="B73" s="109" t="s">
        <v>225</v>
      </c>
      <c r="C73" s="110" t="s">
        <v>213</v>
      </c>
      <c r="D73" s="111">
        <v>20</v>
      </c>
      <c r="E73" s="11"/>
      <c r="F73" s="11">
        <f>D73*E73</f>
        <v>0</v>
      </c>
      <c r="G73" s="96">
        <v>0.1</v>
      </c>
      <c r="H73" s="12"/>
    </row>
    <row r="74" spans="1:8" s="98" customFormat="1" ht="13.5" customHeight="1" x14ac:dyDescent="0.2">
      <c r="A74" s="115"/>
      <c r="B74" s="131" t="s">
        <v>226</v>
      </c>
      <c r="C74" s="110" t="s">
        <v>213</v>
      </c>
      <c r="D74" s="111">
        <v>40</v>
      </c>
      <c r="E74" s="11"/>
      <c r="F74" s="11">
        <f>D74*E74</f>
        <v>0</v>
      </c>
      <c r="G74" s="96">
        <v>0.1</v>
      </c>
      <c r="H74" s="12"/>
    </row>
    <row r="75" spans="1:8" x14ac:dyDescent="0.2">
      <c r="B75" s="109"/>
      <c r="C75" s="110"/>
    </row>
    <row r="76" spans="1:8" x14ac:dyDescent="0.2">
      <c r="B76" s="109" t="s">
        <v>220</v>
      </c>
      <c r="C76" s="110"/>
    </row>
    <row r="77" spans="1:8" x14ac:dyDescent="0.2">
      <c r="B77" s="109" t="s">
        <v>222</v>
      </c>
      <c r="C77" s="110" t="s">
        <v>213</v>
      </c>
      <c r="D77" s="39">
        <v>650</v>
      </c>
      <c r="F77" s="11">
        <f>D77*E77</f>
        <v>0</v>
      </c>
      <c r="G77" s="96">
        <v>0.1</v>
      </c>
    </row>
    <row r="78" spans="1:8" x14ac:dyDescent="0.2">
      <c r="B78" s="109" t="s">
        <v>223</v>
      </c>
      <c r="C78" s="84" t="s">
        <v>213</v>
      </c>
      <c r="D78" s="39">
        <v>650</v>
      </c>
      <c r="E78" s="89"/>
      <c r="F78" s="11">
        <f>D78*E78</f>
        <v>0</v>
      </c>
      <c r="G78" s="96">
        <v>0.1</v>
      </c>
    </row>
    <row r="79" spans="1:8" s="98" customFormat="1" ht="13.5" customHeight="1" x14ac:dyDescent="0.2">
      <c r="B79" s="87"/>
      <c r="C79" s="21"/>
      <c r="D79" s="39"/>
      <c r="E79" s="89"/>
      <c r="F79" s="12"/>
      <c r="G79" s="96"/>
      <c r="H79" s="12"/>
    </row>
    <row r="80" spans="1:8" s="98" customFormat="1" ht="13.5" customHeight="1" x14ac:dyDescent="0.2">
      <c r="A80" s="23" t="s">
        <v>114</v>
      </c>
      <c r="B80" s="22" t="s">
        <v>115</v>
      </c>
      <c r="H80" s="12"/>
    </row>
    <row r="81" spans="1:8" s="98" customFormat="1" ht="13.5" customHeight="1" x14ac:dyDescent="0.2">
      <c r="A81" s="23"/>
      <c r="B81" s="87" t="s">
        <v>227</v>
      </c>
      <c r="C81" s="21"/>
      <c r="D81" s="39"/>
      <c r="E81" s="89"/>
      <c r="F81" s="12"/>
      <c r="G81" s="96"/>
      <c r="H81" s="12"/>
    </row>
    <row r="82" spans="1:8" s="98" customFormat="1" ht="13.5" customHeight="1" x14ac:dyDescent="0.2">
      <c r="A82" s="23"/>
      <c r="B82" s="87" t="s">
        <v>221</v>
      </c>
      <c r="C82" s="21" t="s">
        <v>7</v>
      </c>
      <c r="D82" s="39">
        <v>12</v>
      </c>
      <c r="E82" s="89"/>
      <c r="F82" s="12">
        <f t="shared" ref="F82:F83" si="4">D82*E82</f>
        <v>0</v>
      </c>
      <c r="G82" s="96">
        <v>0.1</v>
      </c>
      <c r="H82" s="12"/>
    </row>
    <row r="83" spans="1:8" s="98" customFormat="1" ht="13.5" customHeight="1" x14ac:dyDescent="0.2">
      <c r="A83" s="23"/>
      <c r="B83" s="87" t="s">
        <v>223</v>
      </c>
      <c r="C83" s="21" t="s">
        <v>7</v>
      </c>
      <c r="D83" s="39">
        <v>12</v>
      </c>
      <c r="E83" s="89"/>
      <c r="F83" s="12">
        <f t="shared" si="4"/>
        <v>0</v>
      </c>
      <c r="G83" s="96">
        <v>0.1</v>
      </c>
      <c r="H83" s="12"/>
    </row>
    <row r="84" spans="1:8" s="98" customFormat="1" ht="13.5" customHeight="1" x14ac:dyDescent="0.2">
      <c r="A84" s="23"/>
      <c r="B84" s="87" t="s">
        <v>229</v>
      </c>
      <c r="C84" s="21" t="s">
        <v>7</v>
      </c>
      <c r="D84" s="39">
        <v>24</v>
      </c>
      <c r="E84" s="89"/>
      <c r="F84" s="12">
        <f t="shared" ref="F84" si="5">D84*E84</f>
        <v>0</v>
      </c>
      <c r="G84" s="96">
        <v>0.1</v>
      </c>
      <c r="H84" s="12"/>
    </row>
    <row r="85" spans="1:8" s="98" customFormat="1" ht="13.5" customHeight="1" x14ac:dyDescent="0.2">
      <c r="A85" s="23"/>
      <c r="B85" s="22"/>
      <c r="C85" s="21"/>
      <c r="D85" s="39"/>
      <c r="E85" s="89"/>
      <c r="F85" s="12"/>
      <c r="G85" s="96"/>
      <c r="H85" s="12"/>
    </row>
    <row r="86" spans="1:8" s="98" customFormat="1" ht="13.5" customHeight="1" x14ac:dyDescent="0.2">
      <c r="A86" s="23" t="s">
        <v>116</v>
      </c>
      <c r="B86" s="22" t="s">
        <v>117</v>
      </c>
      <c r="H86" s="12"/>
    </row>
    <row r="87" spans="1:8" s="98" customFormat="1" ht="13.5" customHeight="1" x14ac:dyDescent="0.2">
      <c r="A87" s="23"/>
      <c r="B87" s="87" t="s">
        <v>228</v>
      </c>
      <c r="C87" s="21"/>
      <c r="D87" s="39"/>
      <c r="E87" s="89"/>
      <c r="F87" s="12"/>
      <c r="G87" s="96"/>
      <c r="H87" s="12"/>
    </row>
    <row r="88" spans="1:8" s="98" customFormat="1" ht="13.5" customHeight="1" x14ac:dyDescent="0.2">
      <c r="A88" s="23"/>
      <c r="B88" s="87" t="s">
        <v>230</v>
      </c>
      <c r="C88" s="21" t="s">
        <v>6</v>
      </c>
      <c r="D88" s="39">
        <v>24</v>
      </c>
      <c r="E88" s="89"/>
      <c r="F88" s="12">
        <f t="shared" ref="F88:F89" si="6">D88*E88</f>
        <v>0</v>
      </c>
      <c r="G88" s="96">
        <v>0.1</v>
      </c>
      <c r="H88" s="12"/>
    </row>
    <row r="89" spans="1:8" s="98" customFormat="1" ht="13.5" customHeight="1" x14ac:dyDescent="0.2">
      <c r="A89" s="23"/>
      <c r="B89" s="87" t="s">
        <v>231</v>
      </c>
      <c r="C89" s="21" t="s">
        <v>6</v>
      </c>
      <c r="D89" s="39">
        <v>24</v>
      </c>
      <c r="E89" s="89"/>
      <c r="F89" s="12">
        <f t="shared" si="6"/>
        <v>0</v>
      </c>
      <c r="G89" s="96">
        <v>0.1</v>
      </c>
      <c r="H89" s="12"/>
    </row>
    <row r="90" spans="1:8" s="98" customFormat="1" ht="13.5" customHeight="1" x14ac:dyDescent="0.2">
      <c r="A90" s="23"/>
      <c r="B90" s="87" t="s">
        <v>232</v>
      </c>
      <c r="C90" s="21" t="s">
        <v>7</v>
      </c>
      <c r="D90" s="39">
        <v>48</v>
      </c>
      <c r="E90" s="89"/>
      <c r="F90" s="12">
        <f t="shared" ref="F90" si="7">D90*E90</f>
        <v>0</v>
      </c>
      <c r="G90" s="96">
        <v>0.1</v>
      </c>
      <c r="H90" s="12"/>
    </row>
    <row r="91" spans="1:8" s="98" customFormat="1" ht="13.5" customHeight="1" x14ac:dyDescent="0.2">
      <c r="A91" s="23"/>
      <c r="B91" s="87"/>
      <c r="C91" s="21"/>
      <c r="D91" s="39"/>
      <c r="E91" s="89"/>
      <c r="F91" s="12"/>
      <c r="G91" s="96"/>
      <c r="H91" s="12"/>
    </row>
    <row r="92" spans="1:8" s="98" customFormat="1" ht="13.5" customHeight="1" x14ac:dyDescent="0.2">
      <c r="B92" s="86" t="str">
        <f>CONCATENATE("TOTAL ",A54," HT")</f>
        <v>TOTAL 3.4 HT</v>
      </c>
      <c r="C92" s="52"/>
      <c r="D92" s="53"/>
      <c r="E92" s="89"/>
      <c r="F92" s="27">
        <f>SUM(F58:F90)</f>
        <v>0</v>
      </c>
      <c r="G92" s="96"/>
      <c r="H92" s="12"/>
    </row>
    <row r="93" spans="1:8" s="98" customFormat="1" ht="13.5" customHeight="1" x14ac:dyDescent="0.2">
      <c r="B93" s="86"/>
      <c r="C93" s="14"/>
      <c r="D93" s="39"/>
      <c r="E93" s="89"/>
      <c r="F93" s="15"/>
      <c r="G93" s="96"/>
      <c r="H93" s="12"/>
    </row>
    <row r="94" spans="1:8" s="98" customFormat="1" ht="13.5" customHeight="1" x14ac:dyDescent="0.2">
      <c r="A94" s="23">
        <v>3.5</v>
      </c>
      <c r="B94" s="22" t="s">
        <v>118</v>
      </c>
      <c r="C94" s="84"/>
      <c r="D94" s="39"/>
      <c r="E94" s="89"/>
      <c r="F94" s="12"/>
      <c r="G94" s="96"/>
      <c r="H94" s="12"/>
    </row>
    <row r="95" spans="1:8" s="98" customFormat="1" ht="13.5" customHeight="1" x14ac:dyDescent="0.2">
      <c r="B95" s="87"/>
      <c r="C95" s="84"/>
      <c r="D95" s="39"/>
      <c r="E95" s="89"/>
      <c r="F95" s="12"/>
      <c r="G95" s="96"/>
      <c r="H95" s="12"/>
    </row>
    <row r="96" spans="1:8" s="98" customFormat="1" ht="13.5" customHeight="1" x14ac:dyDescent="0.2">
      <c r="A96" s="23" t="s">
        <v>119</v>
      </c>
      <c r="B96" s="22" t="s">
        <v>48</v>
      </c>
      <c r="C96" s="84"/>
      <c r="D96" s="39"/>
      <c r="E96" s="89"/>
      <c r="F96" s="12"/>
      <c r="G96" s="96"/>
      <c r="H96" s="12"/>
    </row>
    <row r="97" spans="1:8" s="98" customFormat="1" ht="13.5" customHeight="1" x14ac:dyDescent="0.2">
      <c r="B97" s="87" t="s">
        <v>240</v>
      </c>
      <c r="C97" s="21"/>
      <c r="D97" s="39"/>
      <c r="E97" s="89"/>
      <c r="F97" s="12"/>
      <c r="G97" s="96"/>
      <c r="H97" s="12"/>
    </row>
    <row r="98" spans="1:8" s="98" customFormat="1" x14ac:dyDescent="0.2">
      <c r="B98" s="87"/>
      <c r="C98" s="21"/>
      <c r="D98" s="39"/>
      <c r="E98" s="89"/>
      <c r="F98" s="12"/>
      <c r="G98" s="96"/>
      <c r="H98" s="12"/>
    </row>
    <row r="99" spans="1:8" s="98" customFormat="1" x14ac:dyDescent="0.2">
      <c r="B99" s="132" t="s">
        <v>120</v>
      </c>
      <c r="C99" s="21"/>
      <c r="D99" s="39"/>
      <c r="E99" s="89"/>
      <c r="F99" s="12"/>
      <c r="G99" s="96"/>
      <c r="H99" s="12"/>
    </row>
    <row r="100" spans="1:8" s="98" customFormat="1" ht="13.5" customHeight="1" x14ac:dyDescent="0.2">
      <c r="B100" s="87" t="s">
        <v>233</v>
      </c>
      <c r="C100" s="21" t="s">
        <v>6</v>
      </c>
      <c r="D100" s="39">
        <v>82</v>
      </c>
      <c r="E100" s="89"/>
      <c r="F100" s="12">
        <f>E100*D100</f>
        <v>0</v>
      </c>
      <c r="G100" s="96">
        <v>0.1</v>
      </c>
      <c r="H100" s="12"/>
    </row>
    <row r="101" spans="1:8" s="98" customFormat="1" ht="13.5" customHeight="1" x14ac:dyDescent="0.2">
      <c r="B101" s="87"/>
      <c r="C101" s="21"/>
      <c r="D101" s="39"/>
      <c r="E101" s="89"/>
      <c r="F101" s="12"/>
      <c r="G101" s="96"/>
      <c r="H101" s="12"/>
    </row>
    <row r="102" spans="1:8" s="98" customFormat="1" ht="13.5" customHeight="1" x14ac:dyDescent="0.2">
      <c r="B102" s="132" t="s">
        <v>121</v>
      </c>
      <c r="C102" s="21"/>
      <c r="D102" s="39"/>
      <c r="E102" s="89"/>
      <c r="F102" s="12"/>
      <c r="G102" s="96"/>
      <c r="H102" s="12"/>
    </row>
    <row r="103" spans="1:8" s="98" customFormat="1" ht="13.5" customHeight="1" x14ac:dyDescent="0.2">
      <c r="B103" s="87" t="s">
        <v>234</v>
      </c>
      <c r="C103" s="21" t="s">
        <v>6</v>
      </c>
      <c r="D103" s="39">
        <v>4</v>
      </c>
      <c r="E103" s="89"/>
      <c r="F103" s="12">
        <f>E103*D103</f>
        <v>0</v>
      </c>
      <c r="G103" s="96">
        <v>0.1</v>
      </c>
      <c r="H103" s="12"/>
    </row>
    <row r="104" spans="1:8" s="98" customFormat="1" ht="13.5" customHeight="1" x14ac:dyDescent="0.2">
      <c r="B104" s="87" t="s">
        <v>235</v>
      </c>
      <c r="C104" s="21" t="s">
        <v>6</v>
      </c>
      <c r="D104" s="39">
        <v>86</v>
      </c>
      <c r="E104" s="89"/>
      <c r="F104" s="12">
        <f>E104*D104</f>
        <v>0</v>
      </c>
      <c r="G104" s="96">
        <v>0.1</v>
      </c>
      <c r="H104" s="12"/>
    </row>
    <row r="105" spans="1:8" s="98" customFormat="1" ht="13.5" customHeight="1" x14ac:dyDescent="0.2">
      <c r="B105" s="87"/>
      <c r="C105" s="21"/>
      <c r="D105" s="39"/>
      <c r="E105" s="89"/>
      <c r="F105" s="12"/>
      <c r="G105" s="96"/>
      <c r="H105" s="12"/>
    </row>
    <row r="106" spans="1:8" s="98" customFormat="1" ht="13.5" customHeight="1" x14ac:dyDescent="0.2">
      <c r="B106" s="132" t="s">
        <v>122</v>
      </c>
      <c r="C106" s="21"/>
      <c r="D106" s="39"/>
      <c r="E106" s="89"/>
      <c r="F106" s="12"/>
      <c r="G106" s="96"/>
      <c r="H106" s="12"/>
    </row>
    <row r="107" spans="1:8" s="98" customFormat="1" ht="13.5" customHeight="1" x14ac:dyDescent="0.2">
      <c r="B107" s="87" t="s">
        <v>236</v>
      </c>
      <c r="C107" s="21" t="s">
        <v>6</v>
      </c>
      <c r="D107" s="39">
        <v>99</v>
      </c>
      <c r="E107" s="89"/>
      <c r="F107" s="12">
        <f>E107*D107</f>
        <v>0</v>
      </c>
      <c r="G107" s="96">
        <v>0.1</v>
      </c>
      <c r="H107" s="12"/>
    </row>
    <row r="108" spans="1:8" s="98" customFormat="1" ht="13.5" customHeight="1" x14ac:dyDescent="0.2">
      <c r="B108" s="87" t="s">
        <v>237</v>
      </c>
      <c r="C108" s="21" t="s">
        <v>6</v>
      </c>
      <c r="D108" s="39">
        <v>3</v>
      </c>
      <c r="E108" s="89"/>
      <c r="F108" s="12">
        <f>E108*D108</f>
        <v>0</v>
      </c>
      <c r="G108" s="96">
        <v>0.1</v>
      </c>
      <c r="H108" s="12"/>
    </row>
    <row r="109" spans="1:8" s="98" customFormat="1" ht="13.5" customHeight="1" x14ac:dyDescent="0.2">
      <c r="B109" s="87"/>
      <c r="C109" s="21"/>
      <c r="D109" s="39"/>
      <c r="E109" s="89"/>
      <c r="F109" s="12"/>
      <c r="G109" s="96"/>
      <c r="H109" s="12"/>
    </row>
    <row r="110" spans="1:8" s="98" customFormat="1" ht="13.5" customHeight="1" x14ac:dyDescent="0.2">
      <c r="A110" s="23" t="s">
        <v>123</v>
      </c>
      <c r="B110" s="22" t="s">
        <v>124</v>
      </c>
      <c r="C110" s="84"/>
      <c r="D110" s="39"/>
      <c r="E110" s="89"/>
      <c r="F110" s="12"/>
      <c r="G110" s="96"/>
      <c r="H110" s="12"/>
    </row>
    <row r="111" spans="1:8" s="98" customFormat="1" ht="13.5" customHeight="1" x14ac:dyDescent="0.2">
      <c r="B111" s="87"/>
      <c r="C111" s="21"/>
      <c r="D111" s="39"/>
      <c r="E111" s="89"/>
      <c r="F111" s="12"/>
      <c r="G111" s="96"/>
      <c r="H111" s="12"/>
    </row>
    <row r="112" spans="1:8" s="98" customFormat="1" ht="13.5" customHeight="1" x14ac:dyDescent="0.2">
      <c r="A112" s="23" t="s">
        <v>125</v>
      </c>
      <c r="B112" s="22" t="s">
        <v>107</v>
      </c>
      <c r="C112" s="21" t="s">
        <v>6</v>
      </c>
      <c r="D112" s="39">
        <f>SUM(D100:D108)</f>
        <v>274</v>
      </c>
      <c r="E112" s="89"/>
      <c r="F112" s="12">
        <f>D112*E112</f>
        <v>0</v>
      </c>
      <c r="G112" s="96">
        <v>0.1</v>
      </c>
      <c r="H112" s="12"/>
    </row>
    <row r="113" spans="1:8" s="98" customFormat="1" ht="13.5" customHeight="1" x14ac:dyDescent="0.2">
      <c r="A113" s="23"/>
      <c r="B113" s="22"/>
      <c r="C113" s="21"/>
      <c r="D113" s="39"/>
      <c r="E113" s="89"/>
      <c r="F113" s="12"/>
      <c r="G113" s="96"/>
      <c r="H113" s="12"/>
    </row>
    <row r="114" spans="1:8" s="98" customFormat="1" ht="13.5" customHeight="1" x14ac:dyDescent="0.2">
      <c r="A114" s="23" t="s">
        <v>126</v>
      </c>
      <c r="B114" s="22" t="s">
        <v>127</v>
      </c>
      <c r="C114" s="21" t="s">
        <v>6</v>
      </c>
      <c r="D114" s="39">
        <f>SUM(D100:D108)</f>
        <v>274</v>
      </c>
      <c r="E114" s="89"/>
      <c r="F114" s="12">
        <f>D114*E114</f>
        <v>0</v>
      </c>
      <c r="G114" s="96">
        <v>0.1</v>
      </c>
      <c r="H114" s="12"/>
    </row>
    <row r="115" spans="1:8" s="98" customFormat="1" ht="13.5" customHeight="1" x14ac:dyDescent="0.2">
      <c r="A115" s="23"/>
      <c r="B115" s="87"/>
      <c r="C115" s="21"/>
      <c r="D115" s="39"/>
      <c r="E115" s="89"/>
      <c r="F115" s="12"/>
      <c r="G115" s="96"/>
      <c r="H115" s="12"/>
    </row>
    <row r="116" spans="1:8" s="98" customFormat="1" ht="13.5" customHeight="1" x14ac:dyDescent="0.2">
      <c r="A116" s="23" t="s">
        <v>128</v>
      </c>
      <c r="B116" s="22" t="s">
        <v>129</v>
      </c>
      <c r="C116" s="21" t="s">
        <v>6</v>
      </c>
      <c r="D116" s="39">
        <f>SUM(D100:D108)</f>
        <v>274</v>
      </c>
      <c r="E116" s="89"/>
      <c r="F116" s="12">
        <f>D116*E116</f>
        <v>0</v>
      </c>
      <c r="G116" s="96">
        <v>0.1</v>
      </c>
      <c r="H116" s="12"/>
    </row>
    <row r="117" spans="1:8" s="98" customFormat="1" ht="13.5" customHeight="1" x14ac:dyDescent="0.2">
      <c r="A117" s="23"/>
      <c r="B117" s="87"/>
      <c r="C117" s="21"/>
      <c r="D117" s="39"/>
      <c r="E117" s="89"/>
      <c r="F117" s="12"/>
      <c r="G117" s="96"/>
      <c r="H117" s="12"/>
    </row>
    <row r="118" spans="1:8" s="107" customFormat="1" ht="13.5" customHeight="1" x14ac:dyDescent="0.2">
      <c r="A118" s="101" t="s">
        <v>130</v>
      </c>
      <c r="B118" s="128" t="s">
        <v>131</v>
      </c>
      <c r="C118" s="102" t="s">
        <v>7</v>
      </c>
      <c r="D118" s="39">
        <v>1</v>
      </c>
      <c r="F118" s="129">
        <f>E118*D118</f>
        <v>0</v>
      </c>
      <c r="G118" s="106">
        <v>0.1</v>
      </c>
      <c r="H118" s="105"/>
    </row>
    <row r="119" spans="1:8" s="98" customFormat="1" ht="13.5" customHeight="1" x14ac:dyDescent="0.2">
      <c r="A119" s="23"/>
      <c r="B119" s="22"/>
      <c r="C119" s="21"/>
      <c r="G119" s="96"/>
      <c r="H119" s="12"/>
    </row>
    <row r="120" spans="1:8" s="98" customFormat="1" ht="13.5" customHeight="1" x14ac:dyDescent="0.2">
      <c r="A120" s="23" t="s">
        <v>132</v>
      </c>
      <c r="B120" s="22" t="s">
        <v>134</v>
      </c>
      <c r="C120" s="21" t="s">
        <v>11</v>
      </c>
      <c r="G120" s="96"/>
      <c r="H120" s="12"/>
    </row>
    <row r="121" spans="1:8" s="98" customFormat="1" ht="13.5" customHeight="1" x14ac:dyDescent="0.2">
      <c r="A121" s="23"/>
      <c r="B121" s="22"/>
      <c r="C121" s="21"/>
      <c r="G121" s="96"/>
      <c r="H121" s="12"/>
    </row>
    <row r="122" spans="1:8" s="98" customFormat="1" ht="13.5" customHeight="1" x14ac:dyDescent="0.2">
      <c r="A122" s="23" t="s">
        <v>133</v>
      </c>
      <c r="B122" s="22" t="s">
        <v>98</v>
      </c>
      <c r="C122" s="21" t="s">
        <v>7</v>
      </c>
      <c r="D122" s="39">
        <f>D116</f>
        <v>274</v>
      </c>
      <c r="F122" s="129">
        <f>E122*D122</f>
        <v>0</v>
      </c>
      <c r="G122" s="106">
        <v>0.1</v>
      </c>
      <c r="H122" s="12"/>
    </row>
    <row r="123" spans="1:8" s="98" customFormat="1" ht="13.5" customHeight="1" x14ac:dyDescent="0.2">
      <c r="A123" s="23"/>
      <c r="B123" s="22"/>
      <c r="C123" s="21"/>
      <c r="G123" s="96"/>
      <c r="H123" s="12"/>
    </row>
    <row r="124" spans="1:8" s="98" customFormat="1" ht="13.5" customHeight="1" x14ac:dyDescent="0.2">
      <c r="A124" s="23" t="s">
        <v>135</v>
      </c>
      <c r="B124" s="22" t="s">
        <v>100</v>
      </c>
      <c r="C124" s="21"/>
      <c r="G124" s="96"/>
      <c r="H124" s="12"/>
    </row>
    <row r="125" spans="1:8" s="98" customFormat="1" ht="13.5" customHeight="1" x14ac:dyDescent="0.2">
      <c r="A125" s="23"/>
      <c r="B125" s="139" t="s">
        <v>286</v>
      </c>
      <c r="C125" s="21" t="s">
        <v>213</v>
      </c>
      <c r="D125" s="39">
        <v>1100</v>
      </c>
      <c r="E125" s="89"/>
      <c r="F125" s="12">
        <f>D125*E125</f>
        <v>0</v>
      </c>
      <c r="G125" s="96">
        <v>0.1</v>
      </c>
      <c r="H125" s="12"/>
    </row>
    <row r="126" spans="1:8" s="98" customFormat="1" ht="13.5" customHeight="1" x14ac:dyDescent="0.2">
      <c r="A126" s="23"/>
      <c r="B126" s="112"/>
      <c r="C126" s="21"/>
      <c r="G126" s="96"/>
      <c r="H126" s="12"/>
    </row>
    <row r="127" spans="1:8" s="98" customFormat="1" ht="13.5" customHeight="1" x14ac:dyDescent="0.2">
      <c r="B127" s="86" t="str">
        <f>CONCATENATE("TOTAL ",A94," HT")</f>
        <v>TOTAL 3.5 HT</v>
      </c>
      <c r="C127" s="52"/>
      <c r="D127" s="53"/>
      <c r="E127" s="89"/>
      <c r="F127" s="27">
        <f>SUM(F100:F125)</f>
        <v>0</v>
      </c>
      <c r="G127" s="96"/>
      <c r="H127" s="12"/>
    </row>
    <row r="128" spans="1:8" s="98" customFormat="1" ht="13.5" customHeight="1" x14ac:dyDescent="0.2">
      <c r="B128" s="86"/>
      <c r="C128" s="14"/>
      <c r="D128" s="39"/>
      <c r="E128" s="89"/>
      <c r="F128" s="15"/>
      <c r="G128" s="96"/>
      <c r="H128" s="12"/>
    </row>
    <row r="129" spans="1:8" s="98" customFormat="1" ht="13.5" customHeight="1" x14ac:dyDescent="0.2">
      <c r="A129" s="23">
        <v>3.6</v>
      </c>
      <c r="B129" s="22" t="s">
        <v>136</v>
      </c>
      <c r="C129" s="84"/>
      <c r="D129" s="39"/>
      <c r="E129" s="89"/>
      <c r="F129" s="12"/>
      <c r="G129" s="96"/>
      <c r="H129" s="12"/>
    </row>
    <row r="130" spans="1:8" s="98" customFormat="1" ht="13.5" customHeight="1" x14ac:dyDescent="0.2">
      <c r="B130" s="87"/>
      <c r="C130" s="84"/>
      <c r="D130" s="39"/>
      <c r="E130" s="89"/>
      <c r="F130" s="12"/>
      <c r="G130" s="96"/>
      <c r="H130" s="12"/>
    </row>
    <row r="131" spans="1:8" s="98" customFormat="1" ht="13.5" customHeight="1" x14ac:dyDescent="0.2">
      <c r="A131" s="23" t="s">
        <v>137</v>
      </c>
      <c r="B131" s="22" t="s">
        <v>142</v>
      </c>
      <c r="C131" s="84" t="s">
        <v>7</v>
      </c>
      <c r="D131" s="39">
        <v>1</v>
      </c>
      <c r="E131" s="89"/>
      <c r="F131" s="12">
        <f>E131*D131</f>
        <v>0</v>
      </c>
      <c r="G131" s="96">
        <v>0.1</v>
      </c>
      <c r="H131" s="12"/>
    </row>
    <row r="132" spans="1:8" s="98" customFormat="1" ht="13.5" customHeight="1" x14ac:dyDescent="0.2">
      <c r="B132" s="87"/>
      <c r="C132" s="21"/>
      <c r="D132" s="39"/>
      <c r="E132" s="89"/>
      <c r="F132" s="12"/>
      <c r="G132" s="96"/>
      <c r="H132" s="12"/>
    </row>
    <row r="133" spans="1:8" s="98" customFormat="1" ht="13.5" customHeight="1" x14ac:dyDescent="0.2">
      <c r="A133" s="23" t="s">
        <v>138</v>
      </c>
      <c r="B133" s="22" t="s">
        <v>143</v>
      </c>
      <c r="C133" s="84" t="s">
        <v>7</v>
      </c>
      <c r="D133" s="39">
        <v>1</v>
      </c>
      <c r="E133" s="89"/>
      <c r="F133" s="12">
        <f>E133*D133</f>
        <v>0</v>
      </c>
      <c r="G133" s="96">
        <v>0.1</v>
      </c>
      <c r="H133" s="12"/>
    </row>
    <row r="134" spans="1:8" s="98" customFormat="1" ht="13.5" customHeight="1" x14ac:dyDescent="0.2">
      <c r="B134" s="87"/>
      <c r="C134" s="21"/>
      <c r="D134" s="39"/>
      <c r="E134" s="89"/>
      <c r="F134" s="12"/>
      <c r="G134" s="96"/>
      <c r="H134" s="12"/>
    </row>
    <row r="135" spans="1:8" s="98" customFormat="1" ht="13.5" customHeight="1" x14ac:dyDescent="0.2">
      <c r="A135" s="23" t="s">
        <v>139</v>
      </c>
      <c r="B135" s="22" t="s">
        <v>144</v>
      </c>
      <c r="C135" s="13"/>
      <c r="G135" s="96"/>
      <c r="H135" s="12"/>
    </row>
    <row r="136" spans="1:8" s="98" customFormat="1" ht="13.5" customHeight="1" x14ac:dyDescent="0.2">
      <c r="A136" s="23"/>
      <c r="B136" s="87" t="s">
        <v>238</v>
      </c>
      <c r="C136" s="21" t="s">
        <v>7</v>
      </c>
      <c r="D136" s="39">
        <v>1</v>
      </c>
      <c r="E136" s="89"/>
      <c r="F136" s="12">
        <f>D136*E136</f>
        <v>0</v>
      </c>
      <c r="G136" s="96">
        <v>0.1</v>
      </c>
      <c r="H136" s="12"/>
    </row>
    <row r="137" spans="1:8" s="98" customFormat="1" ht="13.5" customHeight="1" x14ac:dyDescent="0.2">
      <c r="A137" s="23"/>
      <c r="B137" s="22"/>
      <c r="C137" s="21"/>
      <c r="D137" s="39"/>
      <c r="E137" s="89"/>
      <c r="F137" s="12"/>
      <c r="G137" s="96"/>
      <c r="H137" s="12"/>
    </row>
    <row r="138" spans="1:8" s="98" customFormat="1" ht="13.5" customHeight="1" x14ac:dyDescent="0.2">
      <c r="A138" s="23" t="s">
        <v>141</v>
      </c>
      <c r="B138" s="22" t="s">
        <v>145</v>
      </c>
      <c r="C138" s="13"/>
      <c r="G138" s="96"/>
      <c r="H138" s="12"/>
    </row>
    <row r="139" spans="1:8" s="98" customFormat="1" ht="13.5" customHeight="1" x14ac:dyDescent="0.2">
      <c r="A139" s="23"/>
      <c r="B139" s="87" t="s">
        <v>239</v>
      </c>
      <c r="C139" s="21" t="s">
        <v>7</v>
      </c>
      <c r="D139" s="39">
        <v>1</v>
      </c>
      <c r="E139" s="89"/>
      <c r="F139" s="12">
        <f>D139*E139</f>
        <v>0</v>
      </c>
      <c r="G139" s="96">
        <v>0.1</v>
      </c>
      <c r="H139" s="12"/>
    </row>
    <row r="140" spans="1:8" s="98" customFormat="1" ht="13.5" customHeight="1" x14ac:dyDescent="0.2">
      <c r="A140" s="23"/>
      <c r="B140" s="87"/>
      <c r="C140" s="21"/>
      <c r="D140" s="39"/>
      <c r="E140" s="89"/>
      <c r="F140" s="12"/>
      <c r="G140" s="96"/>
      <c r="H140" s="12"/>
    </row>
    <row r="141" spans="1:8" s="98" customFormat="1" ht="13.5" customHeight="1" x14ac:dyDescent="0.2">
      <c r="A141" s="23" t="s">
        <v>140</v>
      </c>
      <c r="B141" s="22" t="s">
        <v>49</v>
      </c>
      <c r="C141" s="13"/>
      <c r="G141" s="96"/>
      <c r="H141" s="12"/>
    </row>
    <row r="142" spans="1:8" s="98" customFormat="1" ht="13.5" customHeight="1" x14ac:dyDescent="0.2">
      <c r="A142" s="23"/>
      <c r="B142" s="131" t="s">
        <v>288</v>
      </c>
      <c r="H142" s="12"/>
    </row>
    <row r="143" spans="1:8" s="98" customFormat="1" ht="13.5" customHeight="1" x14ac:dyDescent="0.2">
      <c r="A143" s="23"/>
      <c r="B143" s="87" t="s">
        <v>289</v>
      </c>
      <c r="C143" s="21" t="s">
        <v>7</v>
      </c>
      <c r="D143" s="39">
        <v>1</v>
      </c>
      <c r="E143" s="89"/>
      <c r="F143" s="12">
        <f>D143*E143</f>
        <v>0</v>
      </c>
      <c r="G143" s="96">
        <v>0.1</v>
      </c>
      <c r="H143" s="12"/>
    </row>
    <row r="144" spans="1:8" s="98" customFormat="1" ht="13.5" customHeight="1" x14ac:dyDescent="0.2">
      <c r="A144" s="23"/>
      <c r="B144" s="87" t="s">
        <v>290</v>
      </c>
      <c r="C144" s="21" t="s">
        <v>7</v>
      </c>
      <c r="D144" s="39">
        <v>1</v>
      </c>
      <c r="E144" s="89"/>
      <c r="F144" s="12">
        <f t="shared" ref="F144:F145" si="8">D144*E144</f>
        <v>0</v>
      </c>
      <c r="G144" s="96">
        <v>0.1</v>
      </c>
      <c r="H144" s="12"/>
    </row>
    <row r="145" spans="1:8" s="98" customFormat="1" ht="13.5" customHeight="1" x14ac:dyDescent="0.2">
      <c r="A145" s="23"/>
      <c r="B145" s="87" t="s">
        <v>291</v>
      </c>
      <c r="C145" s="21" t="s">
        <v>7</v>
      </c>
      <c r="D145" s="39">
        <v>1</v>
      </c>
      <c r="E145" s="89"/>
      <c r="F145" s="12">
        <f t="shared" si="8"/>
        <v>0</v>
      </c>
      <c r="G145" s="96">
        <v>0.1</v>
      </c>
      <c r="H145" s="12"/>
    </row>
    <row r="146" spans="1:8" s="98" customFormat="1" ht="13.5" customHeight="1" x14ac:dyDescent="0.2">
      <c r="A146" s="23"/>
      <c r="B146" s="87"/>
      <c r="C146" s="21"/>
      <c r="D146" s="39"/>
      <c r="E146" s="89"/>
      <c r="F146" s="12"/>
      <c r="G146" s="96"/>
      <c r="H146" s="12"/>
    </row>
    <row r="147" spans="1:8" s="98" customFormat="1" ht="13.5" customHeight="1" x14ac:dyDescent="0.2">
      <c r="B147" s="86" t="str">
        <f>CONCATENATE("TOTAL ",A129," HT")</f>
        <v>TOTAL 3.6 HT</v>
      </c>
      <c r="C147" s="52"/>
      <c r="D147" s="53"/>
      <c r="E147" s="89"/>
      <c r="F147" s="27">
        <f>SUM(F131:F145)</f>
        <v>0</v>
      </c>
      <c r="G147" s="96"/>
      <c r="H147" s="12"/>
    </row>
    <row r="148" spans="1:8" s="98" customFormat="1" ht="13.5" customHeight="1" x14ac:dyDescent="0.2">
      <c r="B148" s="86"/>
      <c r="C148" s="14"/>
      <c r="D148" s="39"/>
      <c r="E148" s="89"/>
      <c r="F148" s="15"/>
      <c r="G148" s="96"/>
      <c r="H148" s="12"/>
    </row>
    <row r="149" spans="1:8" s="98" customFormat="1" ht="13.5" customHeight="1" x14ac:dyDescent="0.2">
      <c r="A149" s="57"/>
      <c r="B149" s="24" t="s">
        <v>174</v>
      </c>
      <c r="C149" s="14"/>
      <c r="D149" s="39"/>
      <c r="E149" s="89"/>
      <c r="F149" s="15"/>
      <c r="G149" s="96"/>
      <c r="H149" s="12"/>
    </row>
    <row r="150" spans="1:8" s="98" customFormat="1" x14ac:dyDescent="0.2">
      <c r="A150" s="23"/>
      <c r="B150" s="25"/>
      <c r="C150" s="13"/>
      <c r="D150" s="39"/>
      <c r="E150" s="89"/>
      <c r="F150" s="12"/>
      <c r="G150" s="96"/>
      <c r="H150" s="12"/>
    </row>
    <row r="151" spans="1:8" s="98" customFormat="1" x14ac:dyDescent="0.2">
      <c r="A151" s="26">
        <v>4</v>
      </c>
      <c r="B151" s="26" t="s">
        <v>146</v>
      </c>
      <c r="C151" s="13"/>
      <c r="D151" s="39"/>
      <c r="E151" s="89"/>
      <c r="F151" s="12"/>
      <c r="G151" s="96"/>
      <c r="H151" s="12"/>
    </row>
    <row r="152" spans="1:8" s="98" customFormat="1" x14ac:dyDescent="0.2">
      <c r="A152" s="23"/>
      <c r="B152" s="22"/>
      <c r="C152" s="13"/>
      <c r="D152" s="39"/>
      <c r="E152" s="89"/>
      <c r="F152" s="12"/>
      <c r="G152" s="96"/>
      <c r="H152" s="12"/>
    </row>
    <row r="153" spans="1:8" s="98" customFormat="1" x14ac:dyDescent="0.2">
      <c r="A153" s="23">
        <v>4.0999999999999996</v>
      </c>
      <c r="B153" s="22" t="s">
        <v>147</v>
      </c>
      <c r="C153" s="21" t="s">
        <v>11</v>
      </c>
      <c r="D153" s="39"/>
      <c r="E153" s="89"/>
      <c r="F153" s="12"/>
      <c r="G153" s="96"/>
      <c r="H153" s="12"/>
    </row>
    <row r="154" spans="1:8" s="98" customFormat="1" x14ac:dyDescent="0.2">
      <c r="A154" s="23"/>
      <c r="B154" s="88"/>
      <c r="C154" s="84"/>
      <c r="D154" s="39"/>
      <c r="E154" s="89"/>
      <c r="F154" s="12"/>
      <c r="G154" s="96"/>
      <c r="H154" s="12"/>
    </row>
    <row r="155" spans="1:8" s="98" customFormat="1" x14ac:dyDescent="0.2">
      <c r="A155" s="23">
        <v>4.2</v>
      </c>
      <c r="B155" s="22" t="s">
        <v>148</v>
      </c>
      <c r="C155" s="84" t="s">
        <v>11</v>
      </c>
      <c r="D155" s="39"/>
      <c r="E155" s="89"/>
      <c r="F155" s="12"/>
      <c r="G155" s="96"/>
      <c r="H155" s="12"/>
    </row>
    <row r="156" spans="1:8" s="98" customFormat="1" x14ac:dyDescent="0.2">
      <c r="A156" s="23"/>
      <c r="B156" s="87"/>
      <c r="C156" s="84"/>
      <c r="D156" s="39"/>
      <c r="E156" s="89"/>
      <c r="F156" s="12"/>
      <c r="G156" s="96"/>
      <c r="H156" s="12"/>
    </row>
    <row r="157" spans="1:8" s="98" customFormat="1" x14ac:dyDescent="0.2">
      <c r="A157" s="23">
        <v>4.3</v>
      </c>
      <c r="B157" s="22" t="s">
        <v>149</v>
      </c>
      <c r="C157" s="21"/>
      <c r="D157" s="39"/>
      <c r="E157" s="89"/>
      <c r="F157" s="12"/>
      <c r="G157" s="96"/>
      <c r="H157" s="12"/>
    </row>
    <row r="158" spans="1:8" s="98" customFormat="1" x14ac:dyDescent="0.2">
      <c r="A158" s="23"/>
      <c r="B158" s="87"/>
      <c r="C158" s="84"/>
      <c r="D158" s="39"/>
      <c r="E158" s="89"/>
      <c r="F158" s="12"/>
      <c r="G158" s="96"/>
      <c r="H158" s="12"/>
    </row>
    <row r="159" spans="1:8" s="98" customFormat="1" x14ac:dyDescent="0.2">
      <c r="A159" s="23" t="s">
        <v>150</v>
      </c>
      <c r="B159" s="22" t="s">
        <v>151</v>
      </c>
      <c r="C159" s="21" t="s">
        <v>11</v>
      </c>
      <c r="D159" s="39"/>
      <c r="E159" s="89"/>
      <c r="F159" s="12"/>
      <c r="G159" s="96"/>
      <c r="H159" s="12"/>
    </row>
    <row r="160" spans="1:8" s="98" customFormat="1" x14ac:dyDescent="0.2">
      <c r="A160" s="23"/>
      <c r="B160" s="87"/>
      <c r="C160" s="84"/>
      <c r="D160" s="39"/>
      <c r="E160" s="89"/>
      <c r="F160" s="12"/>
      <c r="G160" s="96"/>
      <c r="H160" s="12"/>
    </row>
    <row r="161" spans="1:8" s="98" customFormat="1" x14ac:dyDescent="0.2">
      <c r="A161" s="23" t="s">
        <v>152</v>
      </c>
      <c r="B161" s="22" t="s">
        <v>153</v>
      </c>
      <c r="C161" s="21" t="s">
        <v>11</v>
      </c>
      <c r="D161" s="39"/>
      <c r="E161" s="89"/>
      <c r="F161" s="12"/>
      <c r="G161" s="96"/>
      <c r="H161" s="12"/>
    </row>
    <row r="162" spans="1:8" s="98" customFormat="1" x14ac:dyDescent="0.2">
      <c r="A162" s="23"/>
      <c r="B162" s="87"/>
      <c r="C162" s="84"/>
      <c r="D162" s="39"/>
      <c r="E162" s="89"/>
      <c r="F162" s="12"/>
      <c r="G162" s="96"/>
      <c r="H162" s="12"/>
    </row>
    <row r="163" spans="1:8" s="98" customFormat="1" x14ac:dyDescent="0.2">
      <c r="A163" s="23">
        <v>4.4000000000000004</v>
      </c>
      <c r="B163" s="22" t="s">
        <v>157</v>
      </c>
      <c r="C163" s="84"/>
      <c r="D163" s="39"/>
      <c r="E163" s="89"/>
      <c r="F163" s="12"/>
      <c r="G163" s="96"/>
      <c r="H163" s="12"/>
    </row>
    <row r="164" spans="1:8" s="98" customFormat="1" x14ac:dyDescent="0.2">
      <c r="A164" s="23"/>
      <c r="B164" s="87" t="s">
        <v>154</v>
      </c>
      <c r="C164" s="84" t="s">
        <v>7</v>
      </c>
      <c r="D164" s="39">
        <v>87</v>
      </c>
      <c r="E164" s="89"/>
      <c r="F164" s="12">
        <f t="shared" ref="F164:F167" si="9">D164*E164</f>
        <v>0</v>
      </c>
      <c r="G164" s="96">
        <v>0.1</v>
      </c>
      <c r="H164" s="12"/>
    </row>
    <row r="165" spans="1:8" s="98" customFormat="1" x14ac:dyDescent="0.2">
      <c r="A165" s="23"/>
      <c r="B165" s="87" t="s">
        <v>243</v>
      </c>
      <c r="C165" s="84" t="s">
        <v>7</v>
      </c>
      <c r="D165" s="39">
        <v>21</v>
      </c>
      <c r="E165" s="89"/>
      <c r="F165" s="12">
        <f t="shared" ref="F165" si="10">D165*E165</f>
        <v>0</v>
      </c>
      <c r="G165" s="96">
        <v>0.1</v>
      </c>
      <c r="H165" s="12"/>
    </row>
    <row r="166" spans="1:8" s="98" customFormat="1" x14ac:dyDescent="0.2">
      <c r="A166" s="23"/>
      <c r="B166" s="87" t="s">
        <v>155</v>
      </c>
      <c r="C166" s="84" t="s">
        <v>7</v>
      </c>
      <c r="D166" s="39">
        <v>87</v>
      </c>
      <c r="E166" s="89"/>
      <c r="F166" s="12">
        <f t="shared" si="9"/>
        <v>0</v>
      </c>
      <c r="G166" s="96">
        <v>0.1</v>
      </c>
      <c r="H166" s="12"/>
    </row>
    <row r="167" spans="1:8" s="98" customFormat="1" x14ac:dyDescent="0.2">
      <c r="A167" s="23"/>
      <c r="B167" s="87" t="s">
        <v>245</v>
      </c>
      <c r="C167" s="84" t="s">
        <v>7</v>
      </c>
      <c r="D167" s="39">
        <v>12</v>
      </c>
      <c r="E167" s="89"/>
      <c r="F167" s="12">
        <f t="shared" si="9"/>
        <v>0</v>
      </c>
      <c r="G167" s="96">
        <v>0.1</v>
      </c>
      <c r="H167" s="12"/>
    </row>
    <row r="168" spans="1:8" s="98" customFormat="1" x14ac:dyDescent="0.2">
      <c r="A168" s="23"/>
      <c r="B168" s="87"/>
      <c r="C168" s="84"/>
      <c r="D168" s="39"/>
      <c r="E168" s="89"/>
      <c r="F168" s="12"/>
      <c r="G168" s="96"/>
      <c r="H168" s="12"/>
    </row>
    <row r="169" spans="1:8" s="98" customFormat="1" ht="13.5" customHeight="1" x14ac:dyDescent="0.2">
      <c r="B169" s="86" t="str">
        <f>CONCATENATE("TOTAL ",A163," HT")</f>
        <v>TOTAL 4.4 HT</v>
      </c>
      <c r="C169" s="52"/>
      <c r="D169" s="53"/>
      <c r="E169" s="89"/>
      <c r="F169" s="27">
        <f>SUM(F156:F167)</f>
        <v>0</v>
      </c>
      <c r="G169" s="96"/>
      <c r="H169" s="12"/>
    </row>
    <row r="170" spans="1:8" s="98" customFormat="1" ht="13.5" customHeight="1" x14ac:dyDescent="0.2">
      <c r="B170" s="86"/>
      <c r="C170" s="14"/>
      <c r="D170" s="39"/>
      <c r="E170" s="89"/>
      <c r="F170" s="15"/>
      <c r="G170" s="96"/>
      <c r="H170" s="12"/>
    </row>
    <row r="171" spans="1:8" s="98" customFormat="1" x14ac:dyDescent="0.2">
      <c r="A171" s="23">
        <v>4.5</v>
      </c>
      <c r="B171" s="22" t="s">
        <v>156</v>
      </c>
      <c r="C171" s="13"/>
      <c r="D171" s="39"/>
      <c r="E171" s="89"/>
      <c r="F171" s="12"/>
      <c r="G171" s="96"/>
      <c r="H171" s="12"/>
    </row>
    <row r="172" spans="1:8" s="98" customFormat="1" x14ac:dyDescent="0.2">
      <c r="A172" s="23"/>
      <c r="B172" s="87" t="s">
        <v>246</v>
      </c>
      <c r="C172" s="84" t="s">
        <v>7</v>
      </c>
      <c r="D172" s="39">
        <v>12</v>
      </c>
      <c r="E172" s="89"/>
      <c r="F172" s="12">
        <f t="shared" ref="F172" si="11">D172*E172</f>
        <v>0</v>
      </c>
      <c r="G172" s="96">
        <v>0.1</v>
      </c>
      <c r="H172" s="12"/>
    </row>
    <row r="173" spans="1:8" s="98" customFormat="1" x14ac:dyDescent="0.2">
      <c r="A173" s="23"/>
      <c r="B173" s="87"/>
      <c r="C173" s="84"/>
      <c r="D173" s="39"/>
      <c r="E173" s="89"/>
      <c r="F173" s="12"/>
      <c r="G173" s="96"/>
      <c r="H173" s="12"/>
    </row>
    <row r="174" spans="1:8" s="98" customFormat="1" ht="13.5" customHeight="1" x14ac:dyDescent="0.2">
      <c r="B174" s="86" t="str">
        <f>CONCATENATE("TOTAL ",A171," HT")</f>
        <v>TOTAL 4.5 HT</v>
      </c>
      <c r="C174" s="52"/>
      <c r="D174" s="53"/>
      <c r="E174" s="89"/>
      <c r="F174" s="27">
        <f>SUM(F172)</f>
        <v>0</v>
      </c>
      <c r="G174" s="96"/>
      <c r="H174" s="12"/>
    </row>
    <row r="175" spans="1:8" s="98" customFormat="1" x14ac:dyDescent="0.2">
      <c r="A175" s="23"/>
      <c r="B175" s="87"/>
      <c r="C175" s="84"/>
      <c r="D175" s="39"/>
      <c r="E175" s="89"/>
      <c r="F175" s="12"/>
      <c r="G175" s="96"/>
      <c r="H175" s="12"/>
    </row>
    <row r="176" spans="1:8" s="98" customFormat="1" x14ac:dyDescent="0.2">
      <c r="A176" s="23">
        <v>4.5999999999999996</v>
      </c>
      <c r="B176" s="22" t="s">
        <v>158</v>
      </c>
      <c r="C176" s="84"/>
      <c r="D176" s="39"/>
      <c r="E176" s="89"/>
      <c r="F176" s="12"/>
      <c r="G176" s="96"/>
      <c r="H176" s="12"/>
    </row>
    <row r="177" spans="1:8" s="98" customFormat="1" x14ac:dyDescent="0.2">
      <c r="A177" s="23"/>
      <c r="B177" s="87" t="s">
        <v>246</v>
      </c>
      <c r="C177" s="84" t="s">
        <v>7</v>
      </c>
      <c r="D177" s="39">
        <v>12</v>
      </c>
      <c r="E177" s="89"/>
      <c r="F177" s="12">
        <f>D177*E177</f>
        <v>0</v>
      </c>
      <c r="G177" s="96">
        <v>0.1</v>
      </c>
      <c r="H177" s="12"/>
    </row>
    <row r="178" spans="1:8" s="98" customFormat="1" x14ac:dyDescent="0.2">
      <c r="A178" s="23"/>
      <c r="B178" s="87"/>
      <c r="C178" s="84"/>
      <c r="D178" s="39"/>
      <c r="E178" s="89"/>
      <c r="F178" s="12"/>
      <c r="G178" s="96"/>
      <c r="H178" s="12"/>
    </row>
    <row r="179" spans="1:8" s="98" customFormat="1" ht="13.5" customHeight="1" x14ac:dyDescent="0.2">
      <c r="B179" s="86" t="str">
        <f>CONCATENATE("TOTAL ",A176," HT")</f>
        <v>TOTAL 4.6 HT</v>
      </c>
      <c r="C179" s="52"/>
      <c r="D179" s="53"/>
      <c r="E179" s="89"/>
      <c r="F179" s="27">
        <f>SUM(F177)</f>
        <v>0</v>
      </c>
      <c r="G179" s="96"/>
      <c r="H179" s="12"/>
    </row>
    <row r="180" spans="1:8" s="98" customFormat="1" x14ac:dyDescent="0.2">
      <c r="A180" s="23"/>
      <c r="B180" s="87"/>
      <c r="C180" s="84"/>
      <c r="D180" s="39"/>
      <c r="E180" s="89"/>
      <c r="F180" s="12"/>
      <c r="G180" s="96"/>
      <c r="H180" s="12"/>
    </row>
    <row r="181" spans="1:8" s="98" customFormat="1" x14ac:dyDescent="0.2">
      <c r="A181" s="23">
        <v>4.7</v>
      </c>
      <c r="B181" s="22" t="s">
        <v>159</v>
      </c>
      <c r="C181" s="84"/>
      <c r="D181" s="39"/>
      <c r="E181" s="89"/>
      <c r="F181" s="12"/>
      <c r="G181" s="96"/>
      <c r="H181" s="12"/>
    </row>
    <row r="182" spans="1:8" s="98" customFormat="1" x14ac:dyDescent="0.2">
      <c r="A182" s="23"/>
      <c r="B182" s="20" t="s">
        <v>247</v>
      </c>
      <c r="C182" s="21"/>
      <c r="D182" s="39"/>
      <c r="E182" s="89"/>
      <c r="F182" s="12"/>
      <c r="G182" s="96"/>
      <c r="H182" s="12"/>
    </row>
    <row r="183" spans="1:8" s="98" customFormat="1" x14ac:dyDescent="0.2">
      <c r="A183" s="23"/>
      <c r="B183" s="133" t="s">
        <v>261</v>
      </c>
      <c r="C183" s="21" t="s">
        <v>6</v>
      </c>
      <c r="D183" s="39">
        <f>1*D18</f>
        <v>70</v>
      </c>
      <c r="E183" s="89"/>
      <c r="F183" s="12">
        <f t="shared" ref="F183:F184" si="12">D183*E183</f>
        <v>0</v>
      </c>
      <c r="G183" s="96">
        <v>0.1</v>
      </c>
      <c r="H183" s="12"/>
    </row>
    <row r="184" spans="1:8" s="98" customFormat="1" x14ac:dyDescent="0.2">
      <c r="A184" s="23"/>
      <c r="B184" s="113" t="s">
        <v>262</v>
      </c>
      <c r="C184" s="21" t="s">
        <v>6</v>
      </c>
      <c r="D184" s="39">
        <f>1*D18*2</f>
        <v>140</v>
      </c>
      <c r="E184" s="89"/>
      <c r="F184" s="12">
        <f t="shared" si="12"/>
        <v>0</v>
      </c>
      <c r="G184" s="96">
        <v>0.1</v>
      </c>
      <c r="H184" s="12"/>
    </row>
    <row r="185" spans="1:8" s="98" customFormat="1" x14ac:dyDescent="0.2">
      <c r="A185" s="23"/>
      <c r="B185" s="20"/>
      <c r="C185" s="21"/>
      <c r="D185" s="39"/>
      <c r="E185" s="89"/>
      <c r="F185" s="12"/>
      <c r="G185" s="96"/>
      <c r="H185" s="12"/>
    </row>
    <row r="186" spans="1:8" s="98" customFormat="1" x14ac:dyDescent="0.2">
      <c r="A186" s="23"/>
      <c r="B186" s="20" t="s">
        <v>248</v>
      </c>
      <c r="C186" s="21"/>
      <c r="D186" s="39"/>
      <c r="E186" s="89"/>
      <c r="F186" s="12"/>
      <c r="G186" s="96"/>
      <c r="H186" s="12"/>
    </row>
    <row r="187" spans="1:8" s="98" customFormat="1" x14ac:dyDescent="0.2">
      <c r="A187" s="23"/>
      <c r="B187" s="113" t="s">
        <v>261</v>
      </c>
      <c r="C187" s="21" t="s">
        <v>6</v>
      </c>
      <c r="D187" s="39">
        <f>1*D19</f>
        <v>17</v>
      </c>
      <c r="E187" s="89"/>
      <c r="F187" s="12">
        <f t="shared" ref="F187:F188" si="13">D187*E187</f>
        <v>0</v>
      </c>
      <c r="G187" s="96">
        <v>0.1</v>
      </c>
      <c r="H187" s="12"/>
    </row>
    <row r="188" spans="1:8" s="98" customFormat="1" x14ac:dyDescent="0.2">
      <c r="A188" s="23"/>
      <c r="B188" s="113" t="s">
        <v>262</v>
      </c>
      <c r="C188" s="21" t="s">
        <v>6</v>
      </c>
      <c r="D188" s="39">
        <f>1*D19*2</f>
        <v>34</v>
      </c>
      <c r="E188" s="89"/>
      <c r="F188" s="12">
        <f t="shared" si="13"/>
        <v>0</v>
      </c>
      <c r="G188" s="96">
        <v>0.1</v>
      </c>
      <c r="H188" s="12"/>
    </row>
    <row r="189" spans="1:8" s="98" customFormat="1" x14ac:dyDescent="0.2">
      <c r="A189" s="23"/>
      <c r="B189" s="122"/>
      <c r="C189" s="21"/>
      <c r="D189" s="39"/>
      <c r="E189" s="89"/>
      <c r="F189" s="12"/>
      <c r="G189" s="96"/>
      <c r="H189" s="12"/>
    </row>
    <row r="190" spans="1:8" s="98" customFormat="1" x14ac:dyDescent="0.2">
      <c r="A190" s="23"/>
      <c r="B190" s="122" t="s">
        <v>263</v>
      </c>
      <c r="C190" s="21" t="s">
        <v>6</v>
      </c>
      <c r="D190" s="39">
        <v>27</v>
      </c>
      <c r="E190" s="89"/>
      <c r="F190" s="12">
        <f t="shared" ref="F190" si="14">D190*E190</f>
        <v>0</v>
      </c>
      <c r="G190" s="96">
        <v>0.1</v>
      </c>
      <c r="H190" s="12"/>
    </row>
    <row r="191" spans="1:8" s="98" customFormat="1" x14ac:dyDescent="0.2">
      <c r="A191" s="23"/>
      <c r="B191" s="122"/>
      <c r="C191" s="21"/>
      <c r="D191" s="39"/>
      <c r="E191" s="89"/>
      <c r="F191" s="12"/>
      <c r="G191" s="96"/>
      <c r="H191" s="12"/>
    </row>
    <row r="192" spans="1:8" s="98" customFormat="1" ht="13.5" customHeight="1" x14ac:dyDescent="0.2">
      <c r="B192" s="86" t="str">
        <f>CONCATENATE("TOTAL ",A181," HT")</f>
        <v>TOTAL 4.7 HT</v>
      </c>
      <c r="C192" s="52"/>
      <c r="D192" s="53"/>
      <c r="E192" s="89"/>
      <c r="F192" s="27">
        <f>SUM(F183:F190)</f>
        <v>0</v>
      </c>
      <c r="G192" s="96"/>
      <c r="H192" s="12"/>
    </row>
    <row r="193" spans="1:8" s="98" customFormat="1" ht="13.5" customHeight="1" x14ac:dyDescent="0.2">
      <c r="B193" s="86"/>
      <c r="C193" s="14"/>
      <c r="D193" s="39"/>
      <c r="E193" s="89"/>
      <c r="F193" s="15"/>
      <c r="G193" s="96"/>
      <c r="H193" s="12"/>
    </row>
    <row r="194" spans="1:8" s="98" customFormat="1" ht="13.5" customHeight="1" x14ac:dyDescent="0.2">
      <c r="B194" s="86"/>
      <c r="C194" s="14"/>
      <c r="D194" s="39"/>
      <c r="E194" s="89"/>
      <c r="F194" s="15"/>
      <c r="G194" s="96"/>
      <c r="H194" s="12"/>
    </row>
    <row r="195" spans="1:8" s="98" customFormat="1" x14ac:dyDescent="0.2">
      <c r="A195" s="23">
        <v>4.8</v>
      </c>
      <c r="B195" s="22" t="s">
        <v>399</v>
      </c>
      <c r="C195" s="84"/>
      <c r="D195" s="39"/>
      <c r="E195" s="89"/>
      <c r="F195" s="12"/>
      <c r="G195" s="96"/>
      <c r="H195" s="12"/>
    </row>
    <row r="196" spans="1:8" s="98" customFormat="1" x14ac:dyDescent="0.2">
      <c r="A196" s="23"/>
      <c r="B196" s="22"/>
      <c r="C196" s="84"/>
      <c r="D196" s="39"/>
      <c r="E196" s="89"/>
      <c r="F196" s="12"/>
      <c r="G196" s="96"/>
      <c r="H196" s="12"/>
    </row>
    <row r="197" spans="1:8" s="100" customFormat="1" x14ac:dyDescent="0.2">
      <c r="A197" s="121" t="s">
        <v>441</v>
      </c>
      <c r="B197" s="22" t="s">
        <v>442</v>
      </c>
      <c r="C197" s="84"/>
      <c r="D197" s="39"/>
      <c r="E197" s="89"/>
      <c r="F197" s="12"/>
      <c r="G197" s="96"/>
      <c r="H197" s="99"/>
    </row>
    <row r="198" spans="1:8" s="98" customFormat="1" x14ac:dyDescent="0.2">
      <c r="A198" s="23"/>
      <c r="B198" s="20" t="s">
        <v>160</v>
      </c>
      <c r="C198" s="21"/>
      <c r="D198" s="39"/>
      <c r="E198" s="89"/>
      <c r="F198" s="12"/>
      <c r="G198" s="96"/>
      <c r="H198" s="12"/>
    </row>
    <row r="199" spans="1:8" s="98" customFormat="1" x14ac:dyDescent="0.2">
      <c r="A199" s="23"/>
      <c r="B199" s="113" t="s">
        <v>264</v>
      </c>
      <c r="C199" s="21" t="s">
        <v>6</v>
      </c>
      <c r="D199" s="39">
        <f>1*$D$18</f>
        <v>70</v>
      </c>
      <c r="E199" s="89"/>
      <c r="F199" s="12">
        <f t="shared" ref="F199:F200" si="15">D199*E199</f>
        <v>0</v>
      </c>
      <c r="G199" s="96">
        <v>0.1</v>
      </c>
      <c r="H199" s="12"/>
    </row>
    <row r="200" spans="1:8" s="98" customFormat="1" x14ac:dyDescent="0.2">
      <c r="A200" s="23"/>
      <c r="B200" s="113" t="s">
        <v>265</v>
      </c>
      <c r="C200" s="21" t="s">
        <v>6</v>
      </c>
      <c r="D200" s="39">
        <f>2*$D$18</f>
        <v>140</v>
      </c>
      <c r="E200" s="89"/>
      <c r="F200" s="12">
        <f t="shared" si="15"/>
        <v>0</v>
      </c>
      <c r="G200" s="96">
        <v>0.1</v>
      </c>
      <c r="H200" s="12"/>
    </row>
    <row r="201" spans="1:8" s="98" customFormat="1" x14ac:dyDescent="0.2">
      <c r="A201" s="23"/>
      <c r="B201" s="20"/>
      <c r="C201" s="21"/>
      <c r="D201" s="39"/>
      <c r="E201" s="89"/>
      <c r="F201" s="12"/>
      <c r="G201" s="96"/>
      <c r="H201" s="12"/>
    </row>
    <row r="202" spans="1:8" s="98" customFormat="1" x14ac:dyDescent="0.2">
      <c r="A202" s="23"/>
      <c r="B202" s="20" t="s">
        <v>161</v>
      </c>
      <c r="C202" s="21"/>
      <c r="D202" s="39"/>
      <c r="E202" s="89"/>
      <c r="F202" s="12"/>
      <c r="G202" s="96"/>
      <c r="H202" s="12"/>
    </row>
    <row r="203" spans="1:8" s="98" customFormat="1" x14ac:dyDescent="0.2">
      <c r="A203" s="23"/>
      <c r="B203" s="113" t="s">
        <v>266</v>
      </c>
      <c r="C203" s="21" t="s">
        <v>6</v>
      </c>
      <c r="D203" s="39">
        <f>1*$D$19</f>
        <v>17</v>
      </c>
      <c r="E203" s="89"/>
      <c r="F203" s="12">
        <f t="shared" ref="F203:F204" si="16">D203*E203</f>
        <v>0</v>
      </c>
      <c r="G203" s="96">
        <v>0.1</v>
      </c>
      <c r="H203" s="12"/>
    </row>
    <row r="204" spans="1:8" s="98" customFormat="1" x14ac:dyDescent="0.2">
      <c r="A204" s="23"/>
      <c r="B204" s="113" t="s">
        <v>265</v>
      </c>
      <c r="C204" s="21" t="s">
        <v>6</v>
      </c>
      <c r="D204" s="39">
        <f t="shared" ref="D204:D205" si="17">1*$D$19</f>
        <v>17</v>
      </c>
      <c r="E204" s="89"/>
      <c r="F204" s="12">
        <f t="shared" si="16"/>
        <v>0</v>
      </c>
      <c r="G204" s="96">
        <v>0.1</v>
      </c>
      <c r="H204" s="12"/>
    </row>
    <row r="205" spans="1:8" s="98" customFormat="1" x14ac:dyDescent="0.2">
      <c r="A205" s="23"/>
      <c r="B205" s="113" t="s">
        <v>267</v>
      </c>
      <c r="C205" s="21" t="s">
        <v>6</v>
      </c>
      <c r="D205" s="39">
        <f t="shared" si="17"/>
        <v>17</v>
      </c>
      <c r="E205" s="89"/>
      <c r="F205" s="12">
        <f t="shared" ref="F205" si="18">D205*E205</f>
        <v>0</v>
      </c>
      <c r="G205" s="96">
        <v>0.1</v>
      </c>
      <c r="H205" s="12"/>
    </row>
    <row r="206" spans="1:8" s="98" customFormat="1" x14ac:dyDescent="0.2">
      <c r="A206" s="23"/>
      <c r="B206" s="113"/>
      <c r="C206" s="21"/>
      <c r="D206" s="39"/>
      <c r="E206" s="89"/>
      <c r="F206" s="12"/>
      <c r="G206" s="96"/>
      <c r="H206" s="12"/>
    </row>
    <row r="207" spans="1:8" s="100" customFormat="1" x14ac:dyDescent="0.2">
      <c r="A207" s="121" t="s">
        <v>443</v>
      </c>
      <c r="B207" s="22" t="s">
        <v>444</v>
      </c>
      <c r="C207" s="84"/>
      <c r="D207" s="39"/>
      <c r="E207" s="89"/>
      <c r="F207" s="12"/>
      <c r="G207" s="96"/>
      <c r="H207" s="99"/>
    </row>
    <row r="208" spans="1:8" s="98" customFormat="1" x14ac:dyDescent="0.2">
      <c r="A208" s="23"/>
      <c r="B208" s="122" t="s">
        <v>445</v>
      </c>
      <c r="C208" s="21" t="s">
        <v>6</v>
      </c>
      <c r="D208" s="39">
        <v>31</v>
      </c>
      <c r="E208" s="89"/>
      <c r="F208" s="12">
        <f t="shared" ref="F208" si="19">D208*E208</f>
        <v>0</v>
      </c>
      <c r="G208" s="96">
        <v>0.1</v>
      </c>
      <c r="H208" s="12"/>
    </row>
    <row r="209" spans="1:8" s="98" customFormat="1" x14ac:dyDescent="0.2">
      <c r="A209" s="23"/>
      <c r="B209" s="113"/>
      <c r="C209" s="21"/>
      <c r="D209" s="39"/>
      <c r="E209" s="89"/>
      <c r="F209" s="12"/>
      <c r="G209" s="96"/>
      <c r="H209" s="12"/>
    </row>
    <row r="210" spans="1:8" s="98" customFormat="1" ht="13.5" customHeight="1" x14ac:dyDescent="0.2">
      <c r="B210" s="86" t="str">
        <f>CONCATENATE("TOTAL ",A195," HT")</f>
        <v>TOTAL 4.8 HT</v>
      </c>
      <c r="C210" s="52"/>
      <c r="D210" s="53"/>
      <c r="E210" s="89"/>
      <c r="F210" s="27">
        <f>SUM(F199:F208)</f>
        <v>0</v>
      </c>
      <c r="G210" s="96"/>
      <c r="H210" s="12"/>
    </row>
    <row r="211" spans="1:8" s="107" customFormat="1" x14ac:dyDescent="0.2">
      <c r="A211" s="101"/>
      <c r="B211" s="120"/>
      <c r="C211" s="108"/>
      <c r="D211" s="103"/>
      <c r="E211" s="104"/>
      <c r="F211" s="105"/>
      <c r="G211" s="106"/>
      <c r="H211" s="105"/>
    </row>
    <row r="212" spans="1:8" s="100" customFormat="1" x14ac:dyDescent="0.2">
      <c r="A212" s="23">
        <v>4.9000000000000004</v>
      </c>
      <c r="B212" s="22" t="s">
        <v>400</v>
      </c>
      <c r="C212" s="84"/>
      <c r="D212" s="39"/>
      <c r="E212" s="89"/>
      <c r="F212" s="12"/>
      <c r="G212" s="96"/>
      <c r="H212" s="99"/>
    </row>
    <row r="213" spans="1:8" s="100" customFormat="1" x14ac:dyDescent="0.2">
      <c r="A213" s="23"/>
      <c r="B213" s="20" t="s">
        <v>249</v>
      </c>
      <c r="C213" s="84"/>
      <c r="D213" s="39"/>
      <c r="E213" s="89"/>
      <c r="F213" s="12"/>
      <c r="G213" s="96"/>
      <c r="H213" s="99"/>
    </row>
    <row r="214" spans="1:8" s="100" customFormat="1" x14ac:dyDescent="0.2">
      <c r="A214" s="23"/>
      <c r="B214" s="114" t="s">
        <v>251</v>
      </c>
      <c r="C214" s="117" t="s">
        <v>213</v>
      </c>
      <c r="D214" s="119">
        <v>50</v>
      </c>
      <c r="E214" s="118"/>
      <c r="F214" s="12">
        <f>D214*E214</f>
        <v>0</v>
      </c>
      <c r="G214" s="96">
        <v>0.1</v>
      </c>
      <c r="H214" s="99"/>
    </row>
    <row r="215" spans="1:8" s="100" customFormat="1" x14ac:dyDescent="0.2">
      <c r="A215" s="23"/>
      <c r="B215" s="114" t="s">
        <v>252</v>
      </c>
      <c r="C215" s="117" t="s">
        <v>213</v>
      </c>
      <c r="D215" s="119">
        <v>15</v>
      </c>
      <c r="E215" s="118"/>
      <c r="F215" s="12">
        <f t="shared" ref="F215:F221" si="20">D215*E215</f>
        <v>0</v>
      </c>
      <c r="G215" s="96">
        <v>0.1</v>
      </c>
      <c r="H215" s="99"/>
    </row>
    <row r="216" spans="1:8" s="100" customFormat="1" x14ac:dyDescent="0.2">
      <c r="A216" s="23"/>
      <c r="B216" s="114" t="s">
        <v>253</v>
      </c>
      <c r="C216" s="117" t="s">
        <v>213</v>
      </c>
      <c r="D216" s="119">
        <v>20</v>
      </c>
      <c r="E216" s="118"/>
      <c r="F216" s="12">
        <f t="shared" si="20"/>
        <v>0</v>
      </c>
      <c r="G216" s="96">
        <v>0.1</v>
      </c>
      <c r="H216" s="99"/>
    </row>
    <row r="217" spans="1:8" s="100" customFormat="1" x14ac:dyDescent="0.2">
      <c r="A217" s="23"/>
      <c r="B217" s="114" t="s">
        <v>254</v>
      </c>
      <c r="C217" s="117" t="s">
        <v>213</v>
      </c>
      <c r="D217" s="119">
        <v>10</v>
      </c>
      <c r="E217" s="118"/>
      <c r="F217" s="12">
        <f t="shared" si="20"/>
        <v>0</v>
      </c>
      <c r="G217" s="96">
        <v>0.1</v>
      </c>
      <c r="H217" s="99"/>
    </row>
    <row r="218" spans="1:8" s="100" customFormat="1" x14ac:dyDescent="0.2">
      <c r="A218" s="23"/>
      <c r="B218" s="134" t="s">
        <v>255</v>
      </c>
      <c r="C218" s="117" t="s">
        <v>213</v>
      </c>
      <c r="D218" s="119">
        <v>10</v>
      </c>
      <c r="E218" s="118"/>
      <c r="F218" s="12">
        <f t="shared" si="20"/>
        <v>0</v>
      </c>
      <c r="G218" s="96">
        <v>0.1</v>
      </c>
      <c r="H218" s="99"/>
    </row>
    <row r="219" spans="1:8" s="100" customFormat="1" x14ac:dyDescent="0.2">
      <c r="A219" s="23"/>
      <c r="B219" s="114" t="s">
        <v>256</v>
      </c>
      <c r="C219" s="117" t="s">
        <v>213</v>
      </c>
      <c r="D219" s="119">
        <v>10</v>
      </c>
      <c r="E219" s="118"/>
      <c r="F219" s="12">
        <f t="shared" si="20"/>
        <v>0</v>
      </c>
      <c r="G219" s="96">
        <v>0.1</v>
      </c>
      <c r="H219" s="99"/>
    </row>
    <row r="220" spans="1:8" s="100" customFormat="1" x14ac:dyDescent="0.2">
      <c r="A220" s="23"/>
      <c r="B220" s="114" t="s">
        <v>257</v>
      </c>
      <c r="C220" s="117" t="s">
        <v>213</v>
      </c>
      <c r="D220" s="119">
        <v>10</v>
      </c>
      <c r="E220" s="118"/>
      <c r="F220" s="12">
        <f t="shared" si="20"/>
        <v>0</v>
      </c>
      <c r="G220" s="96">
        <v>0.1</v>
      </c>
      <c r="H220" s="99"/>
    </row>
    <row r="221" spans="1:8" s="100" customFormat="1" x14ac:dyDescent="0.2">
      <c r="A221" s="115"/>
      <c r="B221" s="116" t="s">
        <v>258</v>
      </c>
      <c r="C221" s="117" t="s">
        <v>213</v>
      </c>
      <c r="D221" s="119">
        <v>10</v>
      </c>
      <c r="E221" s="118"/>
      <c r="F221" s="12">
        <f t="shared" si="20"/>
        <v>0</v>
      </c>
      <c r="G221" s="96">
        <v>0.1</v>
      </c>
      <c r="H221" s="99"/>
    </row>
    <row r="222" spans="1:8" s="100" customFormat="1" x14ac:dyDescent="0.2">
      <c r="A222" s="23"/>
      <c r="B222" s="20"/>
      <c r="C222" s="84"/>
      <c r="D222" s="39"/>
      <c r="E222" s="89"/>
      <c r="F222" s="12"/>
      <c r="G222" s="96"/>
      <c r="H222" s="99"/>
    </row>
    <row r="223" spans="1:8" s="100" customFormat="1" x14ac:dyDescent="0.2">
      <c r="A223" s="23"/>
      <c r="B223" s="20" t="s">
        <v>250</v>
      </c>
      <c r="C223" s="84"/>
      <c r="D223" s="39"/>
      <c r="E223" s="89"/>
      <c r="F223" s="12"/>
      <c r="G223" s="96"/>
      <c r="H223" s="99"/>
    </row>
    <row r="224" spans="1:8" s="100" customFormat="1" x14ac:dyDescent="0.2">
      <c r="A224" s="23"/>
      <c r="B224" s="114" t="s">
        <v>251</v>
      </c>
      <c r="C224" s="84" t="s">
        <v>213</v>
      </c>
      <c r="D224" s="39">
        <v>210</v>
      </c>
      <c r="E224" s="89"/>
      <c r="F224" s="12">
        <f>E224*D224</f>
        <v>0</v>
      </c>
      <c r="G224" s="96">
        <v>0.1</v>
      </c>
      <c r="H224" s="99"/>
    </row>
    <row r="225" spans="1:8" s="100" customFormat="1" x14ac:dyDescent="0.2">
      <c r="A225" s="23"/>
      <c r="B225" s="114" t="s">
        <v>259</v>
      </c>
      <c r="C225" s="84" t="s">
        <v>213</v>
      </c>
      <c r="D225" s="39">
        <v>50</v>
      </c>
      <c r="E225" s="89"/>
      <c r="F225" s="12">
        <f>E225*D225</f>
        <v>0</v>
      </c>
      <c r="G225" s="96">
        <v>0.1</v>
      </c>
      <c r="H225" s="99"/>
    </row>
    <row r="226" spans="1:8" s="100" customFormat="1" x14ac:dyDescent="0.2">
      <c r="A226" s="23"/>
      <c r="B226" s="114"/>
      <c r="C226" s="84"/>
      <c r="D226" s="39"/>
      <c r="E226" s="89"/>
      <c r="F226" s="12"/>
      <c r="G226" s="96"/>
      <c r="H226" s="99"/>
    </row>
    <row r="227" spans="1:8" s="100" customFormat="1" x14ac:dyDescent="0.2">
      <c r="A227" s="23"/>
      <c r="B227" s="114" t="s">
        <v>260</v>
      </c>
      <c r="C227" s="108" t="s">
        <v>6</v>
      </c>
      <c r="D227" s="103">
        <f>D200+D204+D205</f>
        <v>174</v>
      </c>
      <c r="E227" s="104"/>
      <c r="F227" s="105">
        <f>E227*D227</f>
        <v>0</v>
      </c>
      <c r="G227" s="106">
        <v>0.1</v>
      </c>
      <c r="H227" s="99"/>
    </row>
    <row r="228" spans="1:8" s="100" customFormat="1" x14ac:dyDescent="0.2">
      <c r="A228" s="23"/>
      <c r="B228" s="114"/>
      <c r="C228" s="84"/>
      <c r="D228" s="39"/>
      <c r="E228" s="89"/>
      <c r="F228" s="12"/>
      <c r="G228" s="96"/>
      <c r="H228" s="99"/>
    </row>
    <row r="229" spans="1:8" s="100" customFormat="1" x14ac:dyDescent="0.2">
      <c r="A229" s="23"/>
      <c r="B229" s="114" t="s">
        <v>268</v>
      </c>
      <c r="C229" s="84"/>
      <c r="D229" s="39"/>
      <c r="E229" s="89"/>
      <c r="F229" s="12"/>
      <c r="G229" s="96"/>
      <c r="H229" s="99"/>
    </row>
    <row r="230" spans="1:8" s="98" customFormat="1" x14ac:dyDescent="0.2">
      <c r="A230" s="23"/>
      <c r="B230" s="114" t="s">
        <v>251</v>
      </c>
      <c r="C230" s="84" t="s">
        <v>6</v>
      </c>
      <c r="D230" s="39">
        <v>10</v>
      </c>
      <c r="E230" s="89"/>
      <c r="F230" s="12">
        <f>D230*E230</f>
        <v>0</v>
      </c>
      <c r="G230" s="96">
        <v>0.1</v>
      </c>
      <c r="H230" s="12"/>
    </row>
    <row r="231" spans="1:8" s="98" customFormat="1" x14ac:dyDescent="0.2">
      <c r="A231" s="23"/>
      <c r="B231" s="114" t="s">
        <v>259</v>
      </c>
      <c r="C231" s="84" t="s">
        <v>6</v>
      </c>
      <c r="D231" s="39">
        <v>2</v>
      </c>
      <c r="E231" s="89"/>
      <c r="F231" s="12">
        <f>D231*E231</f>
        <v>0</v>
      </c>
      <c r="G231" s="96">
        <v>0.1</v>
      </c>
      <c r="H231" s="12"/>
    </row>
    <row r="232" spans="1:8" s="100" customFormat="1" x14ac:dyDescent="0.2">
      <c r="A232" s="23"/>
      <c r="B232" s="114"/>
      <c r="C232" s="84"/>
      <c r="D232" s="39"/>
      <c r="E232" s="89"/>
      <c r="F232" s="12"/>
      <c r="G232" s="96"/>
      <c r="H232" s="99"/>
    </row>
    <row r="233" spans="1:8" s="98" customFormat="1" ht="13.5" customHeight="1" x14ac:dyDescent="0.2">
      <c r="B233" s="86" t="str">
        <f>CONCATENATE("TOTAL ",A212," HT")</f>
        <v>TOTAL 4.9 HT</v>
      </c>
      <c r="C233" s="52"/>
      <c r="D233" s="53"/>
      <c r="E233" s="89"/>
      <c r="F233" s="27">
        <f>SUM(F214:F231)</f>
        <v>0</v>
      </c>
      <c r="G233" s="96"/>
      <c r="H233" s="12"/>
    </row>
    <row r="234" spans="1:8" s="100" customFormat="1" x14ac:dyDescent="0.2">
      <c r="A234" s="23"/>
      <c r="B234" s="114"/>
      <c r="C234" s="84"/>
      <c r="D234" s="39"/>
      <c r="E234" s="89"/>
      <c r="F234" s="12"/>
      <c r="G234" s="96"/>
      <c r="H234" s="99"/>
    </row>
    <row r="235" spans="1:8" s="100" customFormat="1" x14ac:dyDescent="0.2">
      <c r="A235" s="121" t="s">
        <v>162</v>
      </c>
      <c r="B235" s="22" t="s">
        <v>163</v>
      </c>
      <c r="C235" s="84"/>
      <c r="D235" s="39"/>
      <c r="E235" s="89"/>
      <c r="F235" s="12"/>
      <c r="G235" s="96"/>
      <c r="H235" s="99"/>
    </row>
    <row r="236" spans="1:8" s="100" customFormat="1" x14ac:dyDescent="0.2">
      <c r="A236" s="121"/>
      <c r="B236" s="22"/>
      <c r="C236" s="84"/>
      <c r="D236" s="39"/>
      <c r="E236" s="89"/>
      <c r="F236" s="12"/>
      <c r="G236" s="96"/>
      <c r="H236" s="99"/>
    </row>
    <row r="237" spans="1:8" s="100" customFormat="1" x14ac:dyDescent="0.2">
      <c r="A237" s="121" t="s">
        <v>164</v>
      </c>
      <c r="B237" s="22" t="s">
        <v>165</v>
      </c>
      <c r="C237" s="84"/>
      <c r="D237" s="39"/>
      <c r="E237" s="89"/>
      <c r="F237" s="12"/>
      <c r="G237" s="96"/>
      <c r="H237" s="99"/>
    </row>
    <row r="238" spans="1:8" s="107" customFormat="1" x14ac:dyDescent="0.2">
      <c r="A238" s="101"/>
      <c r="B238" s="120" t="s">
        <v>270</v>
      </c>
      <c r="C238" s="108"/>
      <c r="D238" s="103"/>
      <c r="E238" s="104"/>
      <c r="F238" s="105"/>
      <c r="G238" s="106"/>
      <c r="H238" s="105"/>
    </row>
    <row r="239" spans="1:8" s="98" customFormat="1" x14ac:dyDescent="0.2">
      <c r="A239" s="23"/>
      <c r="B239" s="20" t="s">
        <v>271</v>
      </c>
      <c r="C239" s="84" t="s">
        <v>6</v>
      </c>
      <c r="D239" s="39">
        <v>1</v>
      </c>
      <c r="E239" s="89"/>
      <c r="F239" s="12">
        <v>0</v>
      </c>
      <c r="G239" s="96">
        <v>0.1</v>
      </c>
      <c r="H239" s="12"/>
    </row>
    <row r="240" spans="1:8" s="98" customFormat="1" x14ac:dyDescent="0.2">
      <c r="A240" s="23"/>
      <c r="B240" s="20" t="s">
        <v>272</v>
      </c>
      <c r="C240" s="84" t="s">
        <v>6</v>
      </c>
      <c r="D240" s="39">
        <v>1</v>
      </c>
      <c r="E240" s="89"/>
      <c r="F240" s="12">
        <v>0</v>
      </c>
      <c r="G240" s="96">
        <v>0.1</v>
      </c>
      <c r="H240" s="12"/>
    </row>
    <row r="241" spans="1:8" s="98" customFormat="1" x14ac:dyDescent="0.2">
      <c r="A241" s="23"/>
      <c r="B241" s="20" t="s">
        <v>273</v>
      </c>
      <c r="C241" s="84" t="s">
        <v>7</v>
      </c>
      <c r="D241" s="39">
        <v>2</v>
      </c>
      <c r="E241" s="89"/>
      <c r="F241" s="12">
        <v>0</v>
      </c>
      <c r="G241" s="96">
        <v>0.1</v>
      </c>
      <c r="H241" s="12"/>
    </row>
    <row r="242" spans="1:8" s="98" customFormat="1" x14ac:dyDescent="0.2">
      <c r="A242" s="23"/>
      <c r="B242" s="20"/>
      <c r="C242" s="84"/>
      <c r="D242" s="39"/>
      <c r="E242" s="89"/>
      <c r="F242" s="12"/>
      <c r="G242" s="96"/>
      <c r="H242" s="12"/>
    </row>
    <row r="243" spans="1:8" s="98" customFormat="1" x14ac:dyDescent="0.2">
      <c r="A243" s="23" t="s">
        <v>166</v>
      </c>
      <c r="B243" s="85" t="s">
        <v>167</v>
      </c>
      <c r="C243" s="84"/>
      <c r="D243" s="39"/>
      <c r="E243" s="89"/>
      <c r="F243" s="12"/>
      <c r="G243" s="96"/>
      <c r="H243" s="12"/>
    </row>
    <row r="244" spans="1:8" s="98" customFormat="1" x14ac:dyDescent="0.2">
      <c r="A244" s="23"/>
      <c r="B244" s="20" t="s">
        <v>269</v>
      </c>
      <c r="C244" s="84" t="s">
        <v>7</v>
      </c>
      <c r="D244" s="39">
        <v>2</v>
      </c>
      <c r="E244" s="89"/>
      <c r="F244" s="12">
        <f t="shared" ref="F244" si="21">D244*E244</f>
        <v>0</v>
      </c>
      <c r="G244" s="96">
        <v>0</v>
      </c>
      <c r="H244" s="12"/>
    </row>
    <row r="245" spans="1:8" s="98" customFormat="1" x14ac:dyDescent="0.2">
      <c r="A245" s="23"/>
      <c r="B245" s="20"/>
      <c r="C245" s="84"/>
      <c r="D245" s="39"/>
      <c r="E245" s="89"/>
      <c r="F245" s="12"/>
      <c r="G245" s="96"/>
      <c r="H245" s="12"/>
    </row>
    <row r="246" spans="1:8" s="98" customFormat="1" x14ac:dyDescent="0.2">
      <c r="A246" s="23" t="s">
        <v>169</v>
      </c>
      <c r="B246" s="85" t="s">
        <v>170</v>
      </c>
      <c r="C246" s="84"/>
      <c r="D246" s="39"/>
      <c r="E246" s="89"/>
      <c r="F246" s="12"/>
      <c r="G246" s="96"/>
      <c r="H246" s="12"/>
    </row>
    <row r="247" spans="1:8" s="98" customFormat="1" x14ac:dyDescent="0.2">
      <c r="A247" s="23"/>
      <c r="B247" s="20" t="s">
        <v>274</v>
      </c>
      <c r="C247" s="84" t="s">
        <v>7</v>
      </c>
      <c r="D247" s="39">
        <v>2</v>
      </c>
      <c r="E247" s="89"/>
      <c r="F247" s="12">
        <f t="shared" ref="F247" si="22">D247*E247</f>
        <v>0</v>
      </c>
      <c r="G247" s="96">
        <v>0.1</v>
      </c>
      <c r="H247" s="12"/>
    </row>
    <row r="248" spans="1:8" s="98" customFormat="1" x14ac:dyDescent="0.2">
      <c r="A248" s="23"/>
      <c r="B248" s="20"/>
      <c r="C248" s="84"/>
      <c r="D248" s="39"/>
      <c r="E248" s="89"/>
      <c r="F248" s="12"/>
      <c r="G248" s="96"/>
      <c r="H248" s="12"/>
    </row>
    <row r="249" spans="1:8" s="98" customFormat="1" x14ac:dyDescent="0.2">
      <c r="A249" s="23" t="s">
        <v>275</v>
      </c>
      <c r="B249" s="85" t="s">
        <v>171</v>
      </c>
      <c r="C249" s="84"/>
      <c r="D249" s="39"/>
      <c r="E249" s="89"/>
      <c r="F249" s="12"/>
      <c r="G249" s="96"/>
      <c r="H249" s="12"/>
    </row>
    <row r="250" spans="1:8" s="98" customFormat="1" x14ac:dyDescent="0.2">
      <c r="A250" s="23"/>
      <c r="B250" s="20" t="s">
        <v>269</v>
      </c>
      <c r="C250" s="84" t="s">
        <v>7</v>
      </c>
      <c r="D250" s="39">
        <v>2</v>
      </c>
      <c r="E250" s="89"/>
      <c r="F250" s="12">
        <f t="shared" ref="F250" si="23">D250*E250</f>
        <v>0</v>
      </c>
      <c r="G250" s="96">
        <v>0.1</v>
      </c>
      <c r="H250" s="12"/>
    </row>
    <row r="251" spans="1:8" s="98" customFormat="1" x14ac:dyDescent="0.2">
      <c r="A251" s="23"/>
      <c r="B251" s="20"/>
      <c r="C251" s="84"/>
      <c r="D251" s="39"/>
      <c r="E251" s="89"/>
      <c r="F251" s="12"/>
      <c r="G251" s="96"/>
      <c r="H251" s="12"/>
    </row>
    <row r="252" spans="1:8" s="98" customFormat="1" ht="13.5" customHeight="1" x14ac:dyDescent="0.2">
      <c r="B252" s="86" t="str">
        <f>CONCATENATE("TOTAL ",A235," HT")</f>
        <v>TOTAL 4.10 HT</v>
      </c>
      <c r="C252" s="52"/>
      <c r="D252" s="53"/>
      <c r="E252" s="89"/>
      <c r="F252" s="27">
        <f>SUM(F239:F250)</f>
        <v>0</v>
      </c>
      <c r="G252" s="96"/>
      <c r="H252" s="12"/>
    </row>
    <row r="253" spans="1:8" s="98" customFormat="1" x14ac:dyDescent="0.2">
      <c r="A253" s="23"/>
      <c r="B253" s="20"/>
      <c r="C253" s="84"/>
      <c r="D253" s="39"/>
      <c r="E253" s="89"/>
      <c r="F253" s="12"/>
      <c r="G253" s="96"/>
      <c r="H253" s="12"/>
    </row>
    <row r="254" spans="1:8" s="98" customFormat="1" x14ac:dyDescent="0.2">
      <c r="A254" s="23" t="s">
        <v>278</v>
      </c>
      <c r="B254" s="22" t="s">
        <v>172</v>
      </c>
      <c r="C254" s="84"/>
      <c r="D254" s="39"/>
      <c r="E254" s="89"/>
      <c r="F254" s="12"/>
      <c r="G254" s="96"/>
      <c r="H254" s="12"/>
    </row>
    <row r="255" spans="1:8" s="98" customFormat="1" x14ac:dyDescent="0.2">
      <c r="A255" s="23"/>
      <c r="B255" s="135" t="s">
        <v>276</v>
      </c>
      <c r="C255" s="84"/>
      <c r="D255" s="39"/>
      <c r="E255" s="89"/>
      <c r="F255" s="12"/>
      <c r="G255" s="96"/>
      <c r="H255" s="12"/>
    </row>
    <row r="256" spans="1:8" s="98" customFormat="1" x14ac:dyDescent="0.2">
      <c r="A256" s="23"/>
      <c r="B256" s="135" t="s">
        <v>258</v>
      </c>
      <c r="C256" s="84" t="s">
        <v>6</v>
      </c>
      <c r="D256" s="39">
        <v>1</v>
      </c>
      <c r="E256" s="89"/>
      <c r="F256" s="12">
        <f>D256*E256</f>
        <v>0</v>
      </c>
      <c r="G256" s="96">
        <v>0.1</v>
      </c>
      <c r="H256" s="12"/>
    </row>
    <row r="257" spans="1:8" s="98" customFormat="1" x14ac:dyDescent="0.2">
      <c r="A257" s="23"/>
      <c r="B257" s="135" t="s">
        <v>277</v>
      </c>
      <c r="C257" s="84" t="s">
        <v>6</v>
      </c>
      <c r="D257" s="39">
        <v>1</v>
      </c>
      <c r="E257" s="89"/>
      <c r="F257" s="12">
        <f>D257*E257</f>
        <v>0</v>
      </c>
      <c r="G257" s="96">
        <v>0.1</v>
      </c>
      <c r="H257" s="12"/>
    </row>
    <row r="258" spans="1:8" s="98" customFormat="1" x14ac:dyDescent="0.2">
      <c r="A258" s="23"/>
      <c r="B258" s="135"/>
      <c r="C258" s="84"/>
      <c r="D258" s="39"/>
      <c r="E258" s="89"/>
      <c r="F258" s="12"/>
      <c r="G258" s="96"/>
      <c r="H258" s="12"/>
    </row>
    <row r="259" spans="1:8" s="98" customFormat="1" x14ac:dyDescent="0.2">
      <c r="A259" s="23"/>
      <c r="B259" s="86" t="str">
        <f>CONCATENATE("TOTAL ",A254," HT")</f>
        <v>TOTAL 4.11 HT</v>
      </c>
      <c r="C259" s="52"/>
      <c r="D259" s="53"/>
      <c r="E259" s="89"/>
      <c r="F259" s="27">
        <f>SUM(F256:F257)</f>
        <v>0</v>
      </c>
      <c r="G259" s="96"/>
      <c r="H259" s="12"/>
    </row>
    <row r="260" spans="1:8" s="98" customFormat="1" x14ac:dyDescent="0.2">
      <c r="A260" s="23"/>
      <c r="B260" s="135"/>
      <c r="C260" s="84"/>
      <c r="D260" s="39"/>
      <c r="E260" s="89"/>
      <c r="F260" s="12"/>
      <c r="G260" s="96"/>
      <c r="H260" s="12"/>
    </row>
    <row r="261" spans="1:8" s="98" customFormat="1" x14ac:dyDescent="0.2">
      <c r="A261" s="23">
        <v>4.12</v>
      </c>
      <c r="B261" s="22" t="s">
        <v>446</v>
      </c>
      <c r="C261" s="84"/>
      <c r="D261" s="39"/>
      <c r="E261" s="89"/>
      <c r="F261" s="12"/>
      <c r="G261" s="96"/>
      <c r="H261" s="12"/>
    </row>
    <row r="262" spans="1:8" s="98" customFormat="1" x14ac:dyDescent="0.2">
      <c r="A262" s="23"/>
      <c r="B262" s="135" t="s">
        <v>447</v>
      </c>
      <c r="C262" s="84" t="s">
        <v>6</v>
      </c>
      <c r="D262" s="39">
        <v>6</v>
      </c>
      <c r="E262" s="89"/>
      <c r="F262" s="12">
        <f>D262*E262</f>
        <v>0</v>
      </c>
      <c r="G262" s="96">
        <v>0.1</v>
      </c>
      <c r="H262" s="12"/>
    </row>
    <row r="263" spans="1:8" s="98" customFormat="1" x14ac:dyDescent="0.2">
      <c r="A263" s="23"/>
      <c r="B263" s="135"/>
      <c r="C263" s="84"/>
      <c r="D263" s="39"/>
      <c r="E263" s="89"/>
      <c r="F263" s="12"/>
      <c r="G263" s="96"/>
      <c r="H263" s="12"/>
    </row>
    <row r="264" spans="1:8" s="98" customFormat="1" x14ac:dyDescent="0.2">
      <c r="A264" s="23"/>
      <c r="B264" s="86" t="str">
        <f>CONCATENATE("TOTAL ",A261," HT")</f>
        <v>TOTAL 4.12 HT</v>
      </c>
      <c r="C264" s="52"/>
      <c r="D264" s="53"/>
      <c r="E264" s="89"/>
      <c r="F264" s="27">
        <f>SUM(F261:F262)</f>
        <v>0</v>
      </c>
      <c r="G264" s="96"/>
      <c r="H264" s="12"/>
    </row>
    <row r="265" spans="1:8" s="98" customFormat="1" x14ac:dyDescent="0.2">
      <c r="A265" s="23"/>
      <c r="B265" s="20"/>
      <c r="C265" s="84"/>
      <c r="D265" s="39"/>
      <c r="E265" s="89"/>
      <c r="F265" s="12"/>
      <c r="G265" s="96"/>
      <c r="H265" s="12"/>
    </row>
    <row r="266" spans="1:8" s="98" customFormat="1" x14ac:dyDescent="0.2">
      <c r="A266" s="23">
        <v>4.13</v>
      </c>
      <c r="B266" s="85" t="s">
        <v>173</v>
      </c>
      <c r="C266" s="84"/>
      <c r="D266" s="39"/>
      <c r="E266" s="89"/>
      <c r="F266" s="12"/>
      <c r="G266" s="96"/>
      <c r="H266" s="12"/>
    </row>
    <row r="267" spans="1:8" s="98" customFormat="1" x14ac:dyDescent="0.2">
      <c r="A267" s="23"/>
      <c r="B267" s="20" t="s">
        <v>168</v>
      </c>
      <c r="C267" s="84" t="s">
        <v>7</v>
      </c>
      <c r="D267" s="39">
        <v>2</v>
      </c>
      <c r="E267" s="89"/>
      <c r="F267" s="12">
        <f t="shared" ref="F267" si="24">D267*E267</f>
        <v>0</v>
      </c>
      <c r="G267" s="96">
        <v>0.1</v>
      </c>
      <c r="H267" s="12"/>
    </row>
    <row r="268" spans="1:8" s="98" customFormat="1" x14ac:dyDescent="0.2">
      <c r="A268" s="23"/>
      <c r="B268" s="20"/>
      <c r="C268" s="84"/>
      <c r="D268" s="39"/>
      <c r="E268" s="89"/>
      <c r="F268" s="12"/>
      <c r="G268" s="96"/>
      <c r="H268" s="12"/>
    </row>
    <row r="269" spans="1:8" s="98" customFormat="1" ht="13.5" customHeight="1" x14ac:dyDescent="0.2">
      <c r="B269" s="86" t="str">
        <f>CONCATENATE("TOTAL ",A266," HT")</f>
        <v>TOTAL 4.13 HT</v>
      </c>
      <c r="C269" s="52"/>
      <c r="D269" s="53"/>
      <c r="E269" s="89"/>
      <c r="F269" s="27">
        <f>SUM(F266:F267)</f>
        <v>0</v>
      </c>
      <c r="G269" s="96"/>
      <c r="H269" s="12"/>
    </row>
    <row r="270" spans="1:8" s="98" customFormat="1" x14ac:dyDescent="0.2">
      <c r="A270" s="23"/>
      <c r="B270" s="20"/>
      <c r="C270" s="84"/>
      <c r="D270" s="39"/>
      <c r="E270" s="89"/>
      <c r="F270" s="12"/>
      <c r="G270" s="96"/>
      <c r="H270" s="12"/>
    </row>
    <row r="271" spans="1:8" s="98" customFormat="1" x14ac:dyDescent="0.2">
      <c r="A271" s="23">
        <v>4.1399999999999997</v>
      </c>
      <c r="B271" s="85" t="s">
        <v>175</v>
      </c>
      <c r="C271" s="84"/>
      <c r="D271" s="39"/>
      <c r="E271" s="89"/>
      <c r="F271" s="12"/>
      <c r="G271" s="96"/>
      <c r="H271" s="12"/>
    </row>
    <row r="272" spans="1:8" s="98" customFormat="1" x14ac:dyDescent="0.2">
      <c r="A272" s="23"/>
      <c r="B272" s="20" t="s">
        <v>292</v>
      </c>
      <c r="C272" s="84"/>
      <c r="D272" s="39"/>
      <c r="E272" s="89"/>
      <c r="F272" s="12"/>
      <c r="G272" s="96"/>
      <c r="H272" s="12"/>
    </row>
    <row r="273" spans="1:8" s="98" customFormat="1" x14ac:dyDescent="0.2">
      <c r="A273" s="23"/>
      <c r="B273" s="20" t="s">
        <v>293</v>
      </c>
      <c r="C273" s="84" t="s">
        <v>7</v>
      </c>
      <c r="D273" s="39">
        <f t="shared" ref="D273:D276" si="25">12*8</f>
        <v>96</v>
      </c>
      <c r="E273" s="89"/>
      <c r="F273" s="12">
        <f t="shared" ref="F273:F276" si="26">D273*E273</f>
        <v>0</v>
      </c>
      <c r="G273" s="96">
        <v>0.1</v>
      </c>
      <c r="H273" s="12"/>
    </row>
    <row r="274" spans="1:8" s="98" customFormat="1" x14ac:dyDescent="0.2">
      <c r="A274" s="23"/>
      <c r="B274" s="20" t="s">
        <v>294</v>
      </c>
      <c r="C274" s="84" t="s">
        <v>7</v>
      </c>
      <c r="D274" s="39">
        <v>1</v>
      </c>
      <c r="E274" s="89"/>
      <c r="F274" s="12">
        <f t="shared" si="26"/>
        <v>0</v>
      </c>
      <c r="G274" s="96">
        <v>0.1</v>
      </c>
      <c r="H274" s="12"/>
    </row>
    <row r="275" spans="1:8" s="98" customFormat="1" x14ac:dyDescent="0.2">
      <c r="A275" s="23"/>
      <c r="B275" s="20" t="s">
        <v>295</v>
      </c>
      <c r="C275" s="84" t="s">
        <v>7</v>
      </c>
      <c r="D275" s="39">
        <v>1</v>
      </c>
      <c r="E275" s="89"/>
      <c r="F275" s="12">
        <f t="shared" si="26"/>
        <v>0</v>
      </c>
      <c r="G275" s="96">
        <v>0.1</v>
      </c>
      <c r="H275" s="12"/>
    </row>
    <row r="276" spans="1:8" s="98" customFormat="1" x14ac:dyDescent="0.2">
      <c r="A276" s="23"/>
      <c r="B276" s="20" t="s">
        <v>296</v>
      </c>
      <c r="C276" s="84" t="s">
        <v>7</v>
      </c>
      <c r="D276" s="39">
        <f t="shared" si="25"/>
        <v>96</v>
      </c>
      <c r="E276" s="89"/>
      <c r="F276" s="12">
        <f t="shared" si="26"/>
        <v>0</v>
      </c>
      <c r="G276" s="96">
        <v>0.1</v>
      </c>
      <c r="H276" s="12"/>
    </row>
    <row r="277" spans="1:8" s="98" customFormat="1" x14ac:dyDescent="0.2">
      <c r="A277" s="23"/>
      <c r="B277" s="20" t="s">
        <v>287</v>
      </c>
      <c r="C277" s="84" t="s">
        <v>7</v>
      </c>
      <c r="D277" s="39">
        <f>17</f>
        <v>17</v>
      </c>
      <c r="E277" s="89"/>
      <c r="F277" s="12">
        <f t="shared" ref="F277" si="27">D277*E277</f>
        <v>0</v>
      </c>
      <c r="G277" s="96">
        <v>0.1</v>
      </c>
      <c r="H277" s="12"/>
    </row>
    <row r="278" spans="1:8" s="98" customFormat="1" x14ac:dyDescent="0.2">
      <c r="A278" s="23"/>
      <c r="B278" s="20" t="s">
        <v>210</v>
      </c>
      <c r="C278" s="84" t="s">
        <v>7</v>
      </c>
      <c r="D278" s="39">
        <f>D276+D277</f>
        <v>113</v>
      </c>
      <c r="E278" s="89"/>
      <c r="F278" s="12">
        <f>D278*E278</f>
        <v>0</v>
      </c>
      <c r="G278" s="96">
        <v>0.1</v>
      </c>
      <c r="H278" s="12"/>
    </row>
    <row r="279" spans="1:8" s="98" customFormat="1" x14ac:dyDescent="0.2">
      <c r="A279" s="23"/>
      <c r="B279" s="20"/>
      <c r="C279" s="84"/>
      <c r="D279" s="39"/>
      <c r="E279" s="89"/>
      <c r="F279" s="12"/>
      <c r="G279" s="96"/>
      <c r="H279" s="12"/>
    </row>
    <row r="280" spans="1:8" s="98" customFormat="1" ht="13.5" customHeight="1" x14ac:dyDescent="0.2">
      <c r="B280" s="86" t="str">
        <f>CONCATENATE("TOTAL ",A271," HT")</f>
        <v>TOTAL 4.14 HT</v>
      </c>
      <c r="C280" s="52"/>
      <c r="D280" s="53"/>
      <c r="E280" s="89"/>
      <c r="F280" s="27">
        <f>SUM(F273:F278)</f>
        <v>0</v>
      </c>
      <c r="G280" s="96"/>
      <c r="H280" s="12"/>
    </row>
    <row r="281" spans="1:8" s="98" customFormat="1" x14ac:dyDescent="0.2">
      <c r="A281" s="23"/>
      <c r="B281" s="20"/>
      <c r="C281" s="84"/>
      <c r="D281" s="39"/>
      <c r="E281" s="89"/>
      <c r="F281" s="12"/>
      <c r="G281" s="96"/>
      <c r="H281" s="12"/>
    </row>
    <row r="282" spans="1:8" s="98" customFormat="1" ht="13.5" customHeight="1" x14ac:dyDescent="0.2">
      <c r="A282" s="57"/>
      <c r="B282" s="24" t="s">
        <v>13</v>
      </c>
      <c r="C282" s="14"/>
      <c r="D282" s="39"/>
      <c r="E282" s="89"/>
      <c r="F282" s="15"/>
      <c r="G282" s="96"/>
      <c r="H282" s="12"/>
    </row>
    <row r="283" spans="1:8" s="98" customFormat="1" x14ac:dyDescent="0.2">
      <c r="A283" s="23"/>
      <c r="B283" s="25"/>
      <c r="C283" s="13"/>
      <c r="D283" s="39"/>
      <c r="E283" s="89"/>
      <c r="F283" s="12"/>
      <c r="G283" s="96"/>
      <c r="H283" s="12"/>
    </row>
    <row r="284" spans="1:8" s="98" customFormat="1" x14ac:dyDescent="0.2">
      <c r="A284" s="26">
        <v>5</v>
      </c>
      <c r="B284" s="26" t="s">
        <v>14</v>
      </c>
      <c r="C284" s="13"/>
      <c r="D284" s="39"/>
      <c r="E284" s="89"/>
      <c r="F284" s="12"/>
      <c r="G284" s="96"/>
      <c r="H284" s="12"/>
    </row>
    <row r="285" spans="1:8" s="98" customFormat="1" x14ac:dyDescent="0.2">
      <c r="A285" s="23"/>
      <c r="B285" s="123"/>
      <c r="C285" s="13"/>
      <c r="D285" s="39"/>
      <c r="E285" s="89"/>
      <c r="F285" s="12"/>
      <c r="G285" s="96"/>
      <c r="H285" s="12"/>
    </row>
    <row r="286" spans="1:8" s="98" customFormat="1" x14ac:dyDescent="0.2">
      <c r="A286" s="23">
        <v>5.0999999999999996</v>
      </c>
      <c r="B286" s="123" t="s">
        <v>302</v>
      </c>
      <c r="C286" s="13"/>
      <c r="D286" s="39"/>
      <c r="E286" s="89"/>
      <c r="F286" s="12"/>
      <c r="G286" s="96"/>
      <c r="H286" s="12"/>
    </row>
    <row r="287" spans="1:8" s="98" customFormat="1" x14ac:dyDescent="0.2">
      <c r="A287" s="23"/>
      <c r="B287" s="123"/>
      <c r="C287" s="13"/>
      <c r="D287" s="39"/>
      <c r="E287" s="89"/>
      <c r="F287" s="12"/>
      <c r="G287" s="96"/>
      <c r="H287" s="12"/>
    </row>
    <row r="288" spans="1:8" s="100" customFormat="1" x14ac:dyDescent="0.2">
      <c r="A288" s="121" t="s">
        <v>303</v>
      </c>
      <c r="B288" s="22" t="s">
        <v>304</v>
      </c>
      <c r="C288" s="84"/>
      <c r="D288" s="39"/>
      <c r="E288" s="89"/>
      <c r="F288" s="12"/>
      <c r="G288" s="96"/>
      <c r="H288" s="99"/>
    </row>
    <row r="289" spans="1:8" s="98" customFormat="1" x14ac:dyDescent="0.2">
      <c r="A289" s="23"/>
      <c r="B289" s="20" t="s">
        <v>305</v>
      </c>
      <c r="C289" s="84" t="s">
        <v>7</v>
      </c>
      <c r="D289" s="39">
        <v>1</v>
      </c>
      <c r="E289" s="89"/>
      <c r="F289" s="12">
        <f t="shared" ref="F289:F292" si="28">D289*E289</f>
        <v>0</v>
      </c>
      <c r="G289" s="96">
        <v>0.1</v>
      </c>
      <c r="H289" s="12"/>
    </row>
    <row r="290" spans="1:8" s="98" customFormat="1" x14ac:dyDescent="0.2">
      <c r="A290" s="23"/>
      <c r="B290" s="20" t="s">
        <v>306</v>
      </c>
      <c r="C290" s="84" t="s">
        <v>7</v>
      </c>
      <c r="D290" s="39">
        <v>1</v>
      </c>
      <c r="E290" s="89"/>
      <c r="F290" s="12">
        <f t="shared" si="28"/>
        <v>0</v>
      </c>
      <c r="G290" s="96">
        <v>0.1</v>
      </c>
      <c r="H290" s="12"/>
    </row>
    <row r="291" spans="1:8" s="98" customFormat="1" x14ac:dyDescent="0.2">
      <c r="A291" s="23"/>
      <c r="B291" s="20" t="s">
        <v>307</v>
      </c>
      <c r="C291" s="84" t="s">
        <v>7</v>
      </c>
      <c r="D291" s="39">
        <v>27</v>
      </c>
      <c r="E291" s="89"/>
      <c r="F291" s="12">
        <f t="shared" si="28"/>
        <v>0</v>
      </c>
      <c r="G291" s="96">
        <v>0.1</v>
      </c>
      <c r="H291" s="12"/>
    </row>
    <row r="292" spans="1:8" s="98" customFormat="1" x14ac:dyDescent="0.2">
      <c r="A292" s="23"/>
      <c r="B292" s="20" t="s">
        <v>308</v>
      </c>
      <c r="C292" s="84" t="s">
        <v>7</v>
      </c>
      <c r="D292" s="39">
        <v>27</v>
      </c>
      <c r="E292" s="89"/>
      <c r="F292" s="12">
        <f t="shared" si="28"/>
        <v>0</v>
      </c>
      <c r="G292" s="96">
        <v>0.1</v>
      </c>
      <c r="H292" s="12"/>
    </row>
    <row r="293" spans="1:8" s="98" customFormat="1" x14ac:dyDescent="0.2">
      <c r="A293" s="23"/>
      <c r="B293" s="20"/>
      <c r="C293" s="84"/>
      <c r="D293" s="39"/>
      <c r="E293" s="89"/>
      <c r="F293" s="12"/>
      <c r="G293" s="96"/>
      <c r="H293" s="12"/>
    </row>
    <row r="294" spans="1:8" s="98" customFormat="1" ht="13.5" customHeight="1" x14ac:dyDescent="0.2">
      <c r="B294" s="86" t="str">
        <f>CONCATENATE("TOTAL ",A286," HT")</f>
        <v>TOTAL 5.1 HT</v>
      </c>
      <c r="C294" s="52"/>
      <c r="D294" s="53"/>
      <c r="E294" s="89"/>
      <c r="F294" s="27">
        <f>SUM(F289:F292)</f>
        <v>0</v>
      </c>
      <c r="G294" s="96"/>
      <c r="H294" s="12"/>
    </row>
    <row r="295" spans="1:8" s="98" customFormat="1" x14ac:dyDescent="0.2">
      <c r="A295" s="23"/>
      <c r="B295" s="20"/>
      <c r="C295" s="84"/>
      <c r="D295" s="39"/>
      <c r="E295" s="89"/>
      <c r="F295" s="12"/>
      <c r="G295" s="96"/>
      <c r="H295" s="12"/>
    </row>
    <row r="296" spans="1:8" s="98" customFormat="1" x14ac:dyDescent="0.2">
      <c r="A296" s="23">
        <v>5.2</v>
      </c>
      <c r="B296" s="123" t="s">
        <v>309</v>
      </c>
      <c r="C296" s="13"/>
      <c r="D296" s="39"/>
      <c r="E296" s="89"/>
      <c r="F296" s="12"/>
      <c r="G296" s="96"/>
      <c r="H296" s="12"/>
    </row>
    <row r="297" spans="1:8" s="107" customFormat="1" x14ac:dyDescent="0.2">
      <c r="A297" s="101"/>
      <c r="B297" s="137" t="s">
        <v>310</v>
      </c>
      <c r="H297" s="105"/>
    </row>
    <row r="298" spans="1:8" s="98" customFormat="1" x14ac:dyDescent="0.2">
      <c r="A298" s="23"/>
      <c r="B298" s="136" t="s">
        <v>311</v>
      </c>
      <c r="C298" s="21" t="s">
        <v>177</v>
      </c>
      <c r="D298" s="39">
        <v>3</v>
      </c>
      <c r="E298" s="89"/>
      <c r="F298" s="12">
        <f>E298*D298</f>
        <v>0</v>
      </c>
      <c r="G298" s="96">
        <v>0.1</v>
      </c>
      <c r="H298" s="12"/>
    </row>
    <row r="299" spans="1:8" s="98" customFormat="1" x14ac:dyDescent="0.2">
      <c r="A299" s="23"/>
      <c r="B299" s="136" t="s">
        <v>312</v>
      </c>
      <c r="C299" s="21" t="s">
        <v>177</v>
      </c>
      <c r="D299" s="39">
        <v>3</v>
      </c>
      <c r="E299" s="89"/>
      <c r="F299" s="12">
        <f>E299*D299</f>
        <v>0</v>
      </c>
      <c r="G299" s="96">
        <v>0.1</v>
      </c>
      <c r="H299" s="12"/>
    </row>
    <row r="300" spans="1:8" s="98" customFormat="1" x14ac:dyDescent="0.2">
      <c r="A300" s="23"/>
      <c r="B300" s="136" t="s">
        <v>313</v>
      </c>
      <c r="C300" s="21" t="s">
        <v>177</v>
      </c>
      <c r="D300" s="39">
        <v>3</v>
      </c>
      <c r="E300" s="89"/>
      <c r="F300" s="12">
        <f>E300*D300</f>
        <v>0</v>
      </c>
      <c r="G300" s="96">
        <v>0.1</v>
      </c>
      <c r="H300" s="12"/>
    </row>
    <row r="301" spans="1:8" s="98" customFormat="1" x14ac:dyDescent="0.2">
      <c r="A301" s="23"/>
      <c r="B301" s="136"/>
      <c r="C301" s="21"/>
      <c r="D301" s="39"/>
      <c r="E301" s="89"/>
      <c r="F301" s="12"/>
      <c r="G301" s="96"/>
      <c r="H301" s="12"/>
    </row>
    <row r="302" spans="1:8" s="98" customFormat="1" ht="13.5" customHeight="1" x14ac:dyDescent="0.2">
      <c r="B302" s="86" t="str">
        <f>CONCATENATE("TOTAL ",A296," HT")</f>
        <v>TOTAL 5.2 HT</v>
      </c>
      <c r="C302" s="52"/>
      <c r="D302" s="53"/>
      <c r="E302" s="89"/>
      <c r="F302" s="27">
        <f>SUM(F298:F300)</f>
        <v>0</v>
      </c>
      <c r="G302" s="96"/>
      <c r="H302" s="12"/>
    </row>
    <row r="303" spans="1:8" s="98" customFormat="1" x14ac:dyDescent="0.2">
      <c r="A303" s="23"/>
      <c r="B303" s="136"/>
      <c r="C303" s="21"/>
      <c r="D303" s="39"/>
      <c r="E303" s="89"/>
      <c r="F303" s="12"/>
      <c r="G303" s="96"/>
      <c r="H303" s="12"/>
    </row>
    <row r="304" spans="1:8" s="98" customFormat="1" x14ac:dyDescent="0.2">
      <c r="A304" s="23">
        <v>5.3</v>
      </c>
      <c r="B304" s="123" t="s">
        <v>176</v>
      </c>
      <c r="C304" s="13"/>
      <c r="D304" s="39"/>
      <c r="E304" s="89"/>
      <c r="F304" s="12"/>
      <c r="G304" s="96"/>
      <c r="H304" s="12"/>
    </row>
    <row r="305" spans="1:8" s="107" customFormat="1" x14ac:dyDescent="0.2">
      <c r="A305" s="101"/>
      <c r="B305" s="137" t="s">
        <v>279</v>
      </c>
      <c r="H305" s="105"/>
    </row>
    <row r="306" spans="1:8" s="98" customFormat="1" x14ac:dyDescent="0.2">
      <c r="A306" s="23"/>
      <c r="B306" s="136" t="s">
        <v>280</v>
      </c>
      <c r="C306" s="21" t="s">
        <v>177</v>
      </c>
      <c r="D306" s="39">
        <v>70</v>
      </c>
      <c r="E306" s="89"/>
      <c r="F306" s="12">
        <f>E306*D306</f>
        <v>0</v>
      </c>
      <c r="G306" s="96">
        <v>0.1</v>
      </c>
      <c r="H306" s="12"/>
    </row>
    <row r="307" spans="1:8" s="98" customFormat="1" x14ac:dyDescent="0.2">
      <c r="A307" s="23"/>
      <c r="B307" s="136" t="s">
        <v>281</v>
      </c>
      <c r="C307" s="21" t="s">
        <v>177</v>
      </c>
      <c r="D307" s="39">
        <v>17</v>
      </c>
      <c r="E307" s="89"/>
      <c r="F307" s="12">
        <f>E307*D307</f>
        <v>0</v>
      </c>
      <c r="G307" s="96">
        <v>0.1</v>
      </c>
      <c r="H307" s="12"/>
    </row>
    <row r="308" spans="1:8" s="98" customFormat="1" x14ac:dyDescent="0.2">
      <c r="A308" s="23"/>
      <c r="B308" s="123"/>
      <c r="C308" s="13"/>
      <c r="D308" s="39"/>
      <c r="E308" s="89"/>
      <c r="F308" s="12"/>
      <c r="G308" s="96"/>
      <c r="H308" s="12"/>
    </row>
    <row r="309" spans="1:8" s="98" customFormat="1" x14ac:dyDescent="0.2">
      <c r="A309" s="23"/>
      <c r="B309" s="136" t="s">
        <v>282</v>
      </c>
      <c r="C309" s="21" t="s">
        <v>213</v>
      </c>
      <c r="D309" s="39">
        <v>150</v>
      </c>
      <c r="E309" s="89"/>
      <c r="F309" s="12">
        <f>E309*D309</f>
        <v>0</v>
      </c>
      <c r="G309" s="96">
        <v>0.1</v>
      </c>
      <c r="H309" s="12"/>
    </row>
    <row r="310" spans="1:8" s="98" customFormat="1" x14ac:dyDescent="0.2">
      <c r="A310" s="23"/>
      <c r="B310" s="124"/>
      <c r="C310" s="21"/>
      <c r="D310" s="39"/>
      <c r="E310" s="89"/>
      <c r="F310" s="12"/>
      <c r="G310" s="96"/>
      <c r="H310" s="12"/>
    </row>
    <row r="311" spans="1:8" s="98" customFormat="1" ht="11.25" customHeight="1" x14ac:dyDescent="0.2">
      <c r="A311" s="23"/>
      <c r="B311" s="136" t="s">
        <v>283</v>
      </c>
      <c r="C311" s="21" t="s">
        <v>213</v>
      </c>
      <c r="D311" s="39">
        <v>700</v>
      </c>
      <c r="E311" s="89"/>
      <c r="F311" s="12">
        <f>E311*D311</f>
        <v>0</v>
      </c>
      <c r="G311" s="96">
        <v>0.1</v>
      </c>
      <c r="H311" s="12"/>
    </row>
    <row r="312" spans="1:8" s="98" customFormat="1" x14ac:dyDescent="0.2">
      <c r="A312" s="23"/>
      <c r="B312" s="136" t="s">
        <v>284</v>
      </c>
      <c r="C312" s="21" t="s">
        <v>213</v>
      </c>
      <c r="D312" s="39">
        <v>600</v>
      </c>
      <c r="E312" s="89"/>
      <c r="F312" s="12">
        <f>E312*D312</f>
        <v>0</v>
      </c>
      <c r="G312" s="96">
        <v>0.1</v>
      </c>
      <c r="H312" s="12"/>
    </row>
    <row r="313" spans="1:8" s="98" customFormat="1" x14ac:dyDescent="0.2">
      <c r="A313" s="23"/>
      <c r="B313" s="124"/>
      <c r="C313" s="21"/>
      <c r="D313" s="39"/>
      <c r="E313" s="89"/>
      <c r="F313" s="12"/>
      <c r="G313" s="96"/>
      <c r="H313" s="12"/>
    </row>
    <row r="314" spans="1:8" s="107" customFormat="1" x14ac:dyDescent="0.2">
      <c r="A314" s="101"/>
      <c r="B314" s="137" t="s">
        <v>285</v>
      </c>
      <c r="C314" s="102"/>
      <c r="D314" s="103"/>
      <c r="E314" s="104"/>
      <c r="F314" s="105"/>
      <c r="G314" s="106"/>
      <c r="H314" s="105"/>
    </row>
    <row r="315" spans="1:8" s="98" customFormat="1" x14ac:dyDescent="0.2">
      <c r="A315" s="23"/>
      <c r="B315" s="136" t="s">
        <v>280</v>
      </c>
      <c r="C315" s="21" t="s">
        <v>177</v>
      </c>
      <c r="D315" s="39">
        <v>70</v>
      </c>
      <c r="E315" s="89"/>
      <c r="F315" s="12">
        <f>E315*D315</f>
        <v>0</v>
      </c>
      <c r="G315" s="96">
        <v>0.1</v>
      </c>
      <c r="H315" s="12"/>
    </row>
    <row r="316" spans="1:8" s="98" customFormat="1" x14ac:dyDescent="0.2">
      <c r="A316" s="23"/>
      <c r="B316" s="136" t="s">
        <v>281</v>
      </c>
      <c r="C316" s="21" t="s">
        <v>177</v>
      </c>
      <c r="D316" s="39">
        <v>17</v>
      </c>
      <c r="E316" s="89"/>
      <c r="F316" s="12">
        <f>E316*D316</f>
        <v>0</v>
      </c>
      <c r="G316" s="96">
        <v>0.1</v>
      </c>
      <c r="H316" s="12"/>
    </row>
    <row r="317" spans="1:8" s="98" customFormat="1" x14ac:dyDescent="0.2">
      <c r="A317" s="23"/>
      <c r="B317" s="124"/>
      <c r="C317" s="21"/>
      <c r="D317" s="39"/>
      <c r="E317" s="89"/>
      <c r="F317" s="12"/>
      <c r="G317" s="96"/>
      <c r="H317" s="12"/>
    </row>
    <row r="318" spans="1:8" s="98" customFormat="1" ht="13.5" customHeight="1" x14ac:dyDescent="0.2">
      <c r="B318" s="86" t="str">
        <f>CONCATENATE("TOTAL ",A304," HT")</f>
        <v>TOTAL 5.3 HT</v>
      </c>
      <c r="C318" s="52"/>
      <c r="D318" s="53"/>
      <c r="E318" s="89"/>
      <c r="F318" s="27">
        <f>SUM(F306:F316)</f>
        <v>0</v>
      </c>
      <c r="G318" s="96"/>
      <c r="H318" s="12"/>
    </row>
    <row r="319" spans="1:8" s="98" customFormat="1" x14ac:dyDescent="0.2">
      <c r="A319" s="23"/>
      <c r="B319" s="123"/>
      <c r="C319" s="13"/>
      <c r="D319" s="39"/>
      <c r="E319" s="89"/>
      <c r="F319" s="12"/>
      <c r="G319" s="96"/>
      <c r="H319" s="12"/>
    </row>
    <row r="320" spans="1:8" s="98" customFormat="1" x14ac:dyDescent="0.2">
      <c r="A320" s="23">
        <v>5.4</v>
      </c>
      <c r="B320" s="123" t="s">
        <v>178</v>
      </c>
      <c r="C320" s="13"/>
      <c r="D320" s="39"/>
      <c r="E320" s="89"/>
      <c r="F320" s="12"/>
      <c r="G320" s="96"/>
      <c r="H320" s="12"/>
    </row>
    <row r="321" spans="1:8" s="98" customFormat="1" x14ac:dyDescent="0.2">
      <c r="A321" s="23"/>
      <c r="B321" s="124" t="s">
        <v>297</v>
      </c>
      <c r="C321" s="21" t="s">
        <v>7</v>
      </c>
      <c r="D321" s="39">
        <f>3*9</f>
        <v>27</v>
      </c>
      <c r="E321" s="89"/>
      <c r="F321" s="12">
        <f>E321*D321</f>
        <v>0</v>
      </c>
      <c r="G321" s="96">
        <v>0.1</v>
      </c>
      <c r="H321" s="12"/>
    </row>
    <row r="322" spans="1:8" s="98" customFormat="1" x14ac:dyDescent="0.2">
      <c r="A322" s="23"/>
      <c r="B322" s="124" t="s">
        <v>299</v>
      </c>
      <c r="C322" s="21" t="s">
        <v>213</v>
      </c>
      <c r="D322" s="39">
        <f>3*9</f>
        <v>27</v>
      </c>
      <c r="E322" s="89"/>
      <c r="F322" s="12">
        <f>E322*D322</f>
        <v>0</v>
      </c>
      <c r="G322" s="96">
        <v>0.1</v>
      </c>
      <c r="H322" s="12"/>
    </row>
    <row r="323" spans="1:8" s="98" customFormat="1" x14ac:dyDescent="0.2">
      <c r="A323" s="23"/>
      <c r="B323" s="124" t="s">
        <v>298</v>
      </c>
      <c r="C323" s="21" t="s">
        <v>7</v>
      </c>
      <c r="D323" s="39">
        <v>9</v>
      </c>
      <c r="E323" s="89"/>
      <c r="F323" s="12">
        <f>E323*D323</f>
        <v>0</v>
      </c>
      <c r="G323" s="96">
        <v>0.1</v>
      </c>
      <c r="H323" s="12"/>
    </row>
    <row r="324" spans="1:8" s="98" customFormat="1" x14ac:dyDescent="0.2">
      <c r="A324" s="23"/>
      <c r="B324" s="124" t="s">
        <v>300</v>
      </c>
      <c r="C324" s="21" t="s">
        <v>7</v>
      </c>
      <c r="D324" s="39">
        <v>1</v>
      </c>
      <c r="E324" s="89"/>
      <c r="F324" s="12">
        <f>E324*D324</f>
        <v>0</v>
      </c>
      <c r="G324" s="96">
        <v>0.1</v>
      </c>
      <c r="H324" s="12"/>
    </row>
    <row r="325" spans="1:8" s="98" customFormat="1" x14ac:dyDescent="0.2">
      <c r="A325" s="23"/>
      <c r="B325" s="124" t="s">
        <v>301</v>
      </c>
      <c r="C325" s="21" t="s">
        <v>7</v>
      </c>
      <c r="D325" s="39">
        <v>1</v>
      </c>
      <c r="E325" s="89"/>
      <c r="F325" s="12">
        <f t="shared" ref="F325:F326" si="29">E325*D325</f>
        <v>0</v>
      </c>
      <c r="G325" s="96">
        <v>0.1</v>
      </c>
      <c r="H325" s="12"/>
    </row>
    <row r="326" spans="1:8" s="98" customFormat="1" x14ac:dyDescent="0.2">
      <c r="A326" s="23"/>
      <c r="B326" s="124" t="s">
        <v>314</v>
      </c>
      <c r="C326" s="21" t="s">
        <v>7</v>
      </c>
      <c r="D326" s="39">
        <v>1</v>
      </c>
      <c r="E326" s="89"/>
      <c r="F326" s="12">
        <f t="shared" si="29"/>
        <v>0</v>
      </c>
      <c r="G326" s="96">
        <v>0.1</v>
      </c>
      <c r="H326" s="12"/>
    </row>
    <row r="327" spans="1:8" s="98" customFormat="1" x14ac:dyDescent="0.2">
      <c r="A327" s="23"/>
      <c r="B327" s="124"/>
      <c r="C327" s="21"/>
      <c r="D327" s="39"/>
      <c r="E327" s="89"/>
      <c r="F327" s="12"/>
      <c r="G327" s="96"/>
      <c r="H327" s="12"/>
    </row>
    <row r="328" spans="1:8" s="98" customFormat="1" ht="13.5" customHeight="1" x14ac:dyDescent="0.2">
      <c r="B328" s="86" t="str">
        <f>CONCATENATE("TOTAL ",A320," HT")</f>
        <v>TOTAL 5.4 HT</v>
      </c>
      <c r="C328" s="52"/>
      <c r="D328" s="53"/>
      <c r="E328" s="89"/>
      <c r="F328" s="27">
        <f>SUM(F321:F326)</f>
        <v>0</v>
      </c>
      <c r="G328" s="96"/>
      <c r="H328" s="12"/>
    </row>
    <row r="329" spans="1:8" s="98" customFormat="1" x14ac:dyDescent="0.2">
      <c r="A329" s="23"/>
      <c r="B329" s="123"/>
      <c r="C329" s="13"/>
      <c r="D329" s="39"/>
      <c r="E329" s="89"/>
      <c r="F329" s="12"/>
      <c r="G329" s="96"/>
      <c r="H329" s="12"/>
    </row>
    <row r="330" spans="1:8" s="98" customFormat="1" x14ac:dyDescent="0.2">
      <c r="A330" s="23">
        <v>5.5</v>
      </c>
      <c r="B330" s="123" t="s">
        <v>179</v>
      </c>
      <c r="C330" s="13"/>
      <c r="D330" s="39"/>
      <c r="E330" s="89"/>
      <c r="F330" s="12"/>
      <c r="G330" s="96"/>
      <c r="H330" s="12"/>
    </row>
    <row r="331" spans="1:8" s="98" customFormat="1" x14ac:dyDescent="0.2">
      <c r="A331" s="23"/>
      <c r="B331" s="123"/>
      <c r="C331" s="13"/>
      <c r="D331" s="39"/>
      <c r="E331" s="89"/>
      <c r="F331" s="12"/>
      <c r="G331" s="96"/>
      <c r="H331" s="12"/>
    </row>
    <row r="332" spans="1:8" s="98" customFormat="1" x14ac:dyDescent="0.2">
      <c r="A332" s="23" t="s">
        <v>194</v>
      </c>
      <c r="B332" s="123" t="s">
        <v>180</v>
      </c>
      <c r="C332" s="13"/>
      <c r="D332" s="39"/>
      <c r="E332" s="89"/>
      <c r="F332" s="12"/>
      <c r="G332" s="96"/>
      <c r="H332" s="12"/>
    </row>
    <row r="333" spans="1:8" s="98" customFormat="1" x14ac:dyDescent="0.2">
      <c r="A333" s="23"/>
      <c r="B333" s="140" t="s">
        <v>317</v>
      </c>
      <c r="C333" s="21" t="s">
        <v>7</v>
      </c>
      <c r="D333" s="39">
        <f>3*12</f>
        <v>36</v>
      </c>
      <c r="E333" s="89"/>
      <c r="F333" s="12">
        <f>E333*D333</f>
        <v>0</v>
      </c>
      <c r="G333" s="96">
        <v>0.1</v>
      </c>
      <c r="H333" s="12"/>
    </row>
    <row r="334" spans="1:8" s="98" customFormat="1" x14ac:dyDescent="0.2">
      <c r="A334" s="23"/>
      <c r="B334" s="124"/>
      <c r="C334" s="21"/>
      <c r="D334" s="39"/>
      <c r="E334" s="89"/>
      <c r="F334" s="12"/>
      <c r="G334" s="96"/>
      <c r="H334" s="12"/>
    </row>
    <row r="335" spans="1:8" s="98" customFormat="1" x14ac:dyDescent="0.2">
      <c r="A335" s="23"/>
      <c r="B335" s="124" t="s">
        <v>316</v>
      </c>
      <c r="C335" s="21" t="s">
        <v>7</v>
      </c>
      <c r="D335" s="39">
        <f>3*12</f>
        <v>36</v>
      </c>
      <c r="E335" s="89"/>
      <c r="F335" s="12">
        <f>E335*D335</f>
        <v>0</v>
      </c>
      <c r="G335" s="96">
        <v>0.1</v>
      </c>
      <c r="H335" s="12"/>
    </row>
    <row r="336" spans="1:8" s="98" customFormat="1" x14ac:dyDescent="0.2">
      <c r="A336" s="23"/>
      <c r="B336" s="124"/>
      <c r="C336" s="21"/>
      <c r="D336" s="39"/>
      <c r="E336" s="89"/>
      <c r="F336" s="12"/>
      <c r="G336" s="96"/>
      <c r="H336" s="12"/>
    </row>
    <row r="337" spans="1:8" s="98" customFormat="1" x14ac:dyDescent="0.2">
      <c r="A337" s="23"/>
      <c r="B337" s="124" t="s">
        <v>318</v>
      </c>
      <c r="C337" s="21" t="s">
        <v>6</v>
      </c>
      <c r="D337" s="39">
        <v>87</v>
      </c>
      <c r="E337" s="89"/>
      <c r="F337" s="12">
        <f>E337*D337</f>
        <v>0</v>
      </c>
      <c r="G337" s="96">
        <v>0.1</v>
      </c>
      <c r="H337" s="12"/>
    </row>
    <row r="338" spans="1:8" s="98" customFormat="1" x14ac:dyDescent="0.2">
      <c r="A338" s="23"/>
      <c r="B338" s="124"/>
      <c r="C338" s="21"/>
      <c r="D338" s="39"/>
      <c r="E338" s="89"/>
      <c r="F338" s="12"/>
      <c r="G338" s="96"/>
      <c r="H338" s="12"/>
    </row>
    <row r="339" spans="1:8" s="98" customFormat="1" x14ac:dyDescent="0.2">
      <c r="A339" s="23"/>
      <c r="B339" s="124" t="s">
        <v>319</v>
      </c>
      <c r="C339" s="21" t="s">
        <v>6</v>
      </c>
      <c r="D339" s="39">
        <f>10*12</f>
        <v>120</v>
      </c>
      <c r="E339" s="89"/>
      <c r="F339" s="12">
        <f>E339*D339</f>
        <v>0</v>
      </c>
      <c r="G339" s="96">
        <v>0.1</v>
      </c>
      <c r="H339" s="12"/>
    </row>
    <row r="340" spans="1:8" s="98" customFormat="1" x14ac:dyDescent="0.2">
      <c r="A340" s="23"/>
      <c r="B340" s="124"/>
      <c r="C340" s="21"/>
      <c r="D340" s="39"/>
      <c r="E340" s="89"/>
      <c r="F340" s="12"/>
      <c r="G340" s="96"/>
      <c r="H340" s="12"/>
    </row>
    <row r="341" spans="1:8" s="98" customFormat="1" x14ac:dyDescent="0.2">
      <c r="A341" s="23"/>
      <c r="B341" s="141" t="s">
        <v>322</v>
      </c>
      <c r="C341" s="21"/>
      <c r="D341" s="39"/>
      <c r="E341" s="89"/>
      <c r="F341" s="12"/>
      <c r="G341" s="96"/>
      <c r="H341" s="12"/>
    </row>
    <row r="342" spans="1:8" s="98" customFormat="1" x14ac:dyDescent="0.2">
      <c r="A342" s="23"/>
      <c r="B342" s="141" t="s">
        <v>320</v>
      </c>
      <c r="C342" s="21" t="s">
        <v>213</v>
      </c>
      <c r="D342" s="39">
        <v>324</v>
      </c>
      <c r="E342" s="89"/>
      <c r="F342" s="12">
        <f>E342*D342</f>
        <v>0</v>
      </c>
      <c r="G342" s="96">
        <v>0.1</v>
      </c>
      <c r="H342" s="12"/>
    </row>
    <row r="343" spans="1:8" s="98" customFormat="1" x14ac:dyDescent="0.2">
      <c r="A343" s="23"/>
      <c r="B343" s="141" t="s">
        <v>321</v>
      </c>
      <c r="C343" s="21" t="s">
        <v>213</v>
      </c>
      <c r="D343" s="39">
        <v>324</v>
      </c>
      <c r="E343" s="89"/>
      <c r="F343" s="12">
        <f>E343*D343</f>
        <v>0</v>
      </c>
      <c r="G343" s="96">
        <v>0.1</v>
      </c>
      <c r="H343" s="12"/>
    </row>
    <row r="344" spans="1:8" s="98" customFormat="1" x14ac:dyDescent="0.2">
      <c r="A344" s="23"/>
      <c r="B344" s="124"/>
      <c r="C344" s="21"/>
      <c r="D344" s="39"/>
      <c r="E344" s="89"/>
      <c r="F344" s="12"/>
      <c r="G344" s="96"/>
      <c r="H344" s="12"/>
    </row>
    <row r="345" spans="1:8" s="98" customFormat="1" x14ac:dyDescent="0.2">
      <c r="A345" s="23"/>
      <c r="B345" s="124" t="s">
        <v>323</v>
      </c>
      <c r="C345" s="21"/>
      <c r="D345" s="39"/>
      <c r="E345" s="89"/>
      <c r="F345" s="12"/>
      <c r="G345" s="96"/>
      <c r="H345" s="12"/>
    </row>
    <row r="346" spans="1:8" s="98" customFormat="1" x14ac:dyDescent="0.2">
      <c r="A346" s="23"/>
      <c r="B346" s="124" t="s">
        <v>320</v>
      </c>
      <c r="C346" s="21" t="s">
        <v>213</v>
      </c>
      <c r="D346" s="39">
        <f>9*12</f>
        <v>108</v>
      </c>
      <c r="E346" s="89"/>
      <c r="F346" s="12">
        <f>E346*D346</f>
        <v>0</v>
      </c>
      <c r="G346" s="96">
        <v>0.1</v>
      </c>
      <c r="H346" s="12"/>
    </row>
    <row r="347" spans="1:8" s="98" customFormat="1" x14ac:dyDescent="0.2">
      <c r="A347" s="23"/>
      <c r="B347" s="124"/>
      <c r="C347" s="21"/>
      <c r="D347" s="39"/>
      <c r="E347" s="89"/>
      <c r="F347" s="12"/>
      <c r="G347" s="96"/>
      <c r="H347" s="12"/>
    </row>
    <row r="348" spans="1:8" s="98" customFormat="1" x14ac:dyDescent="0.2">
      <c r="A348" s="23"/>
      <c r="B348" s="124" t="s">
        <v>324</v>
      </c>
      <c r="C348" s="21"/>
      <c r="D348" s="39"/>
      <c r="E348" s="89"/>
      <c r="F348" s="12"/>
      <c r="G348" s="96"/>
      <c r="H348" s="12"/>
    </row>
    <row r="349" spans="1:8" s="98" customFormat="1" x14ac:dyDescent="0.2">
      <c r="A349" s="23"/>
      <c r="B349" s="124" t="s">
        <v>320</v>
      </c>
      <c r="C349" s="21" t="s">
        <v>6</v>
      </c>
      <c r="D349" s="39">
        <v>12</v>
      </c>
      <c r="E349" s="89"/>
      <c r="F349" s="12">
        <f>E349*D349</f>
        <v>0</v>
      </c>
      <c r="G349" s="96">
        <v>0.1</v>
      </c>
      <c r="H349" s="12"/>
    </row>
    <row r="350" spans="1:8" s="98" customFormat="1" x14ac:dyDescent="0.2">
      <c r="A350" s="23"/>
      <c r="B350" s="124"/>
      <c r="C350" s="21"/>
      <c r="D350" s="39"/>
      <c r="E350" s="89"/>
      <c r="F350" s="12"/>
      <c r="G350" s="96"/>
      <c r="H350" s="12"/>
    </row>
    <row r="351" spans="1:8" s="98" customFormat="1" x14ac:dyDescent="0.2">
      <c r="A351" s="23"/>
      <c r="B351" s="124" t="s">
        <v>325</v>
      </c>
      <c r="C351" s="21" t="s">
        <v>6</v>
      </c>
      <c r="D351" s="39">
        <f>D339</f>
        <v>120</v>
      </c>
      <c r="E351" s="89"/>
      <c r="F351" s="12">
        <f>E351*D351</f>
        <v>0</v>
      </c>
      <c r="G351" s="96">
        <v>0.1</v>
      </c>
      <c r="H351" s="12"/>
    </row>
    <row r="352" spans="1:8" s="98" customFormat="1" x14ac:dyDescent="0.2">
      <c r="A352" s="23"/>
      <c r="B352" s="124"/>
      <c r="C352" s="21"/>
      <c r="D352" s="39"/>
      <c r="E352" s="89"/>
      <c r="F352" s="12"/>
      <c r="G352" s="96"/>
      <c r="H352" s="12"/>
    </row>
    <row r="353" spans="1:8" s="98" customFormat="1" x14ac:dyDescent="0.2">
      <c r="A353" s="23"/>
      <c r="B353" s="124" t="s">
        <v>326</v>
      </c>
      <c r="C353" s="21" t="s">
        <v>7</v>
      </c>
      <c r="D353" s="39">
        <v>36</v>
      </c>
      <c r="E353" s="89"/>
      <c r="F353" s="12">
        <f>E353*D353</f>
        <v>0</v>
      </c>
      <c r="G353" s="96">
        <v>0.1</v>
      </c>
      <c r="H353" s="12"/>
    </row>
    <row r="354" spans="1:8" s="98" customFormat="1" x14ac:dyDescent="0.2">
      <c r="A354" s="23"/>
      <c r="B354" s="124"/>
      <c r="C354" s="21"/>
      <c r="D354" s="39"/>
      <c r="E354" s="89"/>
      <c r="F354" s="12"/>
      <c r="G354" s="96"/>
      <c r="H354" s="12"/>
    </row>
    <row r="355" spans="1:8" s="98" customFormat="1" x14ac:dyDescent="0.2">
      <c r="A355" s="23" t="s">
        <v>195</v>
      </c>
      <c r="B355" s="123" t="s">
        <v>327</v>
      </c>
      <c r="C355" s="13"/>
      <c r="D355" s="39"/>
      <c r="E355" s="89"/>
      <c r="F355" s="12"/>
      <c r="G355" s="96"/>
      <c r="H355" s="12"/>
    </row>
    <row r="356" spans="1:8" s="98" customFormat="1" x14ac:dyDescent="0.2">
      <c r="A356" s="23"/>
      <c r="B356" s="124" t="s">
        <v>328</v>
      </c>
      <c r="C356" s="21"/>
      <c r="D356" s="39"/>
      <c r="E356" s="89"/>
      <c r="F356" s="12"/>
      <c r="G356" s="96"/>
      <c r="H356" s="12"/>
    </row>
    <row r="357" spans="1:8" s="98" customFormat="1" x14ac:dyDescent="0.2">
      <c r="A357" s="23"/>
      <c r="B357" s="124" t="s">
        <v>330</v>
      </c>
      <c r="C357" s="21" t="s">
        <v>213</v>
      </c>
      <c r="D357" s="39">
        <v>60</v>
      </c>
      <c r="E357" s="89"/>
      <c r="F357" s="12">
        <f>E357*D357</f>
        <v>0</v>
      </c>
      <c r="G357" s="96">
        <v>0.1</v>
      </c>
      <c r="H357" s="12"/>
    </row>
    <row r="358" spans="1:8" s="98" customFormat="1" x14ac:dyDescent="0.2">
      <c r="A358" s="23"/>
      <c r="B358" s="124" t="s">
        <v>331</v>
      </c>
      <c r="C358" s="21" t="s">
        <v>213</v>
      </c>
      <c r="D358" s="39">
        <v>50</v>
      </c>
      <c r="E358" s="89"/>
      <c r="F358" s="12">
        <f>E358*D358</f>
        <v>0</v>
      </c>
      <c r="G358" s="96">
        <v>0.1</v>
      </c>
      <c r="H358" s="12"/>
    </row>
    <row r="359" spans="1:8" s="98" customFormat="1" x14ac:dyDescent="0.2">
      <c r="A359" s="23"/>
      <c r="B359" s="124" t="s">
        <v>332</v>
      </c>
      <c r="C359" s="21" t="s">
        <v>213</v>
      </c>
      <c r="D359" s="39">
        <v>90</v>
      </c>
      <c r="E359" s="89"/>
      <c r="F359" s="12">
        <f>E359*D359</f>
        <v>0</v>
      </c>
      <c r="G359" s="96">
        <v>0.1</v>
      </c>
      <c r="H359" s="12"/>
    </row>
    <row r="360" spans="1:8" s="98" customFormat="1" x14ac:dyDescent="0.2">
      <c r="A360" s="23"/>
      <c r="B360" s="124"/>
      <c r="C360" s="21"/>
      <c r="D360" s="39"/>
      <c r="E360" s="89"/>
      <c r="F360" s="12"/>
      <c r="G360" s="96"/>
      <c r="H360" s="12"/>
    </row>
    <row r="361" spans="1:8" s="98" customFormat="1" x14ac:dyDescent="0.2">
      <c r="A361" s="23"/>
      <c r="B361" s="124" t="s">
        <v>329</v>
      </c>
      <c r="C361" s="21" t="s">
        <v>7</v>
      </c>
      <c r="D361" s="39">
        <v>12</v>
      </c>
      <c r="E361" s="89"/>
      <c r="F361" s="12">
        <f>E361*D361</f>
        <v>0</v>
      </c>
      <c r="G361" s="96">
        <v>0.1</v>
      </c>
      <c r="H361" s="12"/>
    </row>
    <row r="362" spans="1:8" s="98" customFormat="1" x14ac:dyDescent="0.2">
      <c r="A362" s="23"/>
      <c r="B362" s="124"/>
      <c r="C362" s="21"/>
      <c r="D362" s="39"/>
      <c r="E362" s="89"/>
      <c r="F362" s="12"/>
      <c r="G362" s="96"/>
      <c r="H362" s="12"/>
    </row>
    <row r="363" spans="1:8" s="98" customFormat="1" x14ac:dyDescent="0.2">
      <c r="A363" s="23" t="s">
        <v>196</v>
      </c>
      <c r="B363" s="123" t="s">
        <v>181</v>
      </c>
      <c r="C363" s="13"/>
      <c r="D363" s="39"/>
      <c r="E363" s="89"/>
      <c r="F363" s="12"/>
      <c r="G363" s="96"/>
      <c r="H363" s="12"/>
    </row>
    <row r="364" spans="1:8" s="98" customFormat="1" x14ac:dyDescent="0.2">
      <c r="A364" s="23"/>
      <c r="B364" s="124" t="s">
        <v>379</v>
      </c>
      <c r="C364" s="21"/>
      <c r="D364" s="39"/>
      <c r="E364" s="89"/>
      <c r="F364" s="12"/>
      <c r="G364" s="96"/>
      <c r="H364" s="12"/>
    </row>
    <row r="365" spans="1:8" s="98" customFormat="1" x14ac:dyDescent="0.2">
      <c r="A365" s="23"/>
      <c r="B365" s="124" t="s">
        <v>380</v>
      </c>
      <c r="C365" s="21" t="s">
        <v>7</v>
      </c>
      <c r="D365" s="39">
        <v>70</v>
      </c>
      <c r="E365" s="89"/>
      <c r="F365" s="12">
        <f t="shared" ref="F365:F366" si="30">E365*D365</f>
        <v>0</v>
      </c>
      <c r="G365" s="96">
        <v>0.1</v>
      </c>
      <c r="H365" s="12"/>
    </row>
    <row r="366" spans="1:8" s="98" customFormat="1" x14ac:dyDescent="0.2">
      <c r="A366" s="23"/>
      <c r="B366" s="124" t="s">
        <v>381</v>
      </c>
      <c r="C366" s="21" t="s">
        <v>7</v>
      </c>
      <c r="D366" s="39">
        <v>17</v>
      </c>
      <c r="E366" s="89"/>
      <c r="F366" s="12">
        <f t="shared" si="30"/>
        <v>0</v>
      </c>
      <c r="G366" s="96">
        <v>0.1</v>
      </c>
      <c r="H366" s="12"/>
    </row>
    <row r="367" spans="1:8" s="98" customFormat="1" x14ac:dyDescent="0.2">
      <c r="A367" s="23"/>
      <c r="B367" s="123"/>
      <c r="C367" s="13"/>
      <c r="D367" s="39"/>
      <c r="E367" s="89"/>
      <c r="F367" s="12"/>
      <c r="G367" s="96"/>
      <c r="H367" s="12"/>
    </row>
    <row r="368" spans="1:8" s="98" customFormat="1" x14ac:dyDescent="0.2">
      <c r="A368" s="23" t="s">
        <v>197</v>
      </c>
      <c r="B368" s="123" t="s">
        <v>182</v>
      </c>
      <c r="C368" s="13"/>
      <c r="D368" s="39"/>
      <c r="E368" s="89"/>
      <c r="F368" s="12"/>
      <c r="G368" s="96"/>
      <c r="H368" s="12"/>
    </row>
    <row r="369" spans="1:8" s="98" customFormat="1" x14ac:dyDescent="0.2">
      <c r="A369" s="23"/>
      <c r="B369" s="124" t="s">
        <v>315</v>
      </c>
      <c r="C369" s="21" t="s">
        <v>7</v>
      </c>
      <c r="D369" s="39">
        <v>21</v>
      </c>
      <c r="E369" s="89"/>
      <c r="F369" s="12">
        <f>E369*D369</f>
        <v>0</v>
      </c>
      <c r="G369" s="96">
        <v>0.1</v>
      </c>
      <c r="H369" s="12"/>
    </row>
    <row r="370" spans="1:8" s="107" customFormat="1" x14ac:dyDescent="0.2">
      <c r="A370" s="101"/>
      <c r="B370" s="125"/>
      <c r="C370" s="102"/>
      <c r="D370" s="103"/>
      <c r="E370" s="104"/>
      <c r="F370" s="105"/>
      <c r="G370" s="106"/>
      <c r="H370" s="105"/>
    </row>
    <row r="371" spans="1:8" s="98" customFormat="1" ht="13.5" customHeight="1" x14ac:dyDescent="0.2">
      <c r="B371" s="86" t="str">
        <f>CONCATENATE("TOTAL ",A330," HT")</f>
        <v>TOTAL 5.5 HT</v>
      </c>
      <c r="C371" s="52"/>
      <c r="D371" s="53"/>
      <c r="E371" s="89"/>
      <c r="F371" s="27">
        <f>SUM(F333:F369)</f>
        <v>0</v>
      </c>
      <c r="G371" s="96"/>
      <c r="H371" s="12"/>
    </row>
    <row r="372" spans="1:8" s="98" customFormat="1" x14ac:dyDescent="0.2">
      <c r="A372" s="23"/>
      <c r="B372" s="123"/>
      <c r="C372" s="13"/>
      <c r="D372" s="39"/>
      <c r="E372" s="89"/>
      <c r="F372" s="12"/>
      <c r="G372" s="96"/>
      <c r="H372" s="12"/>
    </row>
    <row r="373" spans="1:8" s="98" customFormat="1" x14ac:dyDescent="0.2">
      <c r="A373" s="23">
        <v>5.6</v>
      </c>
      <c r="B373" s="126" t="s">
        <v>183</v>
      </c>
      <c r="C373" s="13"/>
      <c r="D373" s="39"/>
      <c r="E373" s="89"/>
      <c r="F373" s="12"/>
      <c r="G373" s="96"/>
      <c r="H373" s="12"/>
    </row>
    <row r="374" spans="1:8" s="98" customFormat="1" x14ac:dyDescent="0.2">
      <c r="A374" s="23"/>
      <c r="B374" s="123"/>
      <c r="C374" s="13"/>
      <c r="D374" s="39"/>
      <c r="E374" s="89"/>
      <c r="F374" s="12"/>
      <c r="G374" s="96"/>
      <c r="H374" s="12"/>
    </row>
    <row r="375" spans="1:8" s="98" customFormat="1" x14ac:dyDescent="0.2">
      <c r="A375" s="23" t="s">
        <v>361</v>
      </c>
      <c r="B375" s="126" t="s">
        <v>184</v>
      </c>
      <c r="C375" s="13"/>
      <c r="D375" s="39"/>
      <c r="E375" s="89"/>
      <c r="F375" s="12"/>
      <c r="G375" s="96"/>
      <c r="H375" s="12"/>
    </row>
    <row r="376" spans="1:8" s="98" customFormat="1" x14ac:dyDescent="0.2">
      <c r="A376" s="23"/>
      <c r="B376" s="124" t="s">
        <v>335</v>
      </c>
      <c r="C376" s="21"/>
      <c r="D376" s="39"/>
      <c r="E376" s="89"/>
      <c r="F376" s="12"/>
      <c r="G376" s="96"/>
      <c r="H376" s="12"/>
    </row>
    <row r="377" spans="1:8" s="98" customFormat="1" x14ac:dyDescent="0.2">
      <c r="A377" s="23"/>
      <c r="B377" s="124" t="s">
        <v>333</v>
      </c>
      <c r="C377" s="21" t="s">
        <v>213</v>
      </c>
      <c r="D377" s="39">
        <v>10</v>
      </c>
      <c r="E377" s="89"/>
      <c r="F377" s="12">
        <f>E377*D377</f>
        <v>0</v>
      </c>
      <c r="G377" s="96">
        <v>0.1</v>
      </c>
      <c r="H377" s="12"/>
    </row>
    <row r="378" spans="1:8" s="98" customFormat="1" x14ac:dyDescent="0.2">
      <c r="A378" s="23"/>
      <c r="B378" s="124" t="s">
        <v>334</v>
      </c>
      <c r="C378" s="21" t="s">
        <v>213</v>
      </c>
      <c r="D378" s="39">
        <v>10</v>
      </c>
      <c r="E378" s="89"/>
      <c r="F378" s="12">
        <f>E378*D378</f>
        <v>0</v>
      </c>
      <c r="G378" s="96">
        <v>0.1</v>
      </c>
      <c r="H378" s="12"/>
    </row>
    <row r="379" spans="1:8" s="98" customFormat="1" x14ac:dyDescent="0.2">
      <c r="A379" s="23"/>
      <c r="B379" s="124"/>
      <c r="C379" s="21"/>
      <c r="D379" s="39"/>
      <c r="E379" s="89"/>
      <c r="F379" s="12"/>
      <c r="G379" s="96"/>
      <c r="H379" s="12"/>
    </row>
    <row r="380" spans="1:8" s="98" customFormat="1" x14ac:dyDescent="0.2">
      <c r="A380" s="23" t="s">
        <v>362</v>
      </c>
      <c r="B380" s="126" t="s">
        <v>185</v>
      </c>
      <c r="C380" s="13"/>
      <c r="D380" s="39"/>
      <c r="E380" s="89"/>
      <c r="F380" s="12"/>
      <c r="G380" s="96"/>
      <c r="H380" s="12"/>
    </row>
    <row r="381" spans="1:8" s="98" customFormat="1" x14ac:dyDescent="0.2">
      <c r="A381" s="23"/>
      <c r="B381" s="124" t="s">
        <v>336</v>
      </c>
      <c r="C381" s="21"/>
      <c r="D381" s="39"/>
      <c r="E381" s="89"/>
      <c r="F381" s="12"/>
      <c r="G381" s="96"/>
      <c r="H381" s="12"/>
    </row>
    <row r="382" spans="1:8" s="98" customFormat="1" x14ac:dyDescent="0.2">
      <c r="A382" s="23"/>
      <c r="B382" s="124" t="s">
        <v>333</v>
      </c>
      <c r="C382" s="21" t="s">
        <v>213</v>
      </c>
      <c r="D382" s="39">
        <v>27</v>
      </c>
      <c r="E382" s="89"/>
      <c r="F382" s="12">
        <f>E382*D382</f>
        <v>0</v>
      </c>
      <c r="G382" s="96">
        <v>0.1</v>
      </c>
      <c r="H382" s="12"/>
    </row>
    <row r="383" spans="1:8" s="98" customFormat="1" x14ac:dyDescent="0.2">
      <c r="A383" s="23"/>
      <c r="B383" s="124" t="s">
        <v>337</v>
      </c>
      <c r="C383" s="21" t="s">
        <v>213</v>
      </c>
      <c r="D383" s="39">
        <v>27</v>
      </c>
      <c r="E383" s="89"/>
      <c r="F383" s="12">
        <f>E383*D383</f>
        <v>0</v>
      </c>
      <c r="G383" s="96">
        <v>0.1</v>
      </c>
      <c r="H383" s="12"/>
    </row>
    <row r="384" spans="1:8" s="98" customFormat="1" x14ac:dyDescent="0.2">
      <c r="A384" s="23"/>
      <c r="B384" s="124"/>
      <c r="C384" s="21"/>
      <c r="D384" s="39"/>
      <c r="E384" s="89"/>
      <c r="F384" s="12"/>
      <c r="G384" s="96"/>
      <c r="H384" s="12"/>
    </row>
    <row r="385" spans="1:8" s="98" customFormat="1" x14ac:dyDescent="0.2">
      <c r="A385" s="23"/>
      <c r="B385" s="124" t="s">
        <v>345</v>
      </c>
      <c r="C385" s="21" t="s">
        <v>7</v>
      </c>
      <c r="D385" s="39">
        <v>2</v>
      </c>
      <c r="E385" s="89"/>
      <c r="F385" s="12">
        <f>E385*D385</f>
        <v>0</v>
      </c>
      <c r="G385" s="96">
        <v>0.1</v>
      </c>
      <c r="H385" s="12"/>
    </row>
    <row r="386" spans="1:8" s="98" customFormat="1" x14ac:dyDescent="0.2">
      <c r="A386" s="23"/>
      <c r="B386" s="124"/>
      <c r="C386" s="21"/>
      <c r="D386" s="39"/>
      <c r="E386" s="89"/>
      <c r="F386" s="12"/>
      <c r="G386" s="96"/>
      <c r="H386" s="12"/>
    </row>
    <row r="387" spans="1:8" s="98" customFormat="1" x14ac:dyDescent="0.2">
      <c r="A387" s="23" t="s">
        <v>363</v>
      </c>
      <c r="B387" s="126" t="s">
        <v>186</v>
      </c>
      <c r="C387" s="21"/>
      <c r="D387" s="39"/>
      <c r="E387" s="89"/>
      <c r="F387" s="12"/>
      <c r="G387" s="96"/>
      <c r="H387" s="12"/>
    </row>
    <row r="388" spans="1:8" s="98" customFormat="1" x14ac:dyDescent="0.2">
      <c r="A388" s="23"/>
      <c r="B388" s="124" t="s">
        <v>338</v>
      </c>
      <c r="C388" s="21" t="s">
        <v>6</v>
      </c>
      <c r="D388" s="39">
        <v>1</v>
      </c>
      <c r="E388" s="89"/>
      <c r="F388" s="12">
        <f>E388*D388</f>
        <v>0</v>
      </c>
      <c r="G388" s="96">
        <v>0.1</v>
      </c>
      <c r="H388" s="12"/>
    </row>
    <row r="389" spans="1:8" s="98" customFormat="1" x14ac:dyDescent="0.2">
      <c r="A389" s="23"/>
      <c r="B389" s="124" t="s">
        <v>339</v>
      </c>
      <c r="C389" s="21" t="s">
        <v>6</v>
      </c>
      <c r="D389" s="39">
        <v>1</v>
      </c>
      <c r="E389" s="89"/>
      <c r="F389" s="12">
        <f t="shared" ref="F389:F390" si="31">E389*D389</f>
        <v>0</v>
      </c>
      <c r="G389" s="96">
        <v>0.1</v>
      </c>
      <c r="H389" s="12"/>
    </row>
    <row r="390" spans="1:8" s="98" customFormat="1" x14ac:dyDescent="0.2">
      <c r="A390" s="23"/>
      <c r="B390" s="124" t="s">
        <v>340</v>
      </c>
      <c r="C390" s="21" t="s">
        <v>6</v>
      </c>
      <c r="D390" s="39">
        <v>1</v>
      </c>
      <c r="E390" s="89"/>
      <c r="F390" s="12">
        <f t="shared" si="31"/>
        <v>0</v>
      </c>
      <c r="G390" s="96">
        <v>0.1</v>
      </c>
      <c r="H390" s="12"/>
    </row>
    <row r="391" spans="1:8" s="98" customFormat="1" x14ac:dyDescent="0.2">
      <c r="A391" s="23"/>
      <c r="B391" s="126"/>
      <c r="C391" s="21"/>
      <c r="D391" s="39"/>
      <c r="E391" s="89"/>
      <c r="F391" s="12"/>
      <c r="G391" s="96"/>
      <c r="H391" s="12"/>
    </row>
    <row r="392" spans="1:8" s="98" customFormat="1" x14ac:dyDescent="0.2">
      <c r="A392" s="23" t="s">
        <v>364</v>
      </c>
      <c r="B392" s="126" t="s">
        <v>211</v>
      </c>
      <c r="C392" s="21"/>
      <c r="D392" s="39"/>
      <c r="E392" s="89"/>
      <c r="F392" s="12"/>
      <c r="G392" s="96"/>
      <c r="H392" s="12"/>
    </row>
    <row r="393" spans="1:8" s="98" customFormat="1" x14ac:dyDescent="0.2">
      <c r="A393" s="23"/>
      <c r="B393" s="126"/>
      <c r="C393" s="21"/>
      <c r="D393" s="39"/>
      <c r="E393" s="89"/>
      <c r="F393" s="12"/>
      <c r="G393" s="96"/>
      <c r="H393" s="12"/>
    </row>
    <row r="394" spans="1:8" s="98" customFormat="1" x14ac:dyDescent="0.2">
      <c r="A394" s="23" t="s">
        <v>365</v>
      </c>
      <c r="B394" s="126" t="s">
        <v>187</v>
      </c>
      <c r="C394" s="21"/>
      <c r="D394" s="39"/>
      <c r="E394" s="89"/>
      <c r="F394" s="12"/>
      <c r="G394" s="96"/>
      <c r="H394" s="12"/>
    </row>
    <row r="395" spans="1:8" s="98" customFormat="1" x14ac:dyDescent="0.2">
      <c r="A395" s="23"/>
      <c r="B395" s="124" t="s">
        <v>342</v>
      </c>
      <c r="C395" s="21"/>
      <c r="D395" s="39"/>
      <c r="E395" s="89"/>
      <c r="F395" s="12"/>
      <c r="G395" s="96"/>
      <c r="H395" s="12"/>
    </row>
    <row r="396" spans="1:8" s="98" customFormat="1" x14ac:dyDescent="0.2">
      <c r="A396" s="23"/>
      <c r="B396" s="124" t="s">
        <v>343</v>
      </c>
      <c r="C396" s="21" t="s">
        <v>213</v>
      </c>
      <c r="D396" s="39">
        <v>420</v>
      </c>
      <c r="E396" s="89"/>
      <c r="F396" s="12">
        <f>E396*D396</f>
        <v>0</v>
      </c>
      <c r="G396" s="96">
        <v>0.1</v>
      </c>
      <c r="H396" s="12"/>
    </row>
    <row r="397" spans="1:8" s="98" customFormat="1" x14ac:dyDescent="0.2">
      <c r="A397" s="23"/>
      <c r="B397" s="124" t="s">
        <v>344</v>
      </c>
      <c r="C397" s="21" t="s">
        <v>213</v>
      </c>
      <c r="D397" s="39">
        <v>280</v>
      </c>
      <c r="E397" s="89"/>
      <c r="F397" s="12">
        <f>E397*D397</f>
        <v>0</v>
      </c>
      <c r="G397" s="96">
        <v>0.1</v>
      </c>
      <c r="H397" s="12"/>
    </row>
    <row r="398" spans="1:8" s="98" customFormat="1" x14ac:dyDescent="0.2">
      <c r="A398" s="23"/>
      <c r="B398" s="124" t="s">
        <v>349</v>
      </c>
      <c r="C398" s="21" t="s">
        <v>7</v>
      </c>
      <c r="D398" s="39">
        <v>1</v>
      </c>
      <c r="E398" s="89"/>
      <c r="F398" s="12">
        <f>E398*D398</f>
        <v>0</v>
      </c>
      <c r="G398" s="96">
        <v>0.1</v>
      </c>
      <c r="H398" s="12"/>
    </row>
    <row r="399" spans="1:8" s="98" customFormat="1" x14ac:dyDescent="0.2">
      <c r="A399" s="23"/>
      <c r="B399" s="124"/>
      <c r="C399" s="21"/>
      <c r="D399" s="39"/>
      <c r="E399" s="89"/>
      <c r="F399" s="12"/>
      <c r="G399" s="96"/>
      <c r="H399" s="12"/>
    </row>
    <row r="400" spans="1:8" s="98" customFormat="1" x14ac:dyDescent="0.2">
      <c r="A400" s="23"/>
      <c r="B400" s="124" t="s">
        <v>346</v>
      </c>
      <c r="C400" s="21"/>
      <c r="D400" s="39"/>
      <c r="E400" s="89"/>
      <c r="F400" s="12"/>
      <c r="G400" s="96"/>
      <c r="H400" s="12"/>
    </row>
    <row r="401" spans="1:8" s="98" customFormat="1" x14ac:dyDescent="0.2">
      <c r="A401" s="23"/>
      <c r="B401" s="124" t="s">
        <v>347</v>
      </c>
      <c r="C401" s="21" t="s">
        <v>6</v>
      </c>
      <c r="D401" s="39">
        <v>87</v>
      </c>
      <c r="E401" s="89"/>
      <c r="F401" s="12">
        <f>E401*D401</f>
        <v>0</v>
      </c>
      <c r="G401" s="96">
        <v>0.1</v>
      </c>
      <c r="H401" s="12"/>
    </row>
    <row r="402" spans="1:8" s="98" customFormat="1" x14ac:dyDescent="0.2">
      <c r="A402" s="23"/>
      <c r="B402" s="124" t="s">
        <v>348</v>
      </c>
      <c r="C402" s="21" t="s">
        <v>6</v>
      </c>
      <c r="D402" s="39">
        <v>87</v>
      </c>
      <c r="E402" s="89"/>
      <c r="F402" s="12">
        <f t="shared" ref="F402" si="32">E402*D402</f>
        <v>0</v>
      </c>
      <c r="G402" s="96">
        <v>0.1</v>
      </c>
      <c r="H402" s="12"/>
    </row>
    <row r="403" spans="1:8" s="98" customFormat="1" x14ac:dyDescent="0.2">
      <c r="A403" s="23"/>
      <c r="B403" s="124"/>
      <c r="C403" s="21"/>
      <c r="D403" s="39"/>
      <c r="E403" s="89"/>
      <c r="F403" s="12"/>
      <c r="G403" s="96"/>
      <c r="H403" s="12"/>
    </row>
    <row r="404" spans="1:8" s="98" customFormat="1" x14ac:dyDescent="0.2">
      <c r="A404" s="23"/>
      <c r="B404" s="124" t="s">
        <v>350</v>
      </c>
      <c r="C404" s="21" t="s">
        <v>7</v>
      </c>
      <c r="D404" s="39">
        <v>87</v>
      </c>
      <c r="E404" s="89"/>
      <c r="F404" s="12">
        <f t="shared" ref="F404" si="33">E404*D404</f>
        <v>0</v>
      </c>
      <c r="G404" s="96">
        <v>0.1</v>
      </c>
      <c r="H404" s="12"/>
    </row>
    <row r="405" spans="1:8" s="98" customFormat="1" x14ac:dyDescent="0.2">
      <c r="A405" s="23"/>
      <c r="B405" s="126"/>
      <c r="C405" s="21"/>
      <c r="D405" s="39"/>
      <c r="E405" s="89"/>
      <c r="F405" s="12"/>
      <c r="G405" s="96"/>
      <c r="H405" s="12"/>
    </row>
    <row r="406" spans="1:8" s="98" customFormat="1" x14ac:dyDescent="0.2">
      <c r="A406" s="23" t="s">
        <v>366</v>
      </c>
      <c r="B406" s="126" t="s">
        <v>188</v>
      </c>
      <c r="C406" s="21"/>
      <c r="D406" s="39"/>
      <c r="E406" s="89"/>
      <c r="F406" s="12"/>
      <c r="G406" s="96"/>
      <c r="H406" s="12"/>
    </row>
    <row r="407" spans="1:8" s="98" customFormat="1" x14ac:dyDescent="0.2">
      <c r="A407" s="23"/>
      <c r="B407" s="124" t="s">
        <v>351</v>
      </c>
      <c r="C407" s="21"/>
      <c r="D407" s="39"/>
      <c r="E407" s="89"/>
      <c r="F407" s="12"/>
      <c r="G407" s="96"/>
      <c r="H407" s="12"/>
    </row>
    <row r="408" spans="1:8" s="98" customFormat="1" x14ac:dyDescent="0.2">
      <c r="A408" s="23"/>
      <c r="B408" s="124" t="s">
        <v>352</v>
      </c>
      <c r="C408" s="21" t="s">
        <v>213</v>
      </c>
      <c r="D408" s="39">
        <f>D397+D396</f>
        <v>700</v>
      </c>
      <c r="E408" s="89"/>
      <c r="F408" s="12">
        <f>E408*D408</f>
        <v>0</v>
      </c>
      <c r="G408" s="96">
        <v>0.1</v>
      </c>
      <c r="H408" s="12"/>
    </row>
    <row r="409" spans="1:8" s="98" customFormat="1" x14ac:dyDescent="0.2">
      <c r="A409" s="23"/>
      <c r="B409" s="124" t="s">
        <v>353</v>
      </c>
      <c r="C409" s="21" t="s">
        <v>213</v>
      </c>
      <c r="D409" s="39">
        <f>3*3*9</f>
        <v>81</v>
      </c>
      <c r="E409" s="89"/>
      <c r="F409" s="12">
        <f>E409*D409</f>
        <v>0</v>
      </c>
      <c r="G409" s="96">
        <v>0.1</v>
      </c>
      <c r="H409" s="12"/>
    </row>
    <row r="410" spans="1:8" s="98" customFormat="1" x14ac:dyDescent="0.2">
      <c r="A410" s="23"/>
      <c r="B410" s="126"/>
      <c r="C410" s="21"/>
      <c r="D410" s="39"/>
      <c r="E410" s="89"/>
      <c r="F410" s="12"/>
      <c r="G410" s="96"/>
      <c r="H410" s="12"/>
    </row>
    <row r="411" spans="1:8" s="98" customFormat="1" x14ac:dyDescent="0.2">
      <c r="A411" s="23" t="s">
        <v>367</v>
      </c>
      <c r="B411" s="126" t="s">
        <v>189</v>
      </c>
      <c r="C411" s="21"/>
      <c r="D411" s="39"/>
      <c r="E411" s="89"/>
      <c r="F411" s="12"/>
      <c r="G411" s="96"/>
      <c r="H411" s="12"/>
    </row>
    <row r="412" spans="1:8" s="98" customFormat="1" x14ac:dyDescent="0.2">
      <c r="A412" s="23"/>
      <c r="B412" s="124" t="s">
        <v>342</v>
      </c>
      <c r="C412" s="21"/>
      <c r="D412" s="39"/>
      <c r="E412" s="89"/>
      <c r="F412" s="12"/>
      <c r="G412" s="96"/>
      <c r="H412" s="12"/>
    </row>
    <row r="413" spans="1:8" s="98" customFormat="1" x14ac:dyDescent="0.2">
      <c r="A413" s="23"/>
      <c r="B413" s="124" t="s">
        <v>343</v>
      </c>
      <c r="C413" s="21" t="s">
        <v>213</v>
      </c>
      <c r="D413" s="39">
        <v>420</v>
      </c>
      <c r="E413" s="89"/>
      <c r="F413" s="12">
        <f>E413*D413</f>
        <v>0</v>
      </c>
      <c r="G413" s="96">
        <v>0.1</v>
      </c>
      <c r="H413" s="12"/>
    </row>
    <row r="414" spans="1:8" s="98" customFormat="1" x14ac:dyDescent="0.2">
      <c r="A414" s="23"/>
      <c r="B414" s="124" t="s">
        <v>344</v>
      </c>
      <c r="C414" s="21" t="s">
        <v>213</v>
      </c>
      <c r="D414" s="39">
        <v>180</v>
      </c>
      <c r="E414" s="89"/>
      <c r="F414" s="12">
        <f>E414*D414</f>
        <v>0</v>
      </c>
      <c r="G414" s="96">
        <v>0.1</v>
      </c>
      <c r="H414" s="12"/>
    </row>
    <row r="415" spans="1:8" s="98" customFormat="1" x14ac:dyDescent="0.2">
      <c r="A415" s="23"/>
      <c r="B415" s="124" t="s">
        <v>349</v>
      </c>
      <c r="C415" s="21" t="s">
        <v>7</v>
      </c>
      <c r="D415" s="39">
        <v>1</v>
      </c>
      <c r="E415" s="89"/>
      <c r="F415" s="12">
        <f>E415*D415</f>
        <v>0</v>
      </c>
      <c r="G415" s="96">
        <v>0.1</v>
      </c>
      <c r="H415" s="12"/>
    </row>
    <row r="416" spans="1:8" s="98" customFormat="1" x14ac:dyDescent="0.2">
      <c r="A416" s="23"/>
      <c r="B416" s="124"/>
      <c r="C416" s="21"/>
      <c r="D416" s="39"/>
      <c r="E416" s="89"/>
      <c r="F416" s="12"/>
      <c r="G416" s="96"/>
      <c r="H416" s="12"/>
    </row>
    <row r="417" spans="1:8" s="98" customFormat="1" x14ac:dyDescent="0.2">
      <c r="A417" s="23"/>
      <c r="B417" s="124" t="s">
        <v>346</v>
      </c>
      <c r="C417" s="21"/>
      <c r="D417" s="39"/>
      <c r="E417" s="89"/>
      <c r="F417" s="12"/>
      <c r="G417" s="96"/>
      <c r="H417" s="12"/>
    </row>
    <row r="418" spans="1:8" s="98" customFormat="1" x14ac:dyDescent="0.2">
      <c r="A418" s="23"/>
      <c r="B418" s="124" t="s">
        <v>347</v>
      </c>
      <c r="C418" s="21" t="s">
        <v>6</v>
      </c>
      <c r="D418" s="39">
        <v>87</v>
      </c>
      <c r="E418" s="89"/>
      <c r="F418" s="12">
        <f>E418*D418</f>
        <v>0</v>
      </c>
      <c r="G418" s="96">
        <v>0.1</v>
      </c>
      <c r="H418" s="12"/>
    </row>
    <row r="419" spans="1:8" s="98" customFormat="1" x14ac:dyDescent="0.2">
      <c r="A419" s="23"/>
      <c r="B419" s="124" t="s">
        <v>348</v>
      </c>
      <c r="C419" s="21" t="s">
        <v>6</v>
      </c>
      <c r="D419" s="39">
        <v>87</v>
      </c>
      <c r="E419" s="89"/>
      <c r="F419" s="12">
        <f t="shared" ref="F419" si="34">E419*D419</f>
        <v>0</v>
      </c>
      <c r="G419" s="96">
        <v>0.1</v>
      </c>
      <c r="H419" s="12"/>
    </row>
    <row r="420" spans="1:8" s="98" customFormat="1" x14ac:dyDescent="0.2">
      <c r="A420" s="23"/>
      <c r="B420" s="124"/>
      <c r="C420" s="21"/>
      <c r="D420" s="39"/>
      <c r="E420" s="89"/>
      <c r="F420" s="12"/>
      <c r="G420" s="96"/>
      <c r="H420" s="12"/>
    </row>
    <row r="421" spans="1:8" s="98" customFormat="1" x14ac:dyDescent="0.2">
      <c r="A421" s="23"/>
      <c r="B421" s="124" t="s">
        <v>350</v>
      </c>
      <c r="C421" s="21" t="s">
        <v>7</v>
      </c>
      <c r="D421" s="39">
        <v>87</v>
      </c>
      <c r="E421" s="89"/>
      <c r="F421" s="12">
        <f t="shared" ref="F421" si="35">E421*D421</f>
        <v>0</v>
      </c>
      <c r="G421" s="96">
        <v>0.1</v>
      </c>
      <c r="H421" s="12"/>
    </row>
    <row r="422" spans="1:8" s="98" customFormat="1" x14ac:dyDescent="0.2">
      <c r="A422" s="23"/>
      <c r="B422" s="126"/>
      <c r="C422" s="21"/>
      <c r="D422" s="39"/>
      <c r="E422" s="89"/>
      <c r="F422" s="12"/>
      <c r="G422" s="96"/>
      <c r="H422" s="12"/>
    </row>
    <row r="423" spans="1:8" s="98" customFormat="1" x14ac:dyDescent="0.2">
      <c r="A423" s="23" t="s">
        <v>368</v>
      </c>
      <c r="B423" s="126" t="s">
        <v>190</v>
      </c>
      <c r="C423" s="21"/>
      <c r="D423" s="39"/>
      <c r="E423" s="89"/>
      <c r="F423" s="12"/>
      <c r="G423" s="96"/>
      <c r="H423" s="12"/>
    </row>
    <row r="424" spans="1:8" s="98" customFormat="1" x14ac:dyDescent="0.2">
      <c r="A424" s="23"/>
      <c r="B424" s="124" t="s">
        <v>354</v>
      </c>
      <c r="C424" s="21"/>
      <c r="D424" s="39"/>
      <c r="E424" s="89"/>
      <c r="F424" s="12"/>
      <c r="G424" s="96"/>
      <c r="H424" s="12"/>
    </row>
    <row r="425" spans="1:8" s="98" customFormat="1" x14ac:dyDescent="0.2">
      <c r="A425" s="23"/>
      <c r="B425" s="124" t="s">
        <v>355</v>
      </c>
      <c r="C425" s="21"/>
      <c r="D425" s="39"/>
      <c r="E425" s="89"/>
      <c r="F425" s="12"/>
      <c r="G425" s="96"/>
      <c r="H425" s="12"/>
    </row>
    <row r="426" spans="1:8" s="98" customFormat="1" x14ac:dyDescent="0.2">
      <c r="A426" s="23"/>
      <c r="B426" s="124" t="s">
        <v>358</v>
      </c>
      <c r="C426" s="21" t="s">
        <v>213</v>
      </c>
      <c r="D426" s="39">
        <f>D377</f>
        <v>10</v>
      </c>
      <c r="E426" s="89"/>
      <c r="F426" s="12">
        <f>E426*D426</f>
        <v>0</v>
      </c>
      <c r="G426" s="96">
        <v>0.1</v>
      </c>
      <c r="H426" s="12"/>
    </row>
    <row r="427" spans="1:8" s="98" customFormat="1" x14ac:dyDescent="0.2">
      <c r="A427" s="23"/>
      <c r="B427" s="124" t="s">
        <v>359</v>
      </c>
      <c r="C427" s="21" t="s">
        <v>213</v>
      </c>
      <c r="D427" s="39">
        <f>D378</f>
        <v>10</v>
      </c>
      <c r="E427" s="89"/>
      <c r="F427" s="12">
        <f>E427*D427</f>
        <v>0</v>
      </c>
      <c r="G427" s="96">
        <v>0.1</v>
      </c>
      <c r="H427" s="12"/>
    </row>
    <row r="428" spans="1:8" s="98" customFormat="1" x14ac:dyDescent="0.2">
      <c r="A428" s="23"/>
      <c r="B428" s="124"/>
      <c r="C428" s="21"/>
      <c r="D428" s="39"/>
      <c r="E428" s="89"/>
      <c r="F428" s="12"/>
      <c r="G428" s="96"/>
      <c r="H428" s="12"/>
    </row>
    <row r="429" spans="1:8" s="98" customFormat="1" x14ac:dyDescent="0.2">
      <c r="A429" s="23"/>
      <c r="B429" s="124" t="s">
        <v>356</v>
      </c>
      <c r="C429" s="21"/>
      <c r="D429" s="39"/>
      <c r="E429" s="89"/>
      <c r="F429" s="12"/>
      <c r="G429" s="96"/>
      <c r="H429" s="12"/>
    </row>
    <row r="430" spans="1:8" s="98" customFormat="1" x14ac:dyDescent="0.2">
      <c r="A430" s="23"/>
      <c r="B430" s="124" t="s">
        <v>358</v>
      </c>
      <c r="C430" s="21" t="s">
        <v>213</v>
      </c>
      <c r="D430" s="39">
        <f>D382</f>
        <v>27</v>
      </c>
      <c r="E430" s="89"/>
      <c r="F430" s="12">
        <f>E430*D430</f>
        <v>0</v>
      </c>
      <c r="G430" s="96">
        <v>0.1</v>
      </c>
      <c r="H430" s="12"/>
    </row>
    <row r="431" spans="1:8" s="98" customFormat="1" x14ac:dyDescent="0.2">
      <c r="A431" s="23"/>
      <c r="B431" s="124" t="s">
        <v>359</v>
      </c>
      <c r="C431" s="21" t="s">
        <v>213</v>
      </c>
      <c r="D431" s="39">
        <f>D383</f>
        <v>27</v>
      </c>
      <c r="E431" s="89"/>
      <c r="F431" s="12">
        <f>E431*D431</f>
        <v>0</v>
      </c>
      <c r="G431" s="96">
        <v>0.1</v>
      </c>
      <c r="H431" s="12"/>
    </row>
    <row r="432" spans="1:8" s="98" customFormat="1" x14ac:dyDescent="0.2">
      <c r="A432" s="23"/>
      <c r="B432" s="124"/>
      <c r="C432" s="21"/>
      <c r="D432" s="39"/>
      <c r="E432" s="89"/>
      <c r="F432" s="12"/>
      <c r="G432" s="96"/>
      <c r="H432" s="12"/>
    </row>
    <row r="433" spans="1:8" s="98" customFormat="1" x14ac:dyDescent="0.2">
      <c r="A433" s="23"/>
      <c r="B433" s="124" t="s">
        <v>357</v>
      </c>
      <c r="C433" s="13"/>
      <c r="D433" s="39"/>
      <c r="E433" s="89"/>
      <c r="F433" s="12"/>
      <c r="G433" s="96"/>
      <c r="H433" s="12"/>
    </row>
    <row r="434" spans="1:8" s="98" customFormat="1" x14ac:dyDescent="0.2">
      <c r="A434" s="23"/>
      <c r="B434" s="124" t="s">
        <v>343</v>
      </c>
      <c r="C434" s="21" t="s">
        <v>213</v>
      </c>
      <c r="D434" s="39">
        <f>D413</f>
        <v>420</v>
      </c>
      <c r="E434" s="89"/>
      <c r="F434" s="12">
        <f>E434*D434</f>
        <v>0</v>
      </c>
      <c r="G434" s="96">
        <v>0.1</v>
      </c>
      <c r="H434" s="12"/>
    </row>
    <row r="435" spans="1:8" s="98" customFormat="1" x14ac:dyDescent="0.2">
      <c r="A435" s="23"/>
      <c r="B435" s="124" t="s">
        <v>344</v>
      </c>
      <c r="C435" s="21" t="s">
        <v>213</v>
      </c>
      <c r="D435" s="39">
        <f>D414</f>
        <v>180</v>
      </c>
      <c r="E435" s="89"/>
      <c r="F435" s="12">
        <f>E435*D435</f>
        <v>0</v>
      </c>
      <c r="G435" s="96">
        <v>0.1</v>
      </c>
      <c r="H435" s="12"/>
    </row>
    <row r="436" spans="1:8" s="98" customFormat="1" x14ac:dyDescent="0.2">
      <c r="A436" s="23"/>
      <c r="B436" s="123"/>
      <c r="C436" s="13"/>
      <c r="D436" s="39"/>
      <c r="E436" s="89"/>
      <c r="F436" s="12"/>
      <c r="G436" s="96"/>
      <c r="H436" s="12"/>
    </row>
    <row r="437" spans="1:8" s="98" customFormat="1" x14ac:dyDescent="0.2">
      <c r="A437" s="23" t="s">
        <v>369</v>
      </c>
      <c r="B437" s="123" t="s">
        <v>191</v>
      </c>
      <c r="C437" s="13"/>
      <c r="D437" s="39"/>
      <c r="E437" s="89"/>
      <c r="F437" s="12"/>
      <c r="G437" s="96"/>
      <c r="H437" s="12"/>
    </row>
    <row r="438" spans="1:8" s="98" customFormat="1" x14ac:dyDescent="0.2">
      <c r="A438" s="23"/>
      <c r="B438" s="123"/>
      <c r="C438" s="13"/>
      <c r="D438" s="39"/>
      <c r="E438" s="89"/>
      <c r="F438" s="12"/>
      <c r="G438" s="96"/>
      <c r="H438" s="12"/>
    </row>
    <row r="439" spans="1:8" s="98" customFormat="1" x14ac:dyDescent="0.2">
      <c r="A439" s="23" t="s">
        <v>370</v>
      </c>
      <c r="B439" s="123" t="s">
        <v>341</v>
      </c>
      <c r="C439" s="13"/>
      <c r="D439" s="39"/>
      <c r="E439" s="89"/>
      <c r="F439" s="12"/>
      <c r="G439" s="96"/>
      <c r="H439" s="12"/>
    </row>
    <row r="440" spans="1:8" s="98" customFormat="1" x14ac:dyDescent="0.2">
      <c r="A440" s="23"/>
      <c r="B440" s="124" t="s">
        <v>360</v>
      </c>
      <c r="C440" s="21"/>
      <c r="D440" s="39"/>
      <c r="E440" s="89"/>
      <c r="F440" s="12"/>
      <c r="G440" s="96"/>
      <c r="H440" s="12"/>
    </row>
    <row r="441" spans="1:8" s="98" customFormat="1" x14ac:dyDescent="0.2">
      <c r="A441" s="23"/>
      <c r="B441" s="124" t="s">
        <v>380</v>
      </c>
      <c r="C441" s="21" t="s">
        <v>7</v>
      </c>
      <c r="D441" s="39">
        <v>70</v>
      </c>
      <c r="E441" s="89"/>
      <c r="F441" s="12">
        <f t="shared" ref="F441:F442" si="36">E441*D441</f>
        <v>0</v>
      </c>
      <c r="G441" s="96">
        <v>0.1</v>
      </c>
      <c r="H441" s="12"/>
    </row>
    <row r="442" spans="1:8" s="98" customFormat="1" x14ac:dyDescent="0.2">
      <c r="A442" s="23"/>
      <c r="B442" s="124" t="s">
        <v>381</v>
      </c>
      <c r="C442" s="21" t="s">
        <v>7</v>
      </c>
      <c r="D442" s="39">
        <v>17</v>
      </c>
      <c r="E442" s="89"/>
      <c r="F442" s="12">
        <f t="shared" si="36"/>
        <v>0</v>
      </c>
      <c r="G442" s="96">
        <v>0.1</v>
      </c>
      <c r="H442" s="12"/>
    </row>
    <row r="443" spans="1:8" s="98" customFormat="1" x14ac:dyDescent="0.2">
      <c r="A443" s="23"/>
      <c r="B443" s="123"/>
      <c r="C443" s="13"/>
      <c r="D443" s="39"/>
      <c r="E443" s="89"/>
      <c r="F443" s="12"/>
      <c r="G443" s="96"/>
      <c r="H443" s="12"/>
    </row>
    <row r="444" spans="1:8" s="98" customFormat="1" x14ac:dyDescent="0.2">
      <c r="A444" s="23" t="s">
        <v>371</v>
      </c>
      <c r="B444" s="123" t="s">
        <v>192</v>
      </c>
      <c r="C444" s="13"/>
      <c r="D444" s="39"/>
      <c r="E444" s="89"/>
      <c r="F444" s="12"/>
      <c r="G444" s="96"/>
      <c r="H444" s="12"/>
    </row>
    <row r="445" spans="1:8" s="98" customFormat="1" x14ac:dyDescent="0.2">
      <c r="A445" s="23"/>
      <c r="B445" s="124" t="s">
        <v>382</v>
      </c>
      <c r="C445" s="21"/>
      <c r="D445" s="39"/>
      <c r="E445" s="89"/>
      <c r="F445" s="12"/>
      <c r="G445" s="96"/>
      <c r="H445" s="12"/>
    </row>
    <row r="446" spans="1:8" s="98" customFormat="1" x14ac:dyDescent="0.2">
      <c r="A446" s="23"/>
      <c r="B446" s="124" t="s">
        <v>380</v>
      </c>
      <c r="C446" s="21" t="s">
        <v>7</v>
      </c>
      <c r="D446" s="39">
        <v>70</v>
      </c>
      <c r="E446" s="89"/>
      <c r="F446" s="12">
        <f t="shared" ref="F446:F447" si="37">E446*D446</f>
        <v>0</v>
      </c>
      <c r="G446" s="96">
        <v>0.1</v>
      </c>
      <c r="H446" s="12"/>
    </row>
    <row r="447" spans="1:8" s="98" customFormat="1" x14ac:dyDescent="0.2">
      <c r="A447" s="23"/>
      <c r="B447" s="124" t="s">
        <v>381</v>
      </c>
      <c r="C447" s="21" t="s">
        <v>7</v>
      </c>
      <c r="D447" s="39">
        <v>17</v>
      </c>
      <c r="E447" s="89"/>
      <c r="F447" s="12">
        <f t="shared" si="37"/>
        <v>0</v>
      </c>
      <c r="G447" s="96">
        <v>0.1</v>
      </c>
      <c r="H447" s="12"/>
    </row>
    <row r="448" spans="1:8" s="98" customFormat="1" x14ac:dyDescent="0.2">
      <c r="A448" s="23"/>
      <c r="B448" s="123"/>
      <c r="C448" s="13"/>
      <c r="D448" s="39"/>
      <c r="E448" s="89"/>
      <c r="F448" s="12"/>
      <c r="G448" s="96"/>
      <c r="H448" s="12"/>
    </row>
    <row r="449" spans="1:8" s="98" customFormat="1" x14ac:dyDescent="0.2">
      <c r="A449" s="23" t="s">
        <v>372</v>
      </c>
      <c r="B449" s="123" t="s">
        <v>193</v>
      </c>
      <c r="C449" s="21"/>
      <c r="D449" s="39"/>
      <c r="E449" s="89"/>
      <c r="F449" s="12"/>
      <c r="G449" s="96"/>
      <c r="H449" s="12"/>
    </row>
    <row r="450" spans="1:8" s="98" customFormat="1" x14ac:dyDescent="0.2">
      <c r="A450" s="23"/>
      <c r="B450" s="124" t="s">
        <v>383</v>
      </c>
      <c r="C450" s="21" t="s">
        <v>7</v>
      </c>
      <c r="D450" s="39">
        <v>87</v>
      </c>
      <c r="E450" s="89"/>
      <c r="F450" s="12">
        <f t="shared" ref="F450" si="38">E450*D450</f>
        <v>0</v>
      </c>
      <c r="G450" s="96">
        <v>0.1</v>
      </c>
      <c r="H450" s="12"/>
    </row>
    <row r="451" spans="1:8" s="98" customFormat="1" x14ac:dyDescent="0.2">
      <c r="A451" s="23"/>
      <c r="B451" s="123"/>
      <c r="C451" s="21"/>
      <c r="D451" s="39"/>
      <c r="E451" s="89"/>
      <c r="F451" s="12"/>
      <c r="G451" s="96"/>
      <c r="H451" s="12"/>
    </row>
    <row r="452" spans="1:8" s="98" customFormat="1" ht="13.5" customHeight="1" x14ac:dyDescent="0.2">
      <c r="B452" s="86" t="str">
        <f>CONCATENATE("TOTAL ",A373," HT")</f>
        <v>TOTAL 5.6 HT</v>
      </c>
      <c r="C452" s="52"/>
      <c r="D452" s="53"/>
      <c r="E452" s="89"/>
      <c r="F452" s="27">
        <f>SUM(F377:F450)</f>
        <v>0</v>
      </c>
      <c r="G452" s="96"/>
      <c r="H452" s="12"/>
    </row>
    <row r="453" spans="1:8" s="98" customFormat="1" x14ac:dyDescent="0.2">
      <c r="A453" s="23"/>
      <c r="B453" s="123"/>
      <c r="C453" s="13"/>
      <c r="D453" s="39"/>
      <c r="E453" s="89"/>
      <c r="F453" s="12"/>
      <c r="G453" s="96"/>
      <c r="H453" s="12"/>
    </row>
    <row r="454" spans="1:8" s="98" customFormat="1" x14ac:dyDescent="0.2">
      <c r="A454" s="23">
        <v>5.7</v>
      </c>
      <c r="B454" s="126" t="s">
        <v>373</v>
      </c>
      <c r="C454" s="13"/>
      <c r="D454" s="39"/>
      <c r="E454" s="89"/>
      <c r="F454" s="12"/>
      <c r="G454" s="96"/>
      <c r="H454" s="12"/>
    </row>
    <row r="455" spans="1:8" s="98" customFormat="1" x14ac:dyDescent="0.2">
      <c r="A455" s="23"/>
      <c r="B455" s="126"/>
      <c r="C455" s="13"/>
      <c r="D455" s="39"/>
      <c r="E455" s="89"/>
      <c r="F455" s="12"/>
      <c r="G455" s="96"/>
      <c r="H455" s="12"/>
    </row>
    <row r="456" spans="1:8" s="98" customFormat="1" x14ac:dyDescent="0.2">
      <c r="A456" s="23" t="s">
        <v>374</v>
      </c>
      <c r="B456" s="123" t="s">
        <v>198</v>
      </c>
      <c r="C456" s="13"/>
      <c r="D456" s="39"/>
      <c r="E456" s="89"/>
      <c r="F456" s="12"/>
      <c r="G456" s="96"/>
      <c r="H456" s="12"/>
    </row>
    <row r="457" spans="1:8" s="98" customFormat="1" x14ac:dyDescent="0.2">
      <c r="A457" s="23"/>
      <c r="B457" s="124" t="s">
        <v>384</v>
      </c>
      <c r="C457" s="21" t="s">
        <v>7</v>
      </c>
      <c r="D457" s="39">
        <v>87</v>
      </c>
      <c r="E457" s="89"/>
      <c r="F457" s="12">
        <f>E457*D457</f>
        <v>0</v>
      </c>
      <c r="G457" s="96">
        <v>0.1</v>
      </c>
      <c r="H457" s="12"/>
    </row>
    <row r="458" spans="1:8" s="98" customFormat="1" x14ac:dyDescent="0.2">
      <c r="A458" s="23"/>
      <c r="B458" s="124" t="s">
        <v>385</v>
      </c>
      <c r="C458" s="21" t="s">
        <v>7</v>
      </c>
      <c r="D458" s="39">
        <v>87</v>
      </c>
      <c r="E458" s="89"/>
      <c r="F458" s="12">
        <f t="shared" ref="F458:F461" si="39">E458*D458</f>
        <v>0</v>
      </c>
      <c r="G458" s="96">
        <v>0.1</v>
      </c>
      <c r="H458" s="12"/>
    </row>
    <row r="459" spans="1:8" s="98" customFormat="1" x14ac:dyDescent="0.2">
      <c r="A459" s="23"/>
      <c r="B459" s="124" t="s">
        <v>386</v>
      </c>
      <c r="C459" s="21" t="s">
        <v>7</v>
      </c>
      <c r="D459" s="39">
        <v>87</v>
      </c>
      <c r="E459" s="89"/>
      <c r="F459" s="12">
        <f t="shared" si="39"/>
        <v>0</v>
      </c>
      <c r="G459" s="96">
        <v>0.1</v>
      </c>
      <c r="H459" s="12"/>
    </row>
    <row r="460" spans="1:8" s="98" customFormat="1" x14ac:dyDescent="0.2">
      <c r="A460" s="23"/>
      <c r="B460" s="124" t="s">
        <v>387</v>
      </c>
      <c r="C460" s="21" t="s">
        <v>7</v>
      </c>
      <c r="D460" s="39">
        <v>87</v>
      </c>
      <c r="E460" s="89"/>
      <c r="F460" s="12">
        <f t="shared" si="39"/>
        <v>0</v>
      </c>
      <c r="G460" s="96">
        <v>0.1</v>
      </c>
      <c r="H460" s="12"/>
    </row>
    <row r="461" spans="1:8" s="98" customFormat="1" x14ac:dyDescent="0.2">
      <c r="A461" s="23"/>
      <c r="B461" s="124" t="s">
        <v>392</v>
      </c>
      <c r="C461" s="21" t="s">
        <v>7</v>
      </c>
      <c r="D461" s="39">
        <v>87</v>
      </c>
      <c r="E461" s="89"/>
      <c r="F461" s="12">
        <f t="shared" si="39"/>
        <v>0</v>
      </c>
      <c r="G461" s="96">
        <v>0.1</v>
      </c>
      <c r="H461" s="12"/>
    </row>
    <row r="462" spans="1:8" s="98" customFormat="1" x14ac:dyDescent="0.2">
      <c r="A462" s="23"/>
      <c r="B462" s="126"/>
      <c r="C462" s="13"/>
      <c r="D462" s="39"/>
      <c r="E462" s="89"/>
      <c r="F462" s="12"/>
      <c r="G462" s="96"/>
      <c r="H462" s="12"/>
    </row>
    <row r="463" spans="1:8" s="98" customFormat="1" x14ac:dyDescent="0.2">
      <c r="A463" s="23" t="s">
        <v>375</v>
      </c>
      <c r="B463" s="123" t="s">
        <v>199</v>
      </c>
      <c r="C463" s="13"/>
      <c r="D463" s="39"/>
      <c r="E463" s="89"/>
      <c r="F463" s="12"/>
      <c r="G463" s="96"/>
      <c r="H463" s="12"/>
    </row>
    <row r="464" spans="1:8" s="98" customFormat="1" x14ac:dyDescent="0.2">
      <c r="A464" s="23"/>
      <c r="B464" s="124" t="s">
        <v>388</v>
      </c>
      <c r="C464" s="21" t="s">
        <v>7</v>
      </c>
      <c r="D464" s="39">
        <v>87</v>
      </c>
      <c r="E464" s="89"/>
      <c r="F464" s="12">
        <f>E464*D464</f>
        <v>0</v>
      </c>
      <c r="G464" s="96">
        <v>0.1</v>
      </c>
      <c r="H464" s="12"/>
    </row>
    <row r="465" spans="1:8" s="98" customFormat="1" x14ac:dyDescent="0.2">
      <c r="A465" s="23"/>
      <c r="B465" s="124" t="s">
        <v>389</v>
      </c>
      <c r="C465" s="21" t="s">
        <v>7</v>
      </c>
      <c r="D465" s="39">
        <v>87</v>
      </c>
      <c r="E465" s="89"/>
      <c r="F465" s="12">
        <f>E465*D465</f>
        <v>0</v>
      </c>
      <c r="G465" s="96">
        <v>0.1</v>
      </c>
      <c r="H465" s="12"/>
    </row>
    <row r="466" spans="1:8" s="98" customFormat="1" x14ac:dyDescent="0.2">
      <c r="A466" s="23"/>
      <c r="B466" s="124"/>
      <c r="C466" s="13"/>
      <c r="D466" s="39"/>
      <c r="E466" s="89"/>
      <c r="F466" s="12"/>
      <c r="G466" s="96"/>
      <c r="H466" s="12"/>
    </row>
    <row r="467" spans="1:8" s="98" customFormat="1" x14ac:dyDescent="0.2">
      <c r="A467" s="23" t="s">
        <v>376</v>
      </c>
      <c r="B467" s="123" t="s">
        <v>200</v>
      </c>
      <c r="C467" s="13"/>
      <c r="D467" s="39"/>
      <c r="E467" s="89"/>
      <c r="F467" s="12"/>
      <c r="G467" s="96"/>
      <c r="H467" s="12"/>
    </row>
    <row r="468" spans="1:8" s="98" customFormat="1" x14ac:dyDescent="0.2">
      <c r="A468" s="23"/>
      <c r="B468" s="124" t="s">
        <v>393</v>
      </c>
      <c r="C468" s="21" t="s">
        <v>7</v>
      </c>
      <c r="D468" s="39">
        <v>87</v>
      </c>
      <c r="E468" s="89"/>
      <c r="F468" s="12">
        <f t="shared" ref="F468:F471" si="40">E468*D468</f>
        <v>0</v>
      </c>
      <c r="G468" s="96">
        <v>0.1</v>
      </c>
      <c r="H468" s="12"/>
    </row>
    <row r="469" spans="1:8" s="98" customFormat="1" x14ac:dyDescent="0.2">
      <c r="A469" s="23"/>
      <c r="B469" s="124" t="s">
        <v>390</v>
      </c>
      <c r="C469" s="21" t="s">
        <v>7</v>
      </c>
      <c r="D469" s="39">
        <v>87</v>
      </c>
      <c r="E469" s="89"/>
      <c r="F469" s="12">
        <f t="shared" si="40"/>
        <v>0</v>
      </c>
      <c r="G469" s="96">
        <v>0.1</v>
      </c>
      <c r="H469" s="12"/>
    </row>
    <row r="470" spans="1:8" s="98" customFormat="1" x14ac:dyDescent="0.2">
      <c r="A470" s="23"/>
      <c r="B470" s="124" t="s">
        <v>391</v>
      </c>
      <c r="C470" s="21" t="s">
        <v>7</v>
      </c>
      <c r="D470" s="39">
        <v>87</v>
      </c>
      <c r="E470" s="89"/>
      <c r="F470" s="12">
        <f t="shared" si="40"/>
        <v>0</v>
      </c>
      <c r="G470" s="96">
        <v>0.1</v>
      </c>
      <c r="H470" s="12"/>
    </row>
    <row r="471" spans="1:8" s="98" customFormat="1" x14ac:dyDescent="0.2">
      <c r="A471" s="23"/>
      <c r="B471" s="124" t="s">
        <v>386</v>
      </c>
      <c r="C471" s="21" t="s">
        <v>7</v>
      </c>
      <c r="D471" s="39">
        <v>87</v>
      </c>
      <c r="E471" s="89"/>
      <c r="F471" s="12">
        <f t="shared" si="40"/>
        <v>0</v>
      </c>
      <c r="G471" s="96">
        <v>0.1</v>
      </c>
      <c r="H471" s="12"/>
    </row>
    <row r="472" spans="1:8" s="98" customFormat="1" x14ac:dyDescent="0.2">
      <c r="A472" s="23"/>
      <c r="B472" s="124" t="s">
        <v>392</v>
      </c>
      <c r="C472" s="21" t="s">
        <v>7</v>
      </c>
      <c r="D472" s="39">
        <v>87</v>
      </c>
      <c r="E472" s="89"/>
      <c r="F472" s="12">
        <f t="shared" ref="F472" si="41">E472*D472</f>
        <v>0</v>
      </c>
      <c r="G472" s="96">
        <v>0.1</v>
      </c>
      <c r="H472" s="12"/>
    </row>
    <row r="473" spans="1:8" s="98" customFormat="1" x14ac:dyDescent="0.2">
      <c r="A473" s="23"/>
      <c r="B473" s="124"/>
      <c r="C473" s="13"/>
      <c r="D473" s="39"/>
      <c r="E473" s="89"/>
      <c r="F473" s="12"/>
      <c r="G473" s="96"/>
      <c r="H473" s="12"/>
    </row>
    <row r="474" spans="1:8" s="98" customFormat="1" x14ac:dyDescent="0.2">
      <c r="A474" s="23" t="s">
        <v>377</v>
      </c>
      <c r="B474" s="123" t="s">
        <v>201</v>
      </c>
      <c r="C474" s="13"/>
      <c r="D474" s="39"/>
      <c r="E474" s="89"/>
      <c r="F474" s="12"/>
      <c r="G474" s="96"/>
      <c r="H474" s="12"/>
    </row>
    <row r="475" spans="1:8" s="98" customFormat="1" x14ac:dyDescent="0.2">
      <c r="A475" s="23"/>
      <c r="B475" s="124" t="s">
        <v>394</v>
      </c>
      <c r="C475" s="21" t="s">
        <v>7</v>
      </c>
      <c r="D475" s="39">
        <v>87</v>
      </c>
      <c r="E475" s="89"/>
      <c r="F475" s="12">
        <f t="shared" ref="F475:F477" si="42">E475*D475</f>
        <v>0</v>
      </c>
      <c r="G475" s="96">
        <v>0.1</v>
      </c>
      <c r="H475" s="12"/>
    </row>
    <row r="476" spans="1:8" s="98" customFormat="1" x14ac:dyDescent="0.2">
      <c r="A476" s="23"/>
      <c r="B476" s="124" t="s">
        <v>395</v>
      </c>
      <c r="C476" s="21" t="s">
        <v>7</v>
      </c>
      <c r="D476" s="39">
        <v>87</v>
      </c>
      <c r="E476" s="89"/>
      <c r="F476" s="12">
        <f t="shared" si="42"/>
        <v>0</v>
      </c>
      <c r="G476" s="96">
        <v>0.1</v>
      </c>
      <c r="H476" s="12"/>
    </row>
    <row r="477" spans="1:8" s="98" customFormat="1" x14ac:dyDescent="0.2">
      <c r="A477" s="23"/>
      <c r="B477" s="124" t="s">
        <v>396</v>
      </c>
      <c r="C477" s="21" t="s">
        <v>7</v>
      </c>
      <c r="D477" s="39">
        <v>87</v>
      </c>
      <c r="E477" s="89"/>
      <c r="F477" s="12">
        <f t="shared" si="42"/>
        <v>0</v>
      </c>
      <c r="G477" s="96">
        <v>0.1</v>
      </c>
      <c r="H477" s="12"/>
    </row>
    <row r="478" spans="1:8" s="98" customFormat="1" x14ac:dyDescent="0.2">
      <c r="A478" s="23"/>
      <c r="B478" s="124" t="s">
        <v>389</v>
      </c>
      <c r="C478" s="21" t="s">
        <v>7</v>
      </c>
      <c r="D478" s="39">
        <v>87</v>
      </c>
      <c r="E478" s="89"/>
      <c r="F478" s="12">
        <f>E478*D478</f>
        <v>0</v>
      </c>
      <c r="G478" s="96">
        <v>0.1</v>
      </c>
      <c r="H478" s="12"/>
    </row>
    <row r="479" spans="1:8" s="98" customFormat="1" x14ac:dyDescent="0.2">
      <c r="A479" s="23"/>
      <c r="B479" s="124"/>
      <c r="C479" s="13"/>
      <c r="D479" s="39"/>
      <c r="E479" s="89"/>
      <c r="F479" s="12"/>
      <c r="G479" s="96"/>
      <c r="H479" s="12"/>
    </row>
    <row r="480" spans="1:8" s="98" customFormat="1" x14ac:dyDescent="0.2">
      <c r="A480" s="23" t="s">
        <v>378</v>
      </c>
      <c r="B480" s="123" t="s">
        <v>202</v>
      </c>
      <c r="C480" s="13"/>
      <c r="D480" s="39"/>
      <c r="E480" s="89"/>
      <c r="F480" s="12"/>
      <c r="G480" s="96"/>
      <c r="H480" s="12"/>
    </row>
    <row r="481" spans="1:8" s="98" customFormat="1" x14ac:dyDescent="0.2">
      <c r="A481" s="23"/>
      <c r="B481" s="124" t="s">
        <v>397</v>
      </c>
      <c r="C481" s="21" t="s">
        <v>7</v>
      </c>
      <c r="D481" s="39">
        <v>87</v>
      </c>
      <c r="E481" s="89"/>
      <c r="F481" s="12">
        <f>E481*D481</f>
        <v>0</v>
      </c>
      <c r="G481" s="96">
        <v>0.1</v>
      </c>
      <c r="H481" s="12"/>
    </row>
    <row r="482" spans="1:8" s="98" customFormat="1" x14ac:dyDescent="0.2">
      <c r="A482" s="23"/>
      <c r="B482" s="124" t="s">
        <v>398</v>
      </c>
      <c r="C482" s="21" t="s">
        <v>7</v>
      </c>
      <c r="D482" s="39">
        <v>87</v>
      </c>
      <c r="E482" s="89"/>
      <c r="F482" s="12">
        <f>E482*D482</f>
        <v>0</v>
      </c>
      <c r="G482" s="96">
        <v>0.1</v>
      </c>
      <c r="H482" s="12"/>
    </row>
    <row r="483" spans="1:8" s="98" customFormat="1" x14ac:dyDescent="0.2">
      <c r="A483" s="23"/>
      <c r="B483" s="124" t="s">
        <v>386</v>
      </c>
      <c r="C483" s="21" t="s">
        <v>7</v>
      </c>
      <c r="D483" s="39">
        <v>87</v>
      </c>
      <c r="E483" s="89"/>
      <c r="F483" s="12">
        <f t="shared" ref="F483:F485" si="43">E483*D483</f>
        <v>0</v>
      </c>
      <c r="G483" s="96">
        <v>0.1</v>
      </c>
      <c r="H483" s="12"/>
    </row>
    <row r="484" spans="1:8" s="98" customFormat="1" x14ac:dyDescent="0.2">
      <c r="A484" s="23"/>
      <c r="B484" s="124" t="s">
        <v>387</v>
      </c>
      <c r="C484" s="21" t="s">
        <v>7</v>
      </c>
      <c r="D484" s="39">
        <v>87</v>
      </c>
      <c r="E484" s="89"/>
      <c r="F484" s="12">
        <f t="shared" si="43"/>
        <v>0</v>
      </c>
      <c r="G484" s="96">
        <v>0.1</v>
      </c>
      <c r="H484" s="12"/>
    </row>
    <row r="485" spans="1:8" s="98" customFormat="1" x14ac:dyDescent="0.2">
      <c r="A485" s="23"/>
      <c r="B485" s="124" t="s">
        <v>392</v>
      </c>
      <c r="C485" s="21" t="s">
        <v>7</v>
      </c>
      <c r="D485" s="39">
        <v>87</v>
      </c>
      <c r="E485" s="89"/>
      <c r="F485" s="12">
        <f t="shared" si="43"/>
        <v>0</v>
      </c>
      <c r="G485" s="96">
        <v>0.1</v>
      </c>
      <c r="H485" s="12"/>
    </row>
    <row r="486" spans="1:8" s="98" customFormat="1" x14ac:dyDescent="0.2">
      <c r="A486" s="23"/>
      <c r="B486" s="124"/>
      <c r="C486" s="21"/>
      <c r="D486" s="39"/>
      <c r="E486" s="89"/>
      <c r="F486" s="12"/>
      <c r="G486" s="96"/>
      <c r="H486" s="12"/>
    </row>
    <row r="487" spans="1:8" s="98" customFormat="1" x14ac:dyDescent="0.2">
      <c r="A487" s="23" t="s">
        <v>402</v>
      </c>
      <c r="B487" s="123" t="s">
        <v>203</v>
      </c>
      <c r="C487" s="13"/>
      <c r="D487" s="39"/>
      <c r="E487" s="89"/>
      <c r="F487" s="12"/>
      <c r="G487" s="96"/>
      <c r="H487" s="12"/>
    </row>
    <row r="488" spans="1:8" s="98" customFormat="1" x14ac:dyDescent="0.2">
      <c r="A488" s="23"/>
      <c r="B488" s="124" t="s">
        <v>394</v>
      </c>
      <c r="C488" s="21" t="s">
        <v>7</v>
      </c>
      <c r="D488" s="39">
        <v>87</v>
      </c>
      <c r="E488" s="89"/>
      <c r="F488" s="12">
        <f>E488*D488</f>
        <v>0</v>
      </c>
      <c r="G488" s="96">
        <v>0.1</v>
      </c>
      <c r="H488" s="12"/>
    </row>
    <row r="489" spans="1:8" s="98" customFormat="1" x14ac:dyDescent="0.2">
      <c r="A489" s="23"/>
      <c r="B489" s="124" t="s">
        <v>389</v>
      </c>
      <c r="C489" s="21" t="s">
        <v>7</v>
      </c>
      <c r="D489" s="39">
        <v>87</v>
      </c>
      <c r="E489" s="89"/>
      <c r="F489" s="12">
        <f>E489*D489</f>
        <v>0</v>
      </c>
      <c r="G489" s="96">
        <v>0.1</v>
      </c>
      <c r="H489" s="12"/>
    </row>
    <row r="490" spans="1:8" s="98" customFormat="1" x14ac:dyDescent="0.2">
      <c r="A490" s="23"/>
      <c r="B490" s="124"/>
      <c r="C490" s="13"/>
      <c r="D490" s="39"/>
      <c r="E490" s="89"/>
      <c r="F490" s="12"/>
      <c r="G490" s="96"/>
      <c r="H490" s="12"/>
    </row>
    <row r="491" spans="1:8" s="98" customFormat="1" x14ac:dyDescent="0.2">
      <c r="A491" s="23" t="s">
        <v>403</v>
      </c>
      <c r="B491" s="123" t="s">
        <v>204</v>
      </c>
      <c r="C491" s="13"/>
      <c r="D491" s="39"/>
      <c r="E491" s="89"/>
      <c r="F491" s="12"/>
      <c r="G491" s="96"/>
      <c r="H491" s="12"/>
    </row>
    <row r="492" spans="1:8" s="98" customFormat="1" x14ac:dyDescent="0.2">
      <c r="A492" s="23"/>
      <c r="B492" s="124" t="s">
        <v>404</v>
      </c>
      <c r="C492" s="21" t="s">
        <v>7</v>
      </c>
      <c r="D492" s="39">
        <v>87</v>
      </c>
      <c r="E492" s="89"/>
      <c r="F492" s="12">
        <f>E492*D492</f>
        <v>0</v>
      </c>
      <c r="G492" s="96">
        <v>0.1</v>
      </c>
      <c r="H492" s="12"/>
    </row>
    <row r="493" spans="1:8" s="98" customFormat="1" x14ac:dyDescent="0.2">
      <c r="A493" s="23"/>
      <c r="B493" s="124" t="s">
        <v>405</v>
      </c>
      <c r="C493" s="21" t="s">
        <v>7</v>
      </c>
      <c r="D493" s="39">
        <v>87</v>
      </c>
      <c r="E493" s="89"/>
      <c r="F493" s="12">
        <f>E493*D493</f>
        <v>0</v>
      </c>
      <c r="G493" s="96">
        <v>0.1</v>
      </c>
      <c r="H493" s="12"/>
    </row>
    <row r="494" spans="1:8" s="98" customFormat="1" x14ac:dyDescent="0.2">
      <c r="A494" s="23"/>
      <c r="B494" s="124" t="s">
        <v>406</v>
      </c>
      <c r="C494" s="21" t="s">
        <v>7</v>
      </c>
      <c r="D494" s="39">
        <v>87</v>
      </c>
      <c r="E494" s="89"/>
      <c r="F494" s="12">
        <f>E494*D494</f>
        <v>0</v>
      </c>
      <c r="G494" s="96">
        <v>0.1</v>
      </c>
      <c r="H494" s="12"/>
    </row>
    <row r="495" spans="1:8" s="98" customFormat="1" x14ac:dyDescent="0.2">
      <c r="A495" s="23"/>
      <c r="B495" s="124" t="s">
        <v>407</v>
      </c>
      <c r="C495" s="21" t="s">
        <v>7</v>
      </c>
      <c r="D495" s="39">
        <v>87</v>
      </c>
      <c r="E495" s="89"/>
      <c r="F495" s="12">
        <f>E495*D495</f>
        <v>0</v>
      </c>
      <c r="G495" s="96">
        <v>0.1</v>
      </c>
      <c r="H495" s="12"/>
    </row>
    <row r="496" spans="1:8" s="98" customFormat="1" x14ac:dyDescent="0.2">
      <c r="A496" s="23"/>
      <c r="B496" s="124" t="s">
        <v>408</v>
      </c>
      <c r="C496" s="21" t="s">
        <v>7</v>
      </c>
      <c r="D496" s="39">
        <v>87</v>
      </c>
      <c r="E496" s="89"/>
      <c r="F496" s="12">
        <f>E496*D496</f>
        <v>0</v>
      </c>
      <c r="G496" s="96">
        <v>0.1</v>
      </c>
      <c r="H496" s="12"/>
    </row>
    <row r="497" spans="1:8" s="98" customFormat="1" x14ac:dyDescent="0.2">
      <c r="A497" s="23"/>
      <c r="B497" s="124" t="s">
        <v>392</v>
      </c>
      <c r="C497" s="21" t="s">
        <v>7</v>
      </c>
      <c r="D497" s="39">
        <v>87</v>
      </c>
      <c r="E497" s="89"/>
      <c r="F497" s="12">
        <f t="shared" ref="F497" si="44">E497*D497</f>
        <v>0</v>
      </c>
      <c r="G497" s="96">
        <v>0.1</v>
      </c>
      <c r="H497" s="12"/>
    </row>
    <row r="498" spans="1:8" s="98" customFormat="1" x14ac:dyDescent="0.2">
      <c r="A498" s="23"/>
      <c r="B498" s="124"/>
      <c r="C498" s="21"/>
      <c r="D498" s="39"/>
      <c r="E498" s="89"/>
      <c r="F498" s="12"/>
      <c r="G498" s="96"/>
      <c r="H498" s="12"/>
    </row>
    <row r="499" spans="1:8" s="98" customFormat="1" ht="13.5" customHeight="1" x14ac:dyDescent="0.2">
      <c r="B499" s="86" t="str">
        <f>CONCATENATE("TOTAL ",A454," HT")</f>
        <v>TOTAL 5.7 HT</v>
      </c>
      <c r="C499" s="52"/>
      <c r="D499" s="53"/>
      <c r="E499" s="89"/>
      <c r="F499" s="27">
        <f>SUM(F457:F497)</f>
        <v>0</v>
      </c>
      <c r="G499" s="96"/>
      <c r="H499" s="12"/>
    </row>
    <row r="500" spans="1:8" s="98" customFormat="1" ht="13.5" customHeight="1" x14ac:dyDescent="0.2">
      <c r="B500" s="86"/>
      <c r="C500" s="14"/>
      <c r="D500" s="39"/>
      <c r="E500" s="89"/>
      <c r="F500" s="15"/>
      <c r="G500" s="96"/>
      <c r="H500" s="12"/>
    </row>
    <row r="501" spans="1:8" s="98" customFormat="1" x14ac:dyDescent="0.2">
      <c r="A501" s="23">
        <v>5.8</v>
      </c>
      <c r="B501" s="126" t="s">
        <v>419</v>
      </c>
      <c r="C501" s="13"/>
      <c r="D501" s="39"/>
      <c r="E501" s="89"/>
      <c r="F501" s="12"/>
      <c r="G501" s="96"/>
      <c r="H501" s="12"/>
    </row>
    <row r="502" spans="1:8" s="98" customFormat="1" x14ac:dyDescent="0.2">
      <c r="A502" s="23"/>
      <c r="B502" s="126"/>
      <c r="C502" s="13"/>
      <c r="D502" s="39"/>
      <c r="E502" s="89"/>
      <c r="F502" s="12"/>
      <c r="G502" s="96"/>
      <c r="H502" s="12"/>
    </row>
    <row r="503" spans="1:8" s="98" customFormat="1" x14ac:dyDescent="0.2">
      <c r="A503" s="23" t="s">
        <v>420</v>
      </c>
      <c r="B503" s="123" t="s">
        <v>421</v>
      </c>
      <c r="C503" s="13"/>
      <c r="D503" s="39"/>
      <c r="E503" s="89"/>
      <c r="F503" s="12"/>
      <c r="G503" s="96"/>
      <c r="H503" s="12"/>
    </row>
    <row r="504" spans="1:8" s="98" customFormat="1" x14ac:dyDescent="0.2">
      <c r="A504" s="23"/>
      <c r="B504" s="124" t="s">
        <v>422</v>
      </c>
      <c r="C504" s="21" t="s">
        <v>7</v>
      </c>
      <c r="D504" s="39">
        <v>87</v>
      </c>
      <c r="E504" s="89"/>
      <c r="F504" s="12">
        <f>E504*D504</f>
        <v>0</v>
      </c>
      <c r="G504" s="96">
        <v>0.1</v>
      </c>
      <c r="H504" s="12"/>
    </row>
    <row r="505" spans="1:8" s="98" customFormat="1" x14ac:dyDescent="0.2">
      <c r="A505" s="23"/>
      <c r="B505" s="124" t="s">
        <v>433</v>
      </c>
      <c r="C505" s="21" t="s">
        <v>7</v>
      </c>
      <c r="D505" s="39">
        <v>87</v>
      </c>
      <c r="E505" s="89"/>
      <c r="F505" s="12">
        <f t="shared" ref="F505" si="45">E505*D505</f>
        <v>0</v>
      </c>
      <c r="G505" s="96">
        <v>0.1</v>
      </c>
      <c r="H505" s="12"/>
    </row>
    <row r="506" spans="1:8" s="98" customFormat="1" x14ac:dyDescent="0.2">
      <c r="A506" s="23"/>
      <c r="B506" s="124" t="s">
        <v>405</v>
      </c>
      <c r="C506" s="21" t="s">
        <v>7</v>
      </c>
      <c r="D506" s="39">
        <v>87</v>
      </c>
      <c r="E506" s="89"/>
      <c r="F506" s="12">
        <f>E506*D506</f>
        <v>0</v>
      </c>
      <c r="G506" s="96">
        <v>0.1</v>
      </c>
      <c r="H506" s="12"/>
    </row>
    <row r="507" spans="1:8" s="98" customFormat="1" x14ac:dyDescent="0.2">
      <c r="A507" s="23"/>
      <c r="B507" s="124" t="s">
        <v>406</v>
      </c>
      <c r="C507" s="21" t="s">
        <v>7</v>
      </c>
      <c r="D507" s="39">
        <v>87</v>
      </c>
      <c r="E507" s="89"/>
      <c r="F507" s="12">
        <f>E507*D507</f>
        <v>0</v>
      </c>
      <c r="G507" s="96">
        <v>0.1</v>
      </c>
      <c r="H507" s="12"/>
    </row>
    <row r="508" spans="1:8" s="98" customFormat="1" x14ac:dyDescent="0.2">
      <c r="A508" s="23"/>
      <c r="B508" s="124" t="s">
        <v>407</v>
      </c>
      <c r="C508" s="21" t="s">
        <v>7</v>
      </c>
      <c r="D508" s="39">
        <v>87</v>
      </c>
      <c r="E508" s="89"/>
      <c r="F508" s="12">
        <f>E508*D508</f>
        <v>0</v>
      </c>
      <c r="G508" s="96">
        <v>0.1</v>
      </c>
      <c r="H508" s="12"/>
    </row>
    <row r="509" spans="1:8" s="98" customFormat="1" x14ac:dyDescent="0.2">
      <c r="A509" s="23"/>
      <c r="B509" s="124" t="s">
        <v>408</v>
      </c>
      <c r="C509" s="21" t="s">
        <v>7</v>
      </c>
      <c r="D509" s="39">
        <v>87</v>
      </c>
      <c r="E509" s="89"/>
      <c r="F509" s="12">
        <f>E509*D509</f>
        <v>0</v>
      </c>
      <c r="G509" s="96">
        <v>0.1</v>
      </c>
      <c r="H509" s="12"/>
    </row>
    <row r="510" spans="1:8" s="98" customFormat="1" x14ac:dyDescent="0.2">
      <c r="A510" s="23"/>
      <c r="B510" s="124" t="s">
        <v>392</v>
      </c>
      <c r="C510" s="21" t="s">
        <v>7</v>
      </c>
      <c r="D510" s="39">
        <v>87</v>
      </c>
      <c r="E510" s="89"/>
      <c r="F510" s="12">
        <f t="shared" ref="F510" si="46">E510*D510</f>
        <v>0</v>
      </c>
      <c r="G510" s="96">
        <v>0.1</v>
      </c>
      <c r="H510" s="12"/>
    </row>
    <row r="511" spans="1:8" s="98" customFormat="1" x14ac:dyDescent="0.2">
      <c r="A511" s="23"/>
      <c r="B511" s="124"/>
      <c r="C511" s="21"/>
      <c r="D511" s="39"/>
      <c r="E511" s="89"/>
      <c r="F511" s="12"/>
      <c r="G511" s="96"/>
      <c r="H511" s="12"/>
    </row>
    <row r="512" spans="1:8" s="98" customFormat="1" ht="13.5" customHeight="1" x14ac:dyDescent="0.2">
      <c r="B512" s="86" t="str">
        <f>CONCATENATE("TOTAL ",A503," HT")</f>
        <v>TOTAL 5.8.1 HT</v>
      </c>
      <c r="C512" s="52"/>
      <c r="D512" s="53"/>
      <c r="E512" s="89"/>
      <c r="F512" s="27">
        <f>SUM(F504:F510)</f>
        <v>0</v>
      </c>
      <c r="G512" s="96"/>
      <c r="H512" s="12"/>
    </row>
    <row r="513" spans="1:8" s="98" customFormat="1" x14ac:dyDescent="0.2">
      <c r="A513" s="23"/>
      <c r="B513" s="124"/>
      <c r="C513" s="21"/>
      <c r="D513" s="39"/>
      <c r="E513" s="89"/>
      <c r="F513" s="12"/>
      <c r="G513" s="96"/>
      <c r="H513" s="12"/>
    </row>
    <row r="514" spans="1:8" s="98" customFormat="1" x14ac:dyDescent="0.2">
      <c r="A514" s="23" t="s">
        <v>423</v>
      </c>
      <c r="B514" s="123" t="s">
        <v>429</v>
      </c>
      <c r="C514" s="13"/>
      <c r="D514" s="39"/>
      <c r="E514" s="89"/>
      <c r="F514" s="12"/>
      <c r="G514" s="96"/>
      <c r="H514" s="12"/>
    </row>
    <row r="515" spans="1:8" s="98" customFormat="1" x14ac:dyDescent="0.2">
      <c r="A515" s="23"/>
      <c r="B515" s="124" t="s">
        <v>426</v>
      </c>
      <c r="C515" s="21" t="s">
        <v>7</v>
      </c>
      <c r="D515" s="39">
        <v>87</v>
      </c>
      <c r="E515" s="89"/>
      <c r="F515" s="12">
        <f>E515*D515</f>
        <v>0</v>
      </c>
      <c r="G515" s="96">
        <v>0.1</v>
      </c>
      <c r="H515" s="12"/>
    </row>
    <row r="516" spans="1:8" s="98" customFormat="1" x14ac:dyDescent="0.2">
      <c r="A516" s="23"/>
      <c r="B516" s="124" t="s">
        <v>425</v>
      </c>
      <c r="C516" s="21" t="s">
        <v>7</v>
      </c>
      <c r="D516" s="39">
        <v>87</v>
      </c>
      <c r="E516" s="89"/>
      <c r="F516" s="12">
        <f t="shared" ref="F516" si="47">E516*D516</f>
        <v>0</v>
      </c>
      <c r="G516" s="96">
        <v>0.1</v>
      </c>
      <c r="H516" s="12"/>
    </row>
    <row r="517" spans="1:8" s="98" customFormat="1" x14ac:dyDescent="0.2">
      <c r="A517" s="23"/>
      <c r="B517" s="124" t="s">
        <v>434</v>
      </c>
      <c r="C517" s="21" t="s">
        <v>7</v>
      </c>
      <c r="D517" s="39">
        <v>87</v>
      </c>
      <c r="E517" s="89"/>
      <c r="F517" s="12">
        <f t="shared" ref="F517" si="48">E517*D517</f>
        <v>0</v>
      </c>
      <c r="G517" s="96">
        <v>0.1</v>
      </c>
      <c r="H517" s="12"/>
    </row>
    <row r="518" spans="1:8" s="98" customFormat="1" x14ac:dyDescent="0.2">
      <c r="A518" s="23"/>
      <c r="B518" s="124" t="s">
        <v>427</v>
      </c>
      <c r="C518" s="21" t="s">
        <v>7</v>
      </c>
      <c r="D518" s="39">
        <v>87</v>
      </c>
      <c r="E518" s="89"/>
      <c r="F518" s="12">
        <f t="shared" ref="F518" si="49">E518*D518</f>
        <v>0</v>
      </c>
      <c r="G518" s="96">
        <v>0.1</v>
      </c>
      <c r="H518" s="12"/>
    </row>
    <row r="519" spans="1:8" s="98" customFormat="1" x14ac:dyDescent="0.2">
      <c r="A519" s="23"/>
      <c r="B519" s="124" t="s">
        <v>428</v>
      </c>
      <c r="C519" s="21" t="s">
        <v>7</v>
      </c>
      <c r="D519" s="39">
        <v>87</v>
      </c>
      <c r="E519" s="89"/>
      <c r="F519" s="12">
        <f t="shared" ref="F519" si="50">E519*D519</f>
        <v>0</v>
      </c>
      <c r="G519" s="96">
        <v>0.1</v>
      </c>
      <c r="H519" s="12"/>
    </row>
    <row r="520" spans="1:8" s="98" customFormat="1" x14ac:dyDescent="0.2">
      <c r="A520" s="23"/>
      <c r="B520" s="124" t="s">
        <v>387</v>
      </c>
      <c r="C520" s="21" t="s">
        <v>7</v>
      </c>
      <c r="D520" s="39">
        <v>87</v>
      </c>
      <c r="E520" s="89"/>
      <c r="F520" s="12">
        <f>E520*D520</f>
        <v>0</v>
      </c>
      <c r="G520" s="96">
        <v>0.1</v>
      </c>
      <c r="H520" s="12"/>
    </row>
    <row r="521" spans="1:8" s="98" customFormat="1" x14ac:dyDescent="0.2">
      <c r="A521" s="23"/>
      <c r="B521" s="124" t="s">
        <v>424</v>
      </c>
      <c r="C521" s="21" t="s">
        <v>7</v>
      </c>
      <c r="D521" s="39">
        <v>87</v>
      </c>
      <c r="E521" s="89"/>
      <c r="F521" s="12">
        <f>E521*D521</f>
        <v>0</v>
      </c>
      <c r="G521" s="96">
        <v>0.1</v>
      </c>
      <c r="H521" s="12"/>
    </row>
    <row r="522" spans="1:8" s="98" customFormat="1" x14ac:dyDescent="0.2">
      <c r="A522" s="23"/>
      <c r="B522" s="124" t="s">
        <v>392</v>
      </c>
      <c r="C522" s="21" t="s">
        <v>7</v>
      </c>
      <c r="D522" s="39">
        <v>87</v>
      </c>
      <c r="E522" s="89"/>
      <c r="F522" s="12">
        <f t="shared" ref="F522" si="51">E522*D522</f>
        <v>0</v>
      </c>
      <c r="G522" s="96">
        <v>0.1</v>
      </c>
      <c r="H522" s="12"/>
    </row>
    <row r="523" spans="1:8" s="98" customFormat="1" x14ac:dyDescent="0.2">
      <c r="A523" s="23"/>
      <c r="B523" s="124"/>
      <c r="C523" s="21"/>
      <c r="D523" s="39"/>
      <c r="E523" s="89"/>
      <c r="F523" s="12"/>
      <c r="G523" s="96"/>
      <c r="H523" s="12"/>
    </row>
    <row r="524" spans="1:8" s="98" customFormat="1" ht="13.5" customHeight="1" x14ac:dyDescent="0.2">
      <c r="B524" s="86" t="str">
        <f>CONCATENATE("TOTAL ",A514," HT")</f>
        <v>TOTAL 5.8.2 HT</v>
      </c>
      <c r="C524" s="52"/>
      <c r="D524" s="53"/>
      <c r="E524" s="89"/>
      <c r="F524" s="27">
        <f>SUM(F515:F522)</f>
        <v>0</v>
      </c>
      <c r="G524" s="96"/>
      <c r="H524" s="12"/>
    </row>
    <row r="525" spans="1:8" s="98" customFormat="1" x14ac:dyDescent="0.2">
      <c r="A525" s="23"/>
      <c r="B525" s="124"/>
      <c r="C525" s="21"/>
      <c r="D525" s="39"/>
      <c r="E525" s="89"/>
      <c r="F525" s="12"/>
      <c r="G525" s="96"/>
      <c r="H525" s="12"/>
    </row>
    <row r="526" spans="1:8" s="98" customFormat="1" x14ac:dyDescent="0.2">
      <c r="A526" s="23" t="s">
        <v>430</v>
      </c>
      <c r="B526" s="123" t="s">
        <v>431</v>
      </c>
      <c r="C526" s="13"/>
      <c r="D526" s="39"/>
      <c r="E526" s="89"/>
      <c r="F526" s="12"/>
      <c r="G526" s="96"/>
      <c r="H526" s="12"/>
    </row>
    <row r="527" spans="1:8" s="98" customFormat="1" x14ac:dyDescent="0.2">
      <c r="A527" s="23"/>
      <c r="B527" s="124" t="s">
        <v>432</v>
      </c>
      <c r="C527" s="21" t="s">
        <v>7</v>
      </c>
      <c r="D527" s="39">
        <v>1</v>
      </c>
      <c r="E527" s="89"/>
      <c r="F527" s="12">
        <f t="shared" ref="F527:F532" si="52">E527*D527</f>
        <v>0</v>
      </c>
      <c r="G527" s="96">
        <v>0.1</v>
      </c>
      <c r="H527" s="12"/>
    </row>
    <row r="528" spans="1:8" s="98" customFormat="1" x14ac:dyDescent="0.2">
      <c r="A528" s="23"/>
      <c r="B528" s="124" t="s">
        <v>435</v>
      </c>
      <c r="C528" s="21" t="s">
        <v>7</v>
      </c>
      <c r="D528" s="39">
        <v>1</v>
      </c>
      <c r="E528" s="89"/>
      <c r="F528" s="12">
        <f t="shared" si="52"/>
        <v>0</v>
      </c>
      <c r="G528" s="96">
        <v>0.1</v>
      </c>
      <c r="H528" s="12"/>
    </row>
    <row r="529" spans="1:8" s="98" customFormat="1" x14ac:dyDescent="0.2">
      <c r="A529" s="23"/>
      <c r="B529" s="124" t="s">
        <v>436</v>
      </c>
      <c r="C529" s="21" t="s">
        <v>7</v>
      </c>
      <c r="D529" s="39">
        <v>1</v>
      </c>
      <c r="E529" s="89"/>
      <c r="F529" s="12">
        <f t="shared" si="52"/>
        <v>0</v>
      </c>
      <c r="G529" s="96">
        <v>0.1</v>
      </c>
      <c r="H529" s="12"/>
    </row>
    <row r="530" spans="1:8" s="98" customFormat="1" x14ac:dyDescent="0.2">
      <c r="A530" s="23"/>
      <c r="B530" s="124" t="s">
        <v>437</v>
      </c>
      <c r="C530" s="21" t="s">
        <v>7</v>
      </c>
      <c r="D530" s="39">
        <v>1</v>
      </c>
      <c r="E530" s="89"/>
      <c r="F530" s="12">
        <f t="shared" si="52"/>
        <v>0</v>
      </c>
      <c r="G530" s="96">
        <v>0.1</v>
      </c>
      <c r="H530" s="12"/>
    </row>
    <row r="531" spans="1:8" s="98" customFormat="1" x14ac:dyDescent="0.2">
      <c r="A531" s="23"/>
      <c r="B531" s="124" t="s">
        <v>438</v>
      </c>
      <c r="C531" s="21" t="s">
        <v>7</v>
      </c>
      <c r="D531" s="39">
        <v>1</v>
      </c>
      <c r="E531" s="89"/>
      <c r="F531" s="12">
        <f t="shared" si="52"/>
        <v>0</v>
      </c>
      <c r="G531" s="96">
        <v>0.1</v>
      </c>
      <c r="H531" s="12"/>
    </row>
    <row r="532" spans="1:8" s="98" customFormat="1" x14ac:dyDescent="0.2">
      <c r="A532" s="23"/>
      <c r="B532" s="124" t="s">
        <v>439</v>
      </c>
      <c r="C532" s="21" t="s">
        <v>7</v>
      </c>
      <c r="D532" s="39">
        <v>1</v>
      </c>
      <c r="E532" s="89"/>
      <c r="F532" s="12">
        <f t="shared" si="52"/>
        <v>0</v>
      </c>
      <c r="G532" s="96">
        <v>0.1</v>
      </c>
      <c r="H532" s="12"/>
    </row>
    <row r="533" spans="1:8" s="98" customFormat="1" x14ac:dyDescent="0.2">
      <c r="A533" s="23"/>
      <c r="B533" s="124" t="s">
        <v>434</v>
      </c>
      <c r="C533" s="21" t="s">
        <v>7</v>
      </c>
      <c r="D533" s="39">
        <v>1</v>
      </c>
      <c r="E533" s="89"/>
      <c r="F533" s="12">
        <f t="shared" ref="F533" si="53">E533*D533</f>
        <v>0</v>
      </c>
      <c r="G533" s="96">
        <v>0.1</v>
      </c>
      <c r="H533" s="12"/>
    </row>
    <row r="534" spans="1:8" s="98" customFormat="1" x14ac:dyDescent="0.2">
      <c r="A534" s="23"/>
      <c r="B534" s="124" t="s">
        <v>387</v>
      </c>
      <c r="C534" s="21" t="s">
        <v>7</v>
      </c>
      <c r="D534" s="39">
        <v>1</v>
      </c>
      <c r="E534" s="89"/>
      <c r="F534" s="12">
        <f>E534*D534</f>
        <v>0</v>
      </c>
      <c r="G534" s="96">
        <v>0.1</v>
      </c>
      <c r="H534" s="12"/>
    </row>
    <row r="535" spans="1:8" s="98" customFormat="1" x14ac:dyDescent="0.2">
      <c r="A535" s="23"/>
      <c r="B535" s="124" t="s">
        <v>424</v>
      </c>
      <c r="C535" s="21" t="s">
        <v>7</v>
      </c>
      <c r="D535" s="39">
        <v>1</v>
      </c>
      <c r="E535" s="89"/>
      <c r="F535" s="12">
        <f>E535*D535</f>
        <v>0</v>
      </c>
      <c r="G535" s="96">
        <v>0.1</v>
      </c>
      <c r="H535" s="12"/>
    </row>
    <row r="536" spans="1:8" s="98" customFormat="1" x14ac:dyDescent="0.2">
      <c r="A536" s="23"/>
      <c r="B536" s="124" t="s">
        <v>440</v>
      </c>
      <c r="C536" s="21" t="s">
        <v>7</v>
      </c>
      <c r="D536" s="39">
        <v>1</v>
      </c>
      <c r="E536" s="89"/>
      <c r="F536" s="12">
        <f>E536*D536</f>
        <v>0</v>
      </c>
      <c r="G536" s="96">
        <v>0.1</v>
      </c>
      <c r="H536" s="12"/>
    </row>
    <row r="537" spans="1:8" s="98" customFormat="1" x14ac:dyDescent="0.2">
      <c r="A537" s="23"/>
      <c r="B537" s="124" t="s">
        <v>392</v>
      </c>
      <c r="C537" s="21" t="s">
        <v>7</v>
      </c>
      <c r="D537" s="39">
        <v>1</v>
      </c>
      <c r="E537" s="89"/>
      <c r="F537" s="12">
        <f t="shared" ref="F537" si="54">E537*D537</f>
        <v>0</v>
      </c>
      <c r="G537" s="96">
        <v>0.1</v>
      </c>
      <c r="H537" s="12"/>
    </row>
    <row r="538" spans="1:8" s="98" customFormat="1" x14ac:dyDescent="0.2">
      <c r="A538" s="23"/>
      <c r="B538" s="124"/>
      <c r="C538" s="21"/>
      <c r="D538" s="39"/>
      <c r="E538" s="89"/>
      <c r="F538" s="12"/>
      <c r="G538" s="96"/>
      <c r="H538" s="12"/>
    </row>
    <row r="539" spans="1:8" s="98" customFormat="1" ht="13.5" customHeight="1" x14ac:dyDescent="0.2">
      <c r="B539" s="86" t="str">
        <f>CONCATENATE("TOTAL ",A526," HT")</f>
        <v>TOTAL 5.8.3 HT</v>
      </c>
      <c r="C539" s="52"/>
      <c r="D539" s="53"/>
      <c r="E539" s="89"/>
      <c r="F539" s="27">
        <f>SUM(F527:F537)</f>
        <v>0</v>
      </c>
      <c r="G539" s="96"/>
      <c r="H539" s="12"/>
    </row>
    <row r="540" spans="1:8" s="98" customFormat="1" ht="13.5" customHeight="1" x14ac:dyDescent="0.2">
      <c r="B540" s="86"/>
      <c r="C540" s="14"/>
      <c r="D540" s="39"/>
      <c r="E540" s="89"/>
      <c r="F540" s="15"/>
      <c r="G540" s="96"/>
      <c r="H540" s="12"/>
    </row>
    <row r="541" spans="1:8" s="98" customFormat="1" ht="13.5" customHeight="1" x14ac:dyDescent="0.2">
      <c r="A541" s="57"/>
      <c r="B541" s="24" t="s">
        <v>409</v>
      </c>
      <c r="C541" s="14"/>
      <c r="D541" s="39"/>
      <c r="E541" s="89"/>
      <c r="F541" s="15"/>
      <c r="G541" s="96"/>
      <c r="H541" s="12"/>
    </row>
    <row r="542" spans="1:8" s="98" customFormat="1" x14ac:dyDescent="0.2">
      <c r="A542" s="23"/>
      <c r="B542" s="25"/>
      <c r="C542" s="13"/>
      <c r="D542" s="39"/>
      <c r="E542" s="89"/>
      <c r="F542" s="12"/>
      <c r="G542" s="96"/>
      <c r="H542" s="12"/>
    </row>
    <row r="543" spans="1:8" s="98" customFormat="1" x14ac:dyDescent="0.2">
      <c r="A543" s="26">
        <v>6</v>
      </c>
      <c r="B543" s="26" t="s">
        <v>15</v>
      </c>
      <c r="C543" s="13"/>
      <c r="D543" s="39"/>
      <c r="E543" s="89"/>
      <c r="F543" s="12"/>
      <c r="G543" s="96"/>
      <c r="H543" s="12"/>
    </row>
    <row r="544" spans="1:8" s="98" customFormat="1" x14ac:dyDescent="0.2">
      <c r="A544" s="23"/>
      <c r="B544" s="123"/>
      <c r="C544" s="13"/>
      <c r="D544" s="39"/>
      <c r="E544" s="89"/>
      <c r="F544" s="12"/>
      <c r="G544" s="96"/>
      <c r="H544" s="12"/>
    </row>
    <row r="545" spans="1:8" s="127" customFormat="1" x14ac:dyDescent="0.2">
      <c r="A545" s="23">
        <v>6.1</v>
      </c>
      <c r="B545" s="22" t="s">
        <v>50</v>
      </c>
      <c r="C545" s="21"/>
      <c r="D545" s="39"/>
      <c r="E545" s="89"/>
      <c r="F545" s="12"/>
      <c r="G545" s="96"/>
      <c r="H545" s="12"/>
    </row>
    <row r="546" spans="1:8" s="127" customFormat="1" x14ac:dyDescent="0.2">
      <c r="A546" s="23"/>
      <c r="B546" s="135" t="s">
        <v>51</v>
      </c>
      <c r="C546" s="21" t="s">
        <v>7</v>
      </c>
      <c r="D546" s="39">
        <v>1</v>
      </c>
      <c r="E546" s="89"/>
      <c r="F546" s="12">
        <f>E546*D546</f>
        <v>0</v>
      </c>
      <c r="G546" s="96">
        <v>0.1</v>
      </c>
      <c r="H546" s="15"/>
    </row>
    <row r="547" spans="1:8" s="127" customFormat="1" x14ac:dyDescent="0.2">
      <c r="A547" s="23"/>
      <c r="B547" s="135" t="s">
        <v>410</v>
      </c>
      <c r="C547" s="21"/>
      <c r="D547" s="39"/>
      <c r="E547" s="89"/>
      <c r="F547" s="12"/>
      <c r="G547" s="96"/>
      <c r="H547" s="15"/>
    </row>
    <row r="548" spans="1:8" s="127" customFormat="1" x14ac:dyDescent="0.2">
      <c r="A548" s="23"/>
      <c r="B548" s="135" t="s">
        <v>411</v>
      </c>
      <c r="C548" s="21" t="s">
        <v>7</v>
      </c>
      <c r="D548" s="39">
        <v>1</v>
      </c>
      <c r="E548" s="89"/>
      <c r="F548" s="12">
        <f>E548*D548</f>
        <v>0</v>
      </c>
      <c r="G548" s="96">
        <v>0.1</v>
      </c>
      <c r="H548" s="15"/>
    </row>
    <row r="549" spans="1:8" s="127" customFormat="1" x14ac:dyDescent="0.2">
      <c r="A549" s="23"/>
      <c r="B549" s="135" t="s">
        <v>412</v>
      </c>
      <c r="C549" s="21" t="s">
        <v>7</v>
      </c>
      <c r="D549" s="39">
        <v>1</v>
      </c>
      <c r="E549" s="89"/>
      <c r="F549" s="12">
        <f t="shared" ref="F549:F552" si="55">E549*D549</f>
        <v>0</v>
      </c>
      <c r="G549" s="96">
        <v>0.1</v>
      </c>
      <c r="H549" s="15"/>
    </row>
    <row r="550" spans="1:8" s="127" customFormat="1" x14ac:dyDescent="0.2">
      <c r="A550" s="23"/>
      <c r="B550" s="135" t="s">
        <v>413</v>
      </c>
      <c r="C550" s="21" t="s">
        <v>7</v>
      </c>
      <c r="D550" s="39">
        <v>1</v>
      </c>
      <c r="E550" s="89"/>
      <c r="F550" s="12">
        <f t="shared" si="55"/>
        <v>0</v>
      </c>
      <c r="G550" s="96">
        <v>0.1</v>
      </c>
      <c r="H550" s="15"/>
    </row>
    <row r="551" spans="1:8" s="127" customFormat="1" x14ac:dyDescent="0.2">
      <c r="A551" s="23"/>
      <c r="B551" s="135" t="s">
        <v>414</v>
      </c>
      <c r="C551" s="21" t="s">
        <v>7</v>
      </c>
      <c r="D551" s="39">
        <v>1</v>
      </c>
      <c r="E551" s="89"/>
      <c r="F551" s="12">
        <f t="shared" si="55"/>
        <v>0</v>
      </c>
      <c r="G551" s="96">
        <v>0.1</v>
      </c>
      <c r="H551" s="15"/>
    </row>
    <row r="552" spans="1:8" s="127" customFormat="1" x14ac:dyDescent="0.2">
      <c r="A552" s="23"/>
      <c r="B552" s="135" t="s">
        <v>415</v>
      </c>
      <c r="C552" s="21" t="s">
        <v>7</v>
      </c>
      <c r="D552" s="39">
        <v>1</v>
      </c>
      <c r="E552" s="89"/>
      <c r="F552" s="12">
        <f t="shared" si="55"/>
        <v>0</v>
      </c>
      <c r="G552" s="96">
        <v>0.1</v>
      </c>
      <c r="H552" s="15"/>
    </row>
    <row r="553" spans="1:8" s="127" customFormat="1" x14ac:dyDescent="0.2">
      <c r="A553" s="23"/>
      <c r="B553" s="135"/>
      <c r="C553" s="21"/>
      <c r="D553" s="39"/>
      <c r="E553" s="89"/>
      <c r="F553" s="12"/>
      <c r="G553" s="96">
        <v>0.1</v>
      </c>
      <c r="H553" s="15"/>
    </row>
    <row r="554" spans="1:8" s="127" customFormat="1" x14ac:dyDescent="0.2">
      <c r="A554" s="23"/>
      <c r="B554" s="135" t="s">
        <v>416</v>
      </c>
      <c r="C554" s="21"/>
      <c r="D554" s="39"/>
      <c r="E554" s="89"/>
      <c r="F554" s="12"/>
      <c r="G554" s="96"/>
      <c r="H554" s="15"/>
    </row>
    <row r="555" spans="1:8" s="127" customFormat="1" x14ac:dyDescent="0.2">
      <c r="A555" s="23"/>
      <c r="B555" s="135" t="s">
        <v>417</v>
      </c>
      <c r="C555" s="21" t="s">
        <v>7</v>
      </c>
      <c r="D555" s="39">
        <v>12</v>
      </c>
      <c r="E555" s="89"/>
      <c r="F555" s="12">
        <f>E555*D555</f>
        <v>0</v>
      </c>
      <c r="G555" s="96">
        <v>0.1</v>
      </c>
      <c r="H555" s="15"/>
    </row>
    <row r="556" spans="1:8" s="127" customFormat="1" x14ac:dyDescent="0.2">
      <c r="A556" s="23"/>
      <c r="B556" s="135" t="s">
        <v>418</v>
      </c>
      <c r="C556" s="21" t="s">
        <v>7</v>
      </c>
      <c r="D556" s="39">
        <v>6</v>
      </c>
      <c r="E556" s="89"/>
      <c r="F556" s="12">
        <f t="shared" ref="F556" si="56">E556*D556</f>
        <v>0</v>
      </c>
      <c r="G556" s="96">
        <v>0.1</v>
      </c>
      <c r="H556" s="15"/>
    </row>
    <row r="557" spans="1:8" s="127" customFormat="1" x14ac:dyDescent="0.2">
      <c r="A557" s="23"/>
      <c r="B557" s="135"/>
      <c r="C557" s="21"/>
      <c r="D557" s="39"/>
      <c r="E557" s="89"/>
      <c r="F557" s="12"/>
      <c r="G557" s="96"/>
      <c r="H557" s="15"/>
    </row>
    <row r="558" spans="1:8" s="127" customFormat="1" x14ac:dyDescent="0.2">
      <c r="A558" s="115"/>
      <c r="B558" s="142" t="str">
        <f>CONCATENATE("TOTAL ",A545," € HT")</f>
        <v>TOTAL 6.1 € HT</v>
      </c>
      <c r="C558" s="52"/>
      <c r="D558" s="53"/>
      <c r="E558" s="89"/>
      <c r="F558" s="27">
        <f>SUM(F546:F556)</f>
        <v>0</v>
      </c>
      <c r="G558" s="96"/>
      <c r="H558" s="15"/>
    </row>
    <row r="559" spans="1:8" s="127" customFormat="1" x14ac:dyDescent="0.2">
      <c r="A559" s="115">
        <v>6.2</v>
      </c>
      <c r="B559" s="143" t="s">
        <v>52</v>
      </c>
      <c r="C559" s="21"/>
      <c r="D559" s="144"/>
      <c r="E559" s="89"/>
      <c r="F559" s="12"/>
      <c r="G559" s="96"/>
      <c r="H559" s="15"/>
    </row>
    <row r="560" spans="1:8" s="127" customFormat="1" x14ac:dyDescent="0.2">
      <c r="A560" s="115"/>
      <c r="B560" s="145" t="s">
        <v>12</v>
      </c>
      <c r="C560" s="21" t="s">
        <v>7</v>
      </c>
      <c r="D560" s="39">
        <v>1</v>
      </c>
      <c r="E560" s="89"/>
      <c r="F560" s="12">
        <f>E560*D560</f>
        <v>0</v>
      </c>
      <c r="G560" s="96"/>
      <c r="H560" s="15"/>
    </row>
    <row r="561" spans="1:8" s="127" customFormat="1" x14ac:dyDescent="0.2">
      <c r="A561" s="115"/>
      <c r="B561" s="145"/>
      <c r="C561" s="21"/>
      <c r="D561" s="39"/>
      <c r="E561" s="89"/>
      <c r="F561" s="12"/>
      <c r="G561" s="96"/>
      <c r="H561" s="15"/>
    </row>
    <row r="562" spans="1:8" s="127" customFormat="1" x14ac:dyDescent="0.2">
      <c r="A562" s="115"/>
      <c r="B562" s="142" t="str">
        <f>CONCATENATE("TOTAL ",A559," € HT")</f>
        <v>TOTAL 6.2 € HT</v>
      </c>
      <c r="C562" s="52"/>
      <c r="D562" s="53"/>
      <c r="E562" s="89"/>
      <c r="F562" s="27">
        <f>F560</f>
        <v>0</v>
      </c>
      <c r="G562" s="96"/>
      <c r="H562" s="12"/>
    </row>
    <row r="563" spans="1:8" s="127" customFormat="1" x14ac:dyDescent="0.2">
      <c r="A563" s="115"/>
      <c r="B563" s="142"/>
      <c r="C563" s="14"/>
      <c r="D563" s="39"/>
      <c r="E563" s="89"/>
      <c r="F563" s="15"/>
      <c r="G563" s="96"/>
      <c r="H563" s="12"/>
    </row>
    <row r="564" spans="1:8" s="127" customFormat="1" x14ac:dyDescent="0.2">
      <c r="A564" s="115">
        <v>6.3</v>
      </c>
      <c r="B564" s="143" t="s">
        <v>205</v>
      </c>
      <c r="C564" s="21"/>
      <c r="D564" s="144"/>
      <c r="E564" s="89"/>
      <c r="F564" s="12"/>
      <c r="G564" s="96"/>
      <c r="H564" s="15"/>
    </row>
    <row r="565" spans="1:8" s="127" customFormat="1" x14ac:dyDescent="0.2">
      <c r="A565" s="115"/>
      <c r="B565" s="145" t="s">
        <v>12</v>
      </c>
      <c r="C565" s="21" t="s">
        <v>7</v>
      </c>
      <c r="D565" s="39">
        <v>1</v>
      </c>
      <c r="E565" s="89"/>
      <c r="F565" s="12">
        <f>E565*D565</f>
        <v>0</v>
      </c>
      <c r="G565" s="96"/>
      <c r="H565" s="15"/>
    </row>
    <row r="566" spans="1:8" s="127" customFormat="1" x14ac:dyDescent="0.2">
      <c r="A566" s="115"/>
      <c r="B566" s="145"/>
      <c r="C566" s="21"/>
      <c r="D566" s="39"/>
      <c r="E566" s="89"/>
      <c r="F566" s="12"/>
      <c r="G566" s="96"/>
      <c r="H566" s="15"/>
    </row>
    <row r="567" spans="1:8" s="127" customFormat="1" x14ac:dyDescent="0.2">
      <c r="A567" s="115"/>
      <c r="B567" s="142" t="str">
        <f>CONCATENATE("TOTAL ",A564," € HT")</f>
        <v>TOTAL 6.3 € HT</v>
      </c>
      <c r="C567" s="52"/>
      <c r="D567" s="53"/>
      <c r="E567" s="89"/>
      <c r="F567" s="27">
        <f>F565</f>
        <v>0</v>
      </c>
      <c r="G567" s="96"/>
      <c r="H567" s="12"/>
    </row>
    <row r="568" spans="1:8" s="127" customFormat="1" x14ac:dyDescent="0.2">
      <c r="A568" s="115"/>
      <c r="B568" s="145"/>
      <c r="C568" s="21"/>
      <c r="D568" s="144"/>
      <c r="E568" s="89"/>
      <c r="F568" s="12"/>
      <c r="G568" s="97"/>
      <c r="H568" s="15"/>
    </row>
    <row r="569" spans="1:8" s="127" customFormat="1" x14ac:dyDescent="0.2">
      <c r="A569" s="115">
        <v>6.4</v>
      </c>
      <c r="B569" s="143" t="s">
        <v>34</v>
      </c>
      <c r="C569" s="21"/>
      <c r="D569" s="39"/>
      <c r="E569" s="89"/>
      <c r="F569" s="12"/>
      <c r="G569" s="96"/>
      <c r="H569" s="89"/>
    </row>
    <row r="570" spans="1:8" s="127" customFormat="1" x14ac:dyDescent="0.2">
      <c r="A570" s="115"/>
      <c r="B570" s="145" t="s">
        <v>12</v>
      </c>
      <c r="C570" s="21" t="s">
        <v>7</v>
      </c>
      <c r="D570" s="39">
        <v>1</v>
      </c>
      <c r="E570" s="89"/>
      <c r="F570" s="12">
        <f>E570*D570</f>
        <v>0</v>
      </c>
      <c r="G570" s="96"/>
      <c r="H570" s="89"/>
    </row>
    <row r="571" spans="1:8" s="127" customFormat="1" x14ac:dyDescent="0.2">
      <c r="A571" s="115"/>
      <c r="B571" s="145"/>
      <c r="C571" s="21"/>
      <c r="D571" s="39"/>
      <c r="E571" s="89"/>
      <c r="F571" s="12"/>
      <c r="G571" s="96"/>
      <c r="H571" s="12"/>
    </row>
    <row r="572" spans="1:8" s="127" customFormat="1" x14ac:dyDescent="0.2">
      <c r="A572" s="115"/>
      <c r="B572" s="146" t="str">
        <f>CONCATENATE("TOTAL ",A569," € HT")</f>
        <v>TOTAL 6.4 € HT</v>
      </c>
      <c r="C572" s="52"/>
      <c r="D572" s="53"/>
      <c r="E572" s="89"/>
      <c r="F572" s="27">
        <f>F570</f>
        <v>0</v>
      </c>
      <c r="G572" s="96"/>
      <c r="H572" s="12"/>
    </row>
    <row r="573" spans="1:8" s="127" customFormat="1" x14ac:dyDescent="0.2">
      <c r="A573" s="115"/>
      <c r="B573" s="145"/>
      <c r="C573" s="21"/>
      <c r="D573" s="144"/>
      <c r="E573" s="89"/>
      <c r="F573" s="12"/>
      <c r="G573" s="97"/>
      <c r="H573" s="15"/>
    </row>
    <row r="574" spans="1:8" s="127" customFormat="1" x14ac:dyDescent="0.2">
      <c r="A574" s="115">
        <v>6.5</v>
      </c>
      <c r="B574" s="143" t="s">
        <v>17</v>
      </c>
      <c r="C574" s="21"/>
      <c r="D574" s="39"/>
      <c r="E574" s="89"/>
      <c r="F574" s="12"/>
      <c r="G574" s="96"/>
      <c r="H574" s="89"/>
    </row>
    <row r="575" spans="1:8" s="127" customFormat="1" x14ac:dyDescent="0.2">
      <c r="A575" s="115"/>
      <c r="B575" s="145" t="s">
        <v>12</v>
      </c>
      <c r="C575" s="21" t="s">
        <v>7</v>
      </c>
      <c r="D575" s="39">
        <v>1</v>
      </c>
      <c r="E575" s="89"/>
      <c r="F575" s="12">
        <f>E575*D575</f>
        <v>0</v>
      </c>
      <c r="G575" s="96"/>
      <c r="H575" s="89"/>
    </row>
    <row r="576" spans="1:8" s="127" customFormat="1" x14ac:dyDescent="0.2">
      <c r="A576" s="115"/>
      <c r="B576" s="145"/>
      <c r="C576" s="21"/>
      <c r="D576" s="39"/>
      <c r="E576" s="89"/>
      <c r="F576" s="12"/>
      <c r="G576" s="96"/>
      <c r="H576" s="12"/>
    </row>
    <row r="577" spans="1:8" s="127" customFormat="1" x14ac:dyDescent="0.2">
      <c r="A577" s="115"/>
      <c r="B577" s="142" t="str">
        <f>CONCATENATE("TOTAL ",A574," € HT")</f>
        <v>TOTAL 6.5 € HT</v>
      </c>
      <c r="C577" s="52"/>
      <c r="D577" s="53"/>
      <c r="E577" s="89"/>
      <c r="F577" s="27">
        <f>F575</f>
        <v>0</v>
      </c>
      <c r="G577" s="96"/>
      <c r="H577" s="12"/>
    </row>
    <row r="578" spans="1:8" s="127" customFormat="1" x14ac:dyDescent="0.2">
      <c r="A578" s="115"/>
      <c r="B578" s="145"/>
      <c r="C578" s="21"/>
      <c r="D578" s="144"/>
      <c r="E578" s="89"/>
      <c r="F578" s="12"/>
      <c r="G578" s="97"/>
      <c r="H578" s="15"/>
    </row>
    <row r="579" spans="1:8" s="127" customFormat="1" x14ac:dyDescent="0.2">
      <c r="A579" s="115">
        <v>6.6</v>
      </c>
      <c r="B579" s="143" t="s">
        <v>16</v>
      </c>
      <c r="C579" s="147"/>
      <c r="D579" s="39"/>
      <c r="E579" s="89"/>
      <c r="F579" s="12"/>
      <c r="G579" s="96"/>
      <c r="H579" s="89"/>
    </row>
    <row r="580" spans="1:8" s="127" customFormat="1" x14ac:dyDescent="0.2">
      <c r="A580" s="148"/>
      <c r="B580" s="145" t="s">
        <v>12</v>
      </c>
      <c r="C580" s="13" t="s">
        <v>7</v>
      </c>
      <c r="D580" s="39">
        <v>1</v>
      </c>
      <c r="E580" s="89"/>
      <c r="F580" s="12">
        <f>E580*D580</f>
        <v>0</v>
      </c>
      <c r="G580" s="149"/>
      <c r="H580" s="89"/>
    </row>
    <row r="581" spans="1:8" s="127" customFormat="1" x14ac:dyDescent="0.2">
      <c r="A581" s="148"/>
      <c r="B581" s="145"/>
      <c r="C581" s="13"/>
      <c r="D581" s="39"/>
      <c r="E581" s="89"/>
      <c r="F581" s="12"/>
      <c r="G581" s="149"/>
      <c r="H581" s="89"/>
    </row>
    <row r="582" spans="1:8" s="127" customFormat="1" x14ac:dyDescent="0.2">
      <c r="A582" s="148"/>
      <c r="B582" s="142" t="str">
        <f>CONCATENATE("TOTAL ",A579," € HT")</f>
        <v>TOTAL 6.6 € HT</v>
      </c>
      <c r="C582" s="52"/>
      <c r="D582" s="53"/>
      <c r="E582" s="89"/>
      <c r="F582" s="27">
        <f>F580</f>
        <v>0</v>
      </c>
      <c r="G582" s="149"/>
      <c r="H582" s="89"/>
    </row>
    <row r="583" spans="1:8" x14ac:dyDescent="0.2">
      <c r="F583" s="12"/>
    </row>
    <row r="584" spans="1:8" x14ac:dyDescent="0.2">
      <c r="E584" s="89"/>
    </row>
  </sheetData>
  <mergeCells count="6">
    <mergeCell ref="G2:G3"/>
    <mergeCell ref="A2:B3"/>
    <mergeCell ref="C2:C3"/>
    <mergeCell ref="E2:E3"/>
    <mergeCell ref="F2:F3"/>
    <mergeCell ref="D2:D3"/>
  </mergeCells>
  <phoneticPr fontId="0" type="noConversion"/>
  <printOptions gridLines="1"/>
  <pageMargins left="0.70866141732283472" right="0.23622047244094491" top="0.70866141732283472" bottom="0.59055118110236227" header="0.51181102362204722" footer="0.31496062992125984"/>
  <pageSetup paperSize="9" scale="62" fitToHeight="0" orientation="portrait" horizontalDpi="300" verticalDpi="4294967292" r:id="rId1"/>
  <headerFooter alignWithMargins="0">
    <oddHeader>&amp;L&amp;"Arial,Normal"&amp;8HCL
Résidence Les Tilleuls&amp;C&amp;"Arial,Gras"&amp;8DPGF&amp;R&amp;"Arial,Normal"&amp;8MG PLUS
aff.22 2265</oddHeader>
    <oddFooter>&amp;L&amp;8DCE Lot 09 : Chauffage - Ventilation - Plomberie Date : Mai 2024 Ind 0&amp;R&amp;8Page n° &amp;P</oddFooter>
  </headerFooter>
  <ignoredErrors>
    <ignoredError sqref="A5:C6 F5:F6 B582 B577 B578:C581 B573:C576 B571:C571 B572 B583:C583 C569 C151 A8:C8 A7 C7 B557:C557 C545:C546 D14 D183:D184 D187:D188 D321 F409 F386:F387 D333:D336 D339 F377:F380 F382:F383 F396:F397 F405:F406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view="pageBreakPreview" zoomScale="85" zoomScaleSheetLayoutView="85" workbookViewId="0">
      <selection activeCell="D46" sqref="D46"/>
    </sheetView>
  </sheetViews>
  <sheetFormatPr baseColWidth="10" defaultRowHeight="12.75" x14ac:dyDescent="0.2"/>
  <cols>
    <col min="2" max="2" width="70" bestFit="1" customWidth="1"/>
    <col min="3" max="3" width="4.7109375" bestFit="1" customWidth="1"/>
    <col min="4" max="5" width="13.7109375" style="42" bestFit="1" customWidth="1"/>
    <col min="6" max="7" width="13.5703125" style="42" bestFit="1" customWidth="1"/>
    <col min="8" max="8" width="13.5703125" style="42" customWidth="1"/>
    <col min="9" max="9" width="14.5703125" style="43" bestFit="1" customWidth="1"/>
    <col min="12" max="12" width="15.7109375" style="69" bestFit="1" customWidth="1"/>
    <col min="13" max="13" width="11.42578125" style="70" bestFit="1" customWidth="1"/>
    <col min="14" max="14" width="14.42578125" style="69" bestFit="1" customWidth="1"/>
    <col min="15" max="15" width="11.42578125" style="70" bestFit="1" customWidth="1"/>
    <col min="16" max="16" width="11.5703125" style="69" bestFit="1" customWidth="1"/>
    <col min="17" max="17" width="6.140625" style="70" bestFit="1" customWidth="1"/>
  </cols>
  <sheetData>
    <row r="1" spans="1:17" x14ac:dyDescent="0.2">
      <c r="C1" s="28"/>
      <c r="L1" s="67"/>
      <c r="M1" s="68"/>
      <c r="N1" s="67"/>
      <c r="O1" s="68"/>
      <c r="P1" s="67"/>
      <c r="Q1" s="68"/>
    </row>
    <row r="2" spans="1:17" x14ac:dyDescent="0.2">
      <c r="B2" s="29"/>
      <c r="C2" s="28"/>
    </row>
    <row r="4" spans="1:17" ht="19.5" x14ac:dyDescent="0.35">
      <c r="A4" s="198" t="s">
        <v>22</v>
      </c>
      <c r="B4" s="198"/>
      <c r="C4" s="198"/>
      <c r="D4" s="198"/>
      <c r="E4" s="198"/>
      <c r="F4" s="198"/>
      <c r="G4" s="198"/>
      <c r="H4" s="198"/>
      <c r="I4" s="198"/>
      <c r="L4" s="74"/>
      <c r="M4" s="75"/>
      <c r="N4" s="74"/>
      <c r="O4" s="75"/>
      <c r="P4" s="74"/>
      <c r="Q4" s="75"/>
    </row>
    <row r="5" spans="1:17" x14ac:dyDescent="0.2">
      <c r="D5" s="199" t="s">
        <v>4</v>
      </c>
      <c r="E5" s="199"/>
      <c r="F5" s="43"/>
      <c r="G5" s="43"/>
      <c r="H5" s="43"/>
      <c r="L5" s="78"/>
      <c r="M5" s="77"/>
      <c r="N5" s="76"/>
      <c r="O5" s="77"/>
      <c r="P5" s="76"/>
      <c r="Q5" s="77"/>
    </row>
    <row r="6" spans="1:17" x14ac:dyDescent="0.2">
      <c r="A6" s="197" t="str">
        <f>DPGF!B5</f>
        <v>CHAUFFAGE</v>
      </c>
      <c r="B6" s="197"/>
    </row>
    <row r="7" spans="1:17" x14ac:dyDescent="0.2">
      <c r="J7" s="43"/>
      <c r="K7" s="43"/>
      <c r="L7" s="71"/>
      <c r="N7" s="71"/>
      <c r="P7" s="71"/>
    </row>
    <row r="8" spans="1:17" x14ac:dyDescent="0.2">
      <c r="A8">
        <f>DPGF!A11</f>
        <v>3.2</v>
      </c>
      <c r="B8" t="str">
        <f>DPGF!B11</f>
        <v>DEPOSE ET CONSIGNATION</v>
      </c>
      <c r="C8" s="3" t="s">
        <v>0</v>
      </c>
      <c r="D8" s="30">
        <f>DPGF!F24</f>
        <v>0</v>
      </c>
      <c r="E8" s="30"/>
      <c r="F8" s="30"/>
      <c r="G8" s="30"/>
      <c r="H8" s="30"/>
      <c r="I8" s="41"/>
      <c r="J8" s="41"/>
      <c r="K8" s="41"/>
      <c r="L8" s="71"/>
      <c r="N8" s="71"/>
      <c r="P8" s="71"/>
    </row>
    <row r="9" spans="1:17" x14ac:dyDescent="0.2">
      <c r="D9" s="30"/>
      <c r="E9" s="30"/>
      <c r="F9" s="30"/>
      <c r="G9" s="30"/>
      <c r="H9" s="30"/>
      <c r="I9" s="41"/>
      <c r="J9" s="41"/>
      <c r="K9" s="41"/>
      <c r="L9" s="71"/>
      <c r="N9" s="71"/>
      <c r="P9" s="71"/>
    </row>
    <row r="10" spans="1:17" x14ac:dyDescent="0.2">
      <c r="A10">
        <f>DPGF!A26</f>
        <v>3.3</v>
      </c>
      <c r="B10" t="str">
        <f>DPGF!B26</f>
        <v>TRAVAUX DANS LES BUREAUX</v>
      </c>
      <c r="C10" s="3" t="s">
        <v>0</v>
      </c>
      <c r="D10" s="31">
        <f>DPGF!F52</f>
        <v>0</v>
      </c>
      <c r="E10" s="31"/>
      <c r="F10" s="31"/>
      <c r="G10" s="31"/>
      <c r="H10" s="31"/>
      <c r="I10" s="41"/>
      <c r="J10" s="41"/>
      <c r="K10" s="41"/>
      <c r="L10" s="71"/>
      <c r="N10" s="71"/>
      <c r="P10" s="71"/>
    </row>
    <row r="11" spans="1:17" x14ac:dyDescent="0.2">
      <c r="D11" s="31"/>
      <c r="E11" s="31"/>
      <c r="F11" s="31"/>
      <c r="G11" s="31"/>
      <c r="H11" s="31"/>
      <c r="I11" s="41"/>
      <c r="J11" s="41"/>
      <c r="K11" s="41"/>
      <c r="L11" s="71"/>
      <c r="N11" s="71"/>
      <c r="P11" s="71"/>
    </row>
    <row r="12" spans="1:17" x14ac:dyDescent="0.2">
      <c r="A12">
        <f>DPGF!A54</f>
        <v>3.4</v>
      </c>
      <c r="B12" t="str">
        <f>DPGF!B54</f>
        <v>DISTRIBUTION CHAUFFAGE : SOUS-SOL ET COLONNE MONTANTE</v>
      </c>
      <c r="C12" s="3" t="s">
        <v>0</v>
      </c>
      <c r="D12" s="31">
        <f>DPGF!F92</f>
        <v>0</v>
      </c>
      <c r="E12" s="31"/>
      <c r="F12" s="31"/>
      <c r="G12" s="31"/>
      <c r="H12" s="31"/>
      <c r="I12" s="41"/>
      <c r="J12" s="41"/>
      <c r="K12" s="41"/>
      <c r="L12" s="71"/>
      <c r="N12" s="71"/>
      <c r="P12" s="71"/>
    </row>
    <row r="13" spans="1:17" x14ac:dyDescent="0.2">
      <c r="D13" s="31"/>
      <c r="E13" s="31"/>
      <c r="F13" s="31"/>
      <c r="G13" s="31"/>
      <c r="H13" s="31"/>
      <c r="I13" s="41"/>
      <c r="J13" s="41"/>
      <c r="K13" s="41"/>
      <c r="L13" s="71"/>
      <c r="N13" s="71"/>
      <c r="P13" s="71"/>
    </row>
    <row r="14" spans="1:17" x14ac:dyDescent="0.2">
      <c r="A14">
        <f>DPGF!A94</f>
        <v>3.5</v>
      </c>
      <c r="B14" t="str">
        <f>DPGF!B94</f>
        <v>DISTRIBUTION INTERIEUR : CHAUFFAGE PAR RADIATEUR</v>
      </c>
      <c r="C14" s="3" t="s">
        <v>0</v>
      </c>
      <c r="D14" s="31">
        <f>DPGF!F127</f>
        <v>0</v>
      </c>
      <c r="E14" s="31"/>
      <c r="F14" s="31"/>
      <c r="G14" s="31"/>
      <c r="H14" s="31"/>
      <c r="I14" s="41"/>
      <c r="J14" s="41"/>
      <c r="K14" s="41"/>
      <c r="L14" s="71"/>
      <c r="N14" s="71"/>
      <c r="P14" s="71"/>
    </row>
    <row r="15" spans="1:17" x14ac:dyDescent="0.2">
      <c r="C15" s="3"/>
      <c r="D15" s="31"/>
      <c r="E15" s="31"/>
      <c r="F15" s="31"/>
      <c r="G15" s="31"/>
      <c r="H15" s="31"/>
      <c r="I15" s="41"/>
      <c r="J15" s="41"/>
      <c r="K15" s="41"/>
      <c r="L15" s="71"/>
      <c r="N15" s="71"/>
      <c r="P15" s="71"/>
    </row>
    <row r="16" spans="1:17" x14ac:dyDescent="0.2">
      <c r="A16" s="91">
        <f>DPGF!A129</f>
        <v>3.6</v>
      </c>
      <c r="B16" t="str">
        <f>DPGF!B129</f>
        <v>DESEMBOUAGE, VIDANGE, PURGES REMISE EN EAU ET TRAITEMENT D’EAU</v>
      </c>
      <c r="C16" s="3" t="s">
        <v>0</v>
      </c>
      <c r="D16" s="31">
        <f>DPGF!F147</f>
        <v>0</v>
      </c>
      <c r="E16" s="31"/>
      <c r="F16" s="31"/>
      <c r="G16" s="31"/>
      <c r="H16" s="31"/>
      <c r="I16" s="41"/>
      <c r="J16" s="41"/>
      <c r="K16" s="41"/>
      <c r="L16" s="71"/>
      <c r="N16" s="71"/>
      <c r="P16" s="71"/>
    </row>
    <row r="17" spans="1:17" x14ac:dyDescent="0.2">
      <c r="A17" s="91"/>
      <c r="C17" s="3"/>
      <c r="D17" s="31"/>
      <c r="E17" s="31"/>
      <c r="F17" s="31"/>
      <c r="G17" s="31"/>
      <c r="H17" s="31"/>
      <c r="I17" s="41"/>
      <c r="J17" s="41"/>
      <c r="K17" s="41"/>
      <c r="L17" s="71"/>
      <c r="N17" s="71"/>
      <c r="P17" s="71"/>
    </row>
    <row r="18" spans="1:17" x14ac:dyDescent="0.2">
      <c r="B18" s="2" t="s">
        <v>18</v>
      </c>
      <c r="C18" s="1" t="s">
        <v>0</v>
      </c>
      <c r="D18" s="46">
        <f>SUM(D8:D17)</f>
        <v>0</v>
      </c>
      <c r="E18" s="46"/>
      <c r="F18" s="46"/>
      <c r="G18" s="46"/>
      <c r="H18" s="46"/>
      <c r="I18" s="46"/>
      <c r="J18" s="45"/>
      <c r="K18" s="45"/>
      <c r="L18" s="72"/>
      <c r="M18" s="73"/>
      <c r="N18" s="72"/>
      <c r="O18" s="73"/>
      <c r="P18" s="72"/>
      <c r="Q18" s="73"/>
    </row>
    <row r="19" spans="1:17" x14ac:dyDescent="0.2">
      <c r="C19" s="3"/>
      <c r="D19" s="44"/>
      <c r="E19" s="44"/>
      <c r="F19" s="44"/>
      <c r="G19" s="44"/>
      <c r="H19" s="44"/>
      <c r="I19" s="45"/>
      <c r="J19" s="45"/>
      <c r="K19" s="45"/>
      <c r="L19" s="71"/>
      <c r="N19" s="71"/>
      <c r="P19" s="71"/>
    </row>
    <row r="20" spans="1:17" x14ac:dyDescent="0.2">
      <c r="C20" s="3"/>
      <c r="D20" s="44"/>
      <c r="E20" s="44"/>
      <c r="F20" s="44"/>
      <c r="G20" s="44"/>
      <c r="H20" s="44"/>
      <c r="I20" s="45"/>
      <c r="J20" s="45"/>
      <c r="K20" s="45"/>
      <c r="L20" s="71"/>
      <c r="N20" s="71"/>
      <c r="P20" s="71"/>
    </row>
    <row r="21" spans="1:17" x14ac:dyDescent="0.2">
      <c r="A21" s="197" t="str">
        <f>DPGF!B149</f>
        <v>VENTILATION</v>
      </c>
      <c r="B21" s="197"/>
      <c r="C21" s="3"/>
      <c r="D21" s="47"/>
      <c r="E21" s="47"/>
      <c r="F21" s="47"/>
      <c r="G21" s="47"/>
      <c r="H21" s="47"/>
      <c r="J21" s="43"/>
      <c r="K21" s="43"/>
      <c r="L21" s="72"/>
      <c r="N21" s="72"/>
      <c r="P21" s="72"/>
    </row>
    <row r="22" spans="1:17" x14ac:dyDescent="0.2">
      <c r="C22" s="3"/>
      <c r="D22" s="44"/>
      <c r="E22" s="44"/>
      <c r="F22" s="44"/>
      <c r="G22" s="44"/>
      <c r="H22" s="44"/>
      <c r="I22" s="45"/>
      <c r="J22" s="45"/>
      <c r="K22" s="45"/>
      <c r="L22" s="71"/>
      <c r="N22" s="71"/>
      <c r="P22" s="71"/>
    </row>
    <row r="23" spans="1:17" x14ac:dyDescent="0.2">
      <c r="A23">
        <f>DPGF!A163</f>
        <v>4.4000000000000004</v>
      </c>
      <c r="B23" t="str">
        <f>DPGF!B163</f>
        <v>DEPOSE ET EVACUATION DES EXISTANTS</v>
      </c>
      <c r="C23" s="3" t="s">
        <v>0</v>
      </c>
      <c r="D23" s="48">
        <f>DPGF!F169</f>
        <v>0</v>
      </c>
      <c r="E23" s="48"/>
      <c r="F23" s="48"/>
      <c r="G23" s="48"/>
      <c r="H23" s="48"/>
      <c r="I23" s="41"/>
      <c r="J23" s="49"/>
      <c r="K23" s="49"/>
      <c r="L23" s="71"/>
      <c r="N23" s="71"/>
      <c r="P23" s="71"/>
    </row>
    <row r="24" spans="1:17" x14ac:dyDescent="0.2">
      <c r="C24" s="3"/>
      <c r="D24" s="48"/>
      <c r="E24" s="48"/>
      <c r="F24" s="48"/>
      <c r="G24" s="48"/>
      <c r="H24" s="48"/>
      <c r="I24" s="41"/>
      <c r="J24" s="49"/>
      <c r="K24" s="49"/>
      <c r="L24" s="71"/>
      <c r="N24" s="71"/>
      <c r="P24" s="71"/>
    </row>
    <row r="25" spans="1:17" x14ac:dyDescent="0.2">
      <c r="A25">
        <f>DPGF!A171</f>
        <v>4.5</v>
      </c>
      <c r="B25" t="str">
        <f>DPGF!B171</f>
        <v>RAMONAGE DES CONDUITS MAÇONNÉS</v>
      </c>
      <c r="C25" s="3" t="s">
        <v>0</v>
      </c>
      <c r="D25" s="48">
        <f>DPGF!F174</f>
        <v>0</v>
      </c>
      <c r="E25" s="48"/>
      <c r="F25" s="48"/>
      <c r="G25" s="48"/>
      <c r="H25" s="48"/>
      <c r="I25" s="41"/>
      <c r="J25" s="49"/>
      <c r="K25" s="49"/>
      <c r="L25" s="71"/>
      <c r="N25" s="71"/>
      <c r="P25" s="71"/>
    </row>
    <row r="26" spans="1:17" x14ac:dyDescent="0.2">
      <c r="C26" s="3"/>
      <c r="D26" s="48"/>
      <c r="E26" s="48"/>
      <c r="F26" s="48"/>
      <c r="G26" s="48"/>
      <c r="H26" s="48"/>
      <c r="I26" s="41"/>
      <c r="J26" s="49"/>
      <c r="K26" s="49"/>
      <c r="L26" s="71"/>
      <c r="N26" s="71"/>
      <c r="P26" s="71"/>
    </row>
    <row r="27" spans="1:17" x14ac:dyDescent="0.2">
      <c r="A27">
        <f>DPGF!A176</f>
        <v>4.5999999999999996</v>
      </c>
      <c r="B27" t="str">
        <f>DPGF!B176</f>
        <v>CONTRÔLE D’ETANCHEITÉ</v>
      </c>
      <c r="C27" s="3" t="s">
        <v>0</v>
      </c>
      <c r="D27" s="48">
        <f>DPGF!F179</f>
        <v>0</v>
      </c>
      <c r="E27" s="48"/>
      <c r="F27" s="48"/>
      <c r="G27" s="48"/>
      <c r="H27" s="48"/>
      <c r="I27" s="41"/>
      <c r="J27" s="49"/>
      <c r="K27" s="49"/>
      <c r="L27" s="71"/>
      <c r="N27" s="71"/>
      <c r="P27" s="71"/>
    </row>
    <row r="28" spans="1:17" x14ac:dyDescent="0.2">
      <c r="C28" s="3"/>
      <c r="D28" s="48"/>
      <c r="E28" s="48"/>
      <c r="F28" s="48"/>
      <c r="G28" s="48"/>
      <c r="H28" s="48"/>
      <c r="I28" s="41"/>
      <c r="J28" s="49"/>
      <c r="K28" s="49"/>
      <c r="L28" s="71"/>
      <c r="N28" s="71"/>
      <c r="P28" s="71"/>
    </row>
    <row r="29" spans="1:17" x14ac:dyDescent="0.2">
      <c r="A29">
        <f>DPGF!A181</f>
        <v>4.7</v>
      </c>
      <c r="B29" t="str">
        <f>DPGF!B181</f>
        <v>ENTRÉE D'AIR</v>
      </c>
      <c r="C29" s="3" t="s">
        <v>0</v>
      </c>
      <c r="D29" s="48">
        <f>DPGF!F192</f>
        <v>0</v>
      </c>
      <c r="E29" s="48"/>
      <c r="F29" s="48"/>
      <c r="G29" s="48"/>
      <c r="H29" s="48"/>
      <c r="I29" s="41"/>
      <c r="J29" s="49"/>
      <c r="K29" s="49"/>
      <c r="L29" s="71"/>
      <c r="N29" s="71"/>
      <c r="P29" s="71"/>
    </row>
    <row r="30" spans="1:17" x14ac:dyDescent="0.2">
      <c r="C30" s="3"/>
      <c r="D30" s="48"/>
      <c r="E30" s="48"/>
      <c r="F30" s="48"/>
      <c r="G30" s="48"/>
      <c r="H30" s="48"/>
      <c r="I30" s="41"/>
      <c r="J30" s="49"/>
      <c r="K30" s="49"/>
      <c r="L30" s="71"/>
      <c r="N30" s="71"/>
      <c r="P30" s="71"/>
    </row>
    <row r="31" spans="1:17" x14ac:dyDescent="0.2">
      <c r="A31">
        <f>DPGF!A195</f>
        <v>4.8</v>
      </c>
      <c r="B31" t="str">
        <f>DPGF!B195</f>
        <v>BOUCHES D'EXTRACTION DANS LES PIECES DE SERVICE</v>
      </c>
      <c r="C31" s="3" t="s">
        <v>0</v>
      </c>
      <c r="D31" s="48">
        <f>DPGF!F195</f>
        <v>0</v>
      </c>
      <c r="E31" s="48"/>
      <c r="F31" s="48"/>
      <c r="G31" s="48"/>
      <c r="H31" s="48"/>
      <c r="I31" s="41"/>
      <c r="J31" s="49"/>
      <c r="K31" s="49"/>
      <c r="L31" s="71"/>
      <c r="N31" s="71"/>
      <c r="P31" s="71"/>
    </row>
    <row r="32" spans="1:17" x14ac:dyDescent="0.2">
      <c r="C32" s="3"/>
      <c r="D32" s="48"/>
      <c r="E32" s="48"/>
      <c r="F32" s="48"/>
      <c r="G32" s="48"/>
      <c r="H32" s="48"/>
      <c r="I32" s="41"/>
      <c r="J32" s="49"/>
      <c r="K32" s="49"/>
      <c r="L32" s="71"/>
      <c r="N32" s="71"/>
      <c r="P32" s="71"/>
    </row>
    <row r="33" spans="1:17" x14ac:dyDescent="0.2">
      <c r="A33">
        <f>DPGF!A212</f>
        <v>4.9000000000000004</v>
      </c>
      <c r="B33" t="str">
        <f>DPGF!B212</f>
        <v>CONDUITS D'EXTRACTION</v>
      </c>
      <c r="C33" s="3" t="s">
        <v>0</v>
      </c>
      <c r="D33" s="48">
        <f>DPGF!F233</f>
        <v>0</v>
      </c>
      <c r="E33" s="48"/>
      <c r="F33" s="48"/>
      <c r="G33" s="48"/>
      <c r="H33" s="48"/>
      <c r="I33" s="41"/>
      <c r="J33" s="49"/>
      <c r="K33" s="49"/>
      <c r="L33" s="71"/>
      <c r="N33" s="71"/>
      <c r="P33" s="71"/>
    </row>
    <row r="34" spans="1:17" x14ac:dyDescent="0.2">
      <c r="C34" s="3"/>
      <c r="D34" s="48"/>
      <c r="E34" s="48"/>
      <c r="F34" s="48"/>
      <c r="G34" s="48"/>
      <c r="H34" s="48"/>
      <c r="I34" s="41"/>
      <c r="J34" s="49"/>
      <c r="K34" s="49"/>
      <c r="L34" s="71"/>
      <c r="N34" s="71"/>
      <c r="P34" s="71"/>
    </row>
    <row r="35" spans="1:17" x14ac:dyDescent="0.2">
      <c r="A35" s="91" t="str">
        <f>DPGF!A235</f>
        <v>4.10</v>
      </c>
      <c r="B35" t="str">
        <f>DPGF!B235</f>
        <v>CAISSON D'EXTRACTION</v>
      </c>
      <c r="C35" s="3" t="s">
        <v>0</v>
      </c>
      <c r="D35" s="48">
        <f>DPGF!F252</f>
        <v>0</v>
      </c>
      <c r="E35" s="48"/>
      <c r="F35" s="48"/>
      <c r="G35" s="48"/>
      <c r="H35" s="48"/>
      <c r="I35" s="41"/>
      <c r="J35" s="49"/>
      <c r="K35" s="49"/>
      <c r="L35" s="71"/>
      <c r="N35" s="71"/>
      <c r="P35" s="71"/>
    </row>
    <row r="36" spans="1:17" x14ac:dyDescent="0.2">
      <c r="C36" s="3"/>
      <c r="D36" s="48"/>
      <c r="E36" s="48"/>
      <c r="F36" s="48"/>
      <c r="G36" s="48"/>
      <c r="H36" s="48"/>
      <c r="I36" s="41"/>
      <c r="J36" s="49"/>
      <c r="K36" s="49"/>
      <c r="L36" s="71"/>
      <c r="N36" s="71"/>
      <c r="P36" s="71"/>
    </row>
    <row r="37" spans="1:17" x14ac:dyDescent="0.2">
      <c r="A37" s="91" t="str">
        <f>DPGF!A254</f>
        <v>4.11</v>
      </c>
      <c r="B37" t="str">
        <f>DPGF!B254</f>
        <v>PIÈGE A SON</v>
      </c>
      <c r="C37" s="3" t="s">
        <v>0</v>
      </c>
      <c r="D37" s="48">
        <f>DPGF!F259</f>
        <v>0</v>
      </c>
      <c r="E37" s="48"/>
      <c r="F37" s="48"/>
      <c r="G37" s="48"/>
      <c r="H37" s="48"/>
      <c r="I37" s="41"/>
      <c r="J37" s="49"/>
      <c r="K37" s="49"/>
      <c r="L37" s="71"/>
      <c r="N37" s="71"/>
      <c r="P37" s="71"/>
    </row>
    <row r="38" spans="1:17" x14ac:dyDescent="0.2">
      <c r="A38" s="91"/>
      <c r="C38" s="3"/>
      <c r="D38" s="48"/>
      <c r="E38" s="48"/>
      <c r="F38" s="48"/>
      <c r="G38" s="48"/>
      <c r="H38" s="48"/>
      <c r="I38" s="41"/>
      <c r="J38" s="49"/>
      <c r="K38" s="49"/>
      <c r="L38" s="71"/>
      <c r="N38" s="71"/>
      <c r="P38" s="71"/>
    </row>
    <row r="39" spans="1:17" x14ac:dyDescent="0.2">
      <c r="A39" s="91">
        <f>DPGF!A261</f>
        <v>4.12</v>
      </c>
      <c r="B39" t="str">
        <f>DPGF!B261</f>
        <v>CLAPETS COUPE-FEU</v>
      </c>
      <c r="C39" s="3" t="s">
        <v>0</v>
      </c>
      <c r="D39" s="48">
        <f>DPGF!F264</f>
        <v>0</v>
      </c>
      <c r="E39" s="48"/>
      <c r="F39" s="48"/>
      <c r="G39" s="48"/>
      <c r="H39" s="48"/>
      <c r="I39" s="41"/>
      <c r="J39" s="49"/>
      <c r="K39" s="49"/>
      <c r="L39" s="71"/>
      <c r="N39" s="71"/>
      <c r="P39" s="71"/>
    </row>
    <row r="40" spans="1:17" x14ac:dyDescent="0.2">
      <c r="A40" s="91"/>
      <c r="C40" s="3"/>
      <c r="D40" s="48"/>
      <c r="E40" s="48"/>
      <c r="F40" s="48"/>
      <c r="G40" s="48"/>
      <c r="H40" s="48"/>
      <c r="I40" s="41"/>
      <c r="J40" s="49"/>
      <c r="K40" s="49"/>
      <c r="L40" s="71"/>
      <c r="N40" s="71"/>
      <c r="P40" s="71"/>
    </row>
    <row r="41" spans="1:17" x14ac:dyDescent="0.2">
      <c r="A41" s="91">
        <f>DPGF!A266</f>
        <v>4.13</v>
      </c>
      <c r="B41" t="str">
        <f>DPGF!B266</f>
        <v>ESSAIS</v>
      </c>
      <c r="C41" s="3" t="s">
        <v>0</v>
      </c>
      <c r="D41" s="48">
        <f>DPGF!F269</f>
        <v>0</v>
      </c>
      <c r="E41" s="48"/>
      <c r="F41" s="48"/>
      <c r="G41" s="48"/>
      <c r="H41" s="48"/>
      <c r="I41" s="41"/>
      <c r="J41" s="49"/>
      <c r="K41" s="49"/>
      <c r="L41" s="71"/>
      <c r="N41" s="71"/>
      <c r="P41" s="71"/>
    </row>
    <row r="42" spans="1:17" x14ac:dyDescent="0.2">
      <c r="A42" s="91"/>
      <c r="C42" s="3"/>
      <c r="D42" s="48"/>
      <c r="E42" s="48"/>
      <c r="F42" s="48"/>
      <c r="G42" s="48"/>
      <c r="H42" s="48"/>
      <c r="I42" s="41"/>
      <c r="J42" s="49"/>
      <c r="K42" s="49"/>
      <c r="L42" s="71"/>
      <c r="N42" s="71"/>
      <c r="P42" s="71"/>
    </row>
    <row r="43" spans="1:17" x14ac:dyDescent="0.2">
      <c r="A43" s="91">
        <f>DPGF!A271</f>
        <v>4.1399999999999997</v>
      </c>
      <c r="B43" t="str">
        <f>DPGF!B271</f>
        <v>PERCEMENTS - CAROTTAGES - REBOUCHAGES</v>
      </c>
      <c r="C43" s="3" t="s">
        <v>0</v>
      </c>
      <c r="D43" s="48">
        <f>DPGF!F280</f>
        <v>0</v>
      </c>
      <c r="E43" s="48"/>
      <c r="F43" s="48"/>
      <c r="G43" s="48"/>
      <c r="H43" s="48"/>
      <c r="I43" s="41"/>
      <c r="J43" s="49"/>
      <c r="K43" s="49"/>
      <c r="L43" s="71"/>
      <c r="N43" s="71"/>
      <c r="P43" s="71"/>
    </row>
    <row r="44" spans="1:17" x14ac:dyDescent="0.2">
      <c r="C44" s="3"/>
      <c r="D44" s="44"/>
      <c r="E44" s="44"/>
      <c r="F44" s="44"/>
      <c r="G44" s="44"/>
      <c r="H44" s="44"/>
      <c r="I44" s="45"/>
      <c r="J44" s="45"/>
      <c r="K44" s="45"/>
      <c r="L44" s="72"/>
      <c r="N44" s="72"/>
      <c r="P44" s="72"/>
    </row>
    <row r="45" spans="1:17" x14ac:dyDescent="0.2">
      <c r="B45" s="2" t="s">
        <v>401</v>
      </c>
      <c r="C45" s="1" t="s">
        <v>0</v>
      </c>
      <c r="D45" s="46">
        <f>SUM(D23:D43)</f>
        <v>0</v>
      </c>
      <c r="E45" s="46"/>
      <c r="F45" s="46"/>
      <c r="G45" s="46"/>
      <c r="H45" s="46"/>
      <c r="I45" s="46"/>
      <c r="J45" s="45"/>
      <c r="K45" s="45"/>
      <c r="L45" s="72"/>
      <c r="M45" s="73"/>
      <c r="N45" s="72"/>
      <c r="O45" s="73"/>
      <c r="P45" s="72"/>
      <c r="Q45" s="73"/>
    </row>
    <row r="46" spans="1:17" x14ac:dyDescent="0.2">
      <c r="B46" s="2"/>
      <c r="C46" s="1"/>
      <c r="D46" s="46"/>
      <c r="E46" s="46"/>
      <c r="F46" s="46"/>
      <c r="G46" s="46"/>
      <c r="H46" s="46"/>
      <c r="I46" s="46"/>
      <c r="J46" s="45"/>
      <c r="K46" s="45"/>
      <c r="L46" s="72"/>
      <c r="M46" s="73"/>
      <c r="N46" s="72"/>
      <c r="O46" s="73"/>
      <c r="P46" s="72"/>
      <c r="Q46" s="73"/>
    </row>
    <row r="47" spans="1:17" x14ac:dyDescent="0.2">
      <c r="A47" s="197" t="str">
        <f>DPGF!B282</f>
        <v>PLOMBERIE</v>
      </c>
      <c r="B47" s="197"/>
      <c r="C47" s="3"/>
      <c r="D47" s="47"/>
      <c r="E47" s="47"/>
      <c r="F47" s="47"/>
      <c r="G47" s="47"/>
      <c r="H47" s="47"/>
      <c r="I47" s="138"/>
      <c r="J47" s="138"/>
      <c r="K47" s="138"/>
      <c r="L47" s="72"/>
      <c r="N47" s="72"/>
      <c r="P47" s="72"/>
    </row>
    <row r="48" spans="1:17" x14ac:dyDescent="0.2">
      <c r="C48" s="3"/>
      <c r="D48" s="44"/>
      <c r="E48" s="44"/>
      <c r="F48" s="44"/>
      <c r="G48" s="44"/>
      <c r="H48" s="44"/>
      <c r="I48" s="45"/>
      <c r="J48" s="45"/>
      <c r="K48" s="45"/>
      <c r="L48" s="71"/>
      <c r="N48" s="71"/>
      <c r="P48" s="71"/>
    </row>
    <row r="49" spans="1:17" x14ac:dyDescent="0.2">
      <c r="A49">
        <f>DPGF!A286</f>
        <v>5.0999999999999996</v>
      </c>
      <c r="B49" t="str">
        <f>DPGF!B286</f>
        <v>INSTALLATION DE CHANTIER</v>
      </c>
      <c r="C49" s="3" t="s">
        <v>0</v>
      </c>
      <c r="D49" s="48">
        <f>DPGF!F294</f>
        <v>0</v>
      </c>
      <c r="E49" s="48"/>
      <c r="F49" s="48"/>
      <c r="G49" s="48"/>
      <c r="H49" s="48"/>
      <c r="I49" s="41"/>
      <c r="J49" s="49"/>
      <c r="K49" s="49"/>
      <c r="L49" s="71"/>
      <c r="N49" s="71"/>
      <c r="P49" s="71"/>
    </row>
    <row r="50" spans="1:17" x14ac:dyDescent="0.2">
      <c r="C50" s="3"/>
      <c r="D50" s="48"/>
      <c r="E50" s="48"/>
      <c r="F50" s="48"/>
      <c r="G50" s="48"/>
      <c r="H50" s="48"/>
      <c r="I50" s="41"/>
      <c r="J50" s="49"/>
      <c r="K50" s="49"/>
      <c r="L50" s="71"/>
      <c r="N50" s="71"/>
      <c r="P50" s="71"/>
    </row>
    <row r="51" spans="1:17" x14ac:dyDescent="0.2">
      <c r="A51">
        <f>DPGF!A296</f>
        <v>5.2</v>
      </c>
      <c r="B51" t="str">
        <f>DPGF!B296</f>
        <v>TRAVAUX DE RELOCATION</v>
      </c>
      <c r="C51" s="3" t="s">
        <v>0</v>
      </c>
      <c r="D51" s="48">
        <f>DPGF!F302</f>
        <v>0</v>
      </c>
      <c r="E51" s="48"/>
      <c r="F51" s="48"/>
      <c r="G51" s="48"/>
      <c r="H51" s="48"/>
      <c r="I51" s="41"/>
      <c r="J51" s="49"/>
      <c r="K51" s="49"/>
      <c r="L51" s="71"/>
      <c r="N51" s="71"/>
      <c r="P51" s="71"/>
    </row>
    <row r="52" spans="1:17" x14ac:dyDescent="0.2">
      <c r="C52" s="3"/>
      <c r="D52" s="48"/>
      <c r="E52" s="48"/>
      <c r="F52" s="48"/>
      <c r="G52" s="48"/>
      <c r="H52" s="48"/>
      <c r="I52" s="41"/>
      <c r="J52" s="49"/>
      <c r="K52" s="49"/>
      <c r="L52" s="71"/>
      <c r="N52" s="71"/>
      <c r="P52" s="71"/>
    </row>
    <row r="53" spans="1:17" x14ac:dyDescent="0.2">
      <c r="A53">
        <f>DPGF!A304</f>
        <v>5.3</v>
      </c>
      <c r="B53" t="str">
        <f>DPGF!B304</f>
        <v>DÉPOSE ET CONSIGNATION</v>
      </c>
      <c r="C53" s="3" t="s">
        <v>0</v>
      </c>
      <c r="D53" s="48">
        <f>DPGF!F304</f>
        <v>0</v>
      </c>
      <c r="E53" s="48"/>
      <c r="F53" s="48"/>
      <c r="G53" s="48"/>
      <c r="H53" s="48"/>
      <c r="I53" s="41"/>
      <c r="J53" s="49"/>
      <c r="K53" s="49"/>
      <c r="L53" s="71"/>
      <c r="N53" s="71"/>
      <c r="P53" s="71"/>
    </row>
    <row r="54" spans="1:17" x14ac:dyDescent="0.2">
      <c r="C54" s="3"/>
      <c r="D54" s="48"/>
      <c r="E54" s="48"/>
      <c r="F54" s="48"/>
      <c r="G54" s="48"/>
      <c r="H54" s="48"/>
      <c r="I54" s="41"/>
      <c r="J54" s="49"/>
      <c r="K54" s="49"/>
      <c r="L54" s="71"/>
      <c r="N54" s="71"/>
      <c r="P54" s="71"/>
    </row>
    <row r="55" spans="1:17" x14ac:dyDescent="0.2">
      <c r="A55">
        <f>DPGF!A320</f>
        <v>5.4</v>
      </c>
      <c r="B55" t="str">
        <f>DPGF!B320</f>
        <v>REMPLACEMENT DE LA COLONNE SECHE</v>
      </c>
      <c r="C55" s="3" t="s">
        <v>0</v>
      </c>
      <c r="D55" s="48">
        <f>DPGF!F328</f>
        <v>0</v>
      </c>
      <c r="E55" s="48"/>
      <c r="F55" s="48"/>
      <c r="G55" s="48"/>
      <c r="H55" s="48"/>
      <c r="I55" s="41"/>
      <c r="J55" s="49"/>
      <c r="K55" s="49"/>
      <c r="L55" s="71"/>
      <c r="N55" s="71"/>
      <c r="P55" s="71"/>
    </row>
    <row r="56" spans="1:17" x14ac:dyDescent="0.2">
      <c r="C56" s="3"/>
      <c r="D56" s="48"/>
      <c r="E56" s="48"/>
      <c r="F56" s="48"/>
      <c r="G56" s="48"/>
      <c r="H56" s="48"/>
      <c r="I56" s="41"/>
      <c r="J56" s="49"/>
      <c r="K56" s="49"/>
      <c r="L56" s="71"/>
      <c r="N56" s="71"/>
      <c r="P56" s="71"/>
    </row>
    <row r="57" spans="1:17" x14ac:dyDescent="0.2">
      <c r="A57">
        <f>DPGF!A330</f>
        <v>5.5</v>
      </c>
      <c r="B57" t="str">
        <f>DPGF!B330</f>
        <v>REMPLACEMENT DES RÉSEAUX D'EAUX USÉES ET D'EAUX VANNES</v>
      </c>
      <c r="C57" s="3" t="s">
        <v>0</v>
      </c>
      <c r="D57" s="48">
        <f>DPGF!F371</f>
        <v>0</v>
      </c>
      <c r="E57" s="48"/>
      <c r="F57" s="48"/>
      <c r="G57" s="48"/>
      <c r="H57" s="48"/>
      <c r="I57" s="41"/>
      <c r="J57" s="49"/>
      <c r="K57" s="49"/>
      <c r="L57" s="71"/>
      <c r="N57" s="71"/>
      <c r="P57" s="71"/>
    </row>
    <row r="58" spans="1:17" x14ac:dyDescent="0.2">
      <c r="C58" s="3"/>
      <c r="D58" s="48"/>
      <c r="E58" s="48"/>
      <c r="F58" s="48"/>
      <c r="G58" s="48"/>
      <c r="H58" s="48"/>
      <c r="I58" s="41"/>
      <c r="J58" s="49"/>
      <c r="K58" s="49"/>
      <c r="L58" s="71"/>
      <c r="N58" s="71"/>
      <c r="P58" s="71"/>
    </row>
    <row r="59" spans="1:17" x14ac:dyDescent="0.2">
      <c r="A59">
        <f>DPGF!A373</f>
        <v>5.6</v>
      </c>
      <c r="B59" t="str">
        <f>DPGF!B373</f>
        <v>ALIMENTATION EAU FROIDE, EAU CHAUDE ET BOUCLAGE</v>
      </c>
      <c r="C59" s="3" t="s">
        <v>0</v>
      </c>
      <c r="D59" s="48">
        <f>DPGF!F452</f>
        <v>0</v>
      </c>
      <c r="E59" s="48"/>
      <c r="F59" s="48"/>
      <c r="G59" s="48"/>
      <c r="H59" s="48"/>
      <c r="I59" s="41"/>
      <c r="J59" s="49"/>
      <c r="K59" s="49"/>
      <c r="L59" s="71"/>
      <c r="N59" s="71"/>
      <c r="P59" s="71"/>
    </row>
    <row r="60" spans="1:17" x14ac:dyDescent="0.2">
      <c r="C60" s="3"/>
      <c r="D60" s="48"/>
      <c r="E60" s="48"/>
      <c r="F60" s="48"/>
      <c r="G60" s="48"/>
      <c r="H60" s="48"/>
      <c r="I60" s="41"/>
      <c r="J60" s="49"/>
      <c r="K60" s="49"/>
      <c r="L60" s="71"/>
      <c r="N60" s="71"/>
      <c r="P60" s="71"/>
    </row>
    <row r="61" spans="1:17" x14ac:dyDescent="0.2">
      <c r="A61">
        <f>DPGF!A454</f>
        <v>5.7</v>
      </c>
      <c r="B61" t="str">
        <f>DPGF!B454</f>
        <v>APPAREILS SANITAIRES</v>
      </c>
      <c r="C61" s="3" t="s">
        <v>0</v>
      </c>
      <c r="D61" s="48">
        <f>DPGF!F499</f>
        <v>0</v>
      </c>
      <c r="E61" s="48"/>
      <c r="F61" s="48"/>
      <c r="G61" s="48"/>
      <c r="H61" s="48"/>
      <c r="I61" s="41"/>
      <c r="J61" s="49"/>
      <c r="K61" s="49"/>
      <c r="L61" s="71"/>
      <c r="N61" s="71"/>
      <c r="P61" s="71"/>
    </row>
    <row r="62" spans="1:17" x14ac:dyDescent="0.2">
      <c r="C62" s="3"/>
      <c r="D62" s="48"/>
      <c r="E62" s="48"/>
      <c r="F62" s="48"/>
      <c r="G62" s="48"/>
      <c r="H62" s="48"/>
      <c r="I62" s="41"/>
      <c r="J62" s="49"/>
      <c r="K62" s="49"/>
      <c r="L62" s="71"/>
      <c r="N62" s="71"/>
      <c r="P62" s="71"/>
    </row>
    <row r="63" spans="1:17" x14ac:dyDescent="0.2">
      <c r="B63" s="2" t="s">
        <v>19</v>
      </c>
      <c r="C63" s="1" t="s">
        <v>0</v>
      </c>
      <c r="D63" s="46">
        <f>SUM(D43:D61)</f>
        <v>0</v>
      </c>
      <c r="E63" s="46"/>
      <c r="F63" s="46"/>
      <c r="G63" s="46"/>
      <c r="H63" s="46"/>
      <c r="I63" s="46"/>
      <c r="J63" s="45"/>
      <c r="K63" s="45"/>
      <c r="L63" s="72"/>
      <c r="M63" s="73"/>
      <c r="N63" s="72"/>
      <c r="O63" s="73"/>
      <c r="P63" s="72"/>
      <c r="Q63" s="73"/>
    </row>
    <row r="64" spans="1:17" x14ac:dyDescent="0.2">
      <c r="B64" s="32"/>
      <c r="J64" s="43"/>
      <c r="K64" s="43"/>
      <c r="L64" s="72"/>
      <c r="N64" s="72"/>
      <c r="P64" s="72"/>
    </row>
    <row r="65" spans="1:17" x14ac:dyDescent="0.2">
      <c r="A65" s="197" t="str">
        <f>DPGF!B541</f>
        <v>COMMUN</v>
      </c>
      <c r="B65" s="197"/>
      <c r="J65" s="43"/>
      <c r="K65" s="43"/>
      <c r="L65" s="72"/>
      <c r="N65" s="72"/>
      <c r="P65" s="72"/>
    </row>
    <row r="66" spans="1:17" x14ac:dyDescent="0.2">
      <c r="B66" s="32"/>
      <c r="J66" s="43"/>
      <c r="K66" s="43"/>
      <c r="L66" s="72"/>
      <c r="N66" s="72"/>
      <c r="P66" s="72"/>
    </row>
    <row r="67" spans="1:17" x14ac:dyDescent="0.2">
      <c r="A67">
        <f>DPGF!A545</f>
        <v>6.1</v>
      </c>
      <c r="B67" t="str">
        <f>DPGF!B545</f>
        <v>INTERVENTION SUR MATERIAUX CONTENANT DE L'AMIANTE</v>
      </c>
      <c r="C67" s="3" t="s">
        <v>0</v>
      </c>
      <c r="D67" s="30">
        <f>DPGF!F558</f>
        <v>0</v>
      </c>
      <c r="E67" s="30"/>
      <c r="F67" s="30"/>
      <c r="G67" s="30"/>
      <c r="H67" s="30"/>
      <c r="I67" s="41"/>
      <c r="J67" s="41"/>
      <c r="K67" s="41"/>
      <c r="L67" s="71"/>
      <c r="N67" s="71"/>
      <c r="P67" s="71"/>
    </row>
    <row r="68" spans="1:17" x14ac:dyDescent="0.2">
      <c r="D68" s="30"/>
      <c r="E68" s="30"/>
      <c r="F68" s="30"/>
      <c r="G68" s="30"/>
      <c r="H68" s="30"/>
      <c r="I68" s="41"/>
      <c r="J68" s="41"/>
      <c r="K68" s="41"/>
      <c r="L68" s="71"/>
      <c r="N68" s="71"/>
      <c r="P68" s="71"/>
    </row>
    <row r="69" spans="1:17" x14ac:dyDescent="0.2">
      <c r="A69">
        <f>DPGF!A559</f>
        <v>6.2</v>
      </c>
      <c r="B69" t="str">
        <f>DPGF!B559</f>
        <v>ELEMENTS A TRANSMETTRE EN PHASE CHANTIER</v>
      </c>
      <c r="C69" s="3" t="s">
        <v>0</v>
      </c>
      <c r="D69" s="30">
        <f>DPGF!F562</f>
        <v>0</v>
      </c>
      <c r="E69" s="30"/>
      <c r="F69" s="30"/>
      <c r="G69" s="30"/>
      <c r="H69" s="30"/>
      <c r="I69" s="41"/>
      <c r="J69" s="41"/>
      <c r="K69" s="41"/>
      <c r="L69" s="71"/>
      <c r="N69" s="71"/>
      <c r="P69" s="71"/>
    </row>
    <row r="70" spans="1:17" x14ac:dyDescent="0.2">
      <c r="D70" s="30"/>
      <c r="E70" s="30"/>
      <c r="F70" s="30"/>
      <c r="G70" s="30"/>
      <c r="H70" s="30"/>
      <c r="I70" s="41"/>
      <c r="J70" s="41"/>
      <c r="K70" s="41"/>
      <c r="L70" s="71"/>
      <c r="N70" s="71"/>
      <c r="P70" s="71"/>
    </row>
    <row r="71" spans="1:17" x14ac:dyDescent="0.2">
      <c r="A71">
        <f>DPGF!A564</f>
        <v>6.3</v>
      </c>
      <c r="B71" t="str">
        <f>DPGF!B564</f>
        <v>SIGNALETIQUES</v>
      </c>
      <c r="C71" s="3" t="s">
        <v>0</v>
      </c>
      <c r="D71" s="30">
        <f>DPGF!F567</f>
        <v>0</v>
      </c>
      <c r="E71" s="30"/>
      <c r="F71" s="30"/>
      <c r="G71" s="30"/>
      <c r="H71" s="30"/>
      <c r="I71" s="41"/>
      <c r="J71" s="41"/>
      <c r="K71" s="41"/>
      <c r="L71" s="71"/>
      <c r="N71" s="71"/>
      <c r="P71" s="71"/>
    </row>
    <row r="72" spans="1:17" x14ac:dyDescent="0.2">
      <c r="D72" s="30"/>
      <c r="E72" s="30"/>
      <c r="F72" s="30"/>
      <c r="G72" s="30"/>
      <c r="H72" s="30"/>
      <c r="I72" s="41"/>
      <c r="J72" s="41"/>
      <c r="K72" s="41"/>
      <c r="L72" s="71"/>
      <c r="N72" s="71"/>
      <c r="P72" s="71"/>
    </row>
    <row r="73" spans="1:17" x14ac:dyDescent="0.2">
      <c r="A73">
        <f>DPGF!A569</f>
        <v>6.4</v>
      </c>
      <c r="B73" t="str">
        <f>DPGF!B569</f>
        <v>RESERVATIONS - PERCEMENTS - CAROTTAGES - REBOUCHAGES</v>
      </c>
      <c r="C73" s="3" t="s">
        <v>0</v>
      </c>
      <c r="D73" s="30">
        <f>DPGF!F572</f>
        <v>0</v>
      </c>
      <c r="E73" s="30"/>
      <c r="F73" s="30"/>
      <c r="G73" s="30"/>
      <c r="H73" s="30"/>
      <c r="I73" s="41"/>
      <c r="J73" s="41"/>
      <c r="K73" s="41"/>
      <c r="L73" s="71"/>
      <c r="N73" s="71"/>
      <c r="P73" s="71"/>
    </row>
    <row r="74" spans="1:17" x14ac:dyDescent="0.2">
      <c r="D74" s="30"/>
      <c r="E74" s="30"/>
      <c r="F74" s="30"/>
      <c r="G74" s="30"/>
      <c r="H74" s="30"/>
      <c r="I74" s="41"/>
      <c r="J74" s="41"/>
      <c r="K74" s="41"/>
      <c r="L74" s="71"/>
      <c r="N74" s="71"/>
      <c r="P74" s="71"/>
    </row>
    <row r="75" spans="1:17" x14ac:dyDescent="0.2">
      <c r="A75">
        <f>DPGF!A574</f>
        <v>6.5</v>
      </c>
      <c r="B75" t="str">
        <f>DPGF!B574</f>
        <v>ESSAIS CHAUFFAGE VENTILATION PLOMBERIE CLIMATISATION</v>
      </c>
      <c r="C75" s="3" t="s">
        <v>0</v>
      </c>
      <c r="D75" s="30">
        <f>DPGF!F577</f>
        <v>0</v>
      </c>
      <c r="E75" s="30"/>
      <c r="F75" s="30"/>
      <c r="G75" s="30"/>
      <c r="H75" s="30"/>
      <c r="I75" s="41"/>
      <c r="J75" s="41"/>
      <c r="K75" s="41"/>
      <c r="L75" s="71"/>
      <c r="N75" s="71"/>
      <c r="P75" s="71"/>
    </row>
    <row r="76" spans="1:17" x14ac:dyDescent="0.2">
      <c r="D76" s="30"/>
      <c r="E76" s="30"/>
      <c r="F76" s="30"/>
      <c r="G76" s="30"/>
      <c r="H76" s="30"/>
      <c r="I76" s="41"/>
      <c r="J76" s="41"/>
      <c r="K76" s="41"/>
      <c r="L76" s="71"/>
      <c r="N76" s="71"/>
      <c r="P76" s="71"/>
    </row>
    <row r="77" spans="1:17" x14ac:dyDescent="0.2">
      <c r="A77">
        <f>DPGF!A579</f>
        <v>6.6</v>
      </c>
      <c r="B77" t="str">
        <f>DPGF!B579</f>
        <v>DOSSIER DE FIN DE CHANTIER</v>
      </c>
      <c r="C77" s="3" t="s">
        <v>0</v>
      </c>
      <c r="D77" s="30">
        <f>DPGF!F582</f>
        <v>0</v>
      </c>
      <c r="E77" s="30"/>
      <c r="F77" s="30"/>
      <c r="G77" s="30"/>
      <c r="H77" s="30"/>
      <c r="I77" s="41"/>
      <c r="J77" s="41"/>
      <c r="K77" s="41"/>
      <c r="L77" s="71"/>
      <c r="N77" s="71"/>
      <c r="P77" s="71"/>
    </row>
    <row r="78" spans="1:17" x14ac:dyDescent="0.2">
      <c r="B78" s="32"/>
      <c r="J78" s="43"/>
      <c r="K78" s="43"/>
      <c r="L78" s="72"/>
      <c r="N78" s="72"/>
      <c r="P78" s="72"/>
    </row>
    <row r="79" spans="1:17" x14ac:dyDescent="0.2">
      <c r="B79" s="33" t="s">
        <v>20</v>
      </c>
      <c r="C79" s="1" t="s">
        <v>0</v>
      </c>
      <c r="D79" s="46">
        <f>SUM(D67:D77)</f>
        <v>0</v>
      </c>
      <c r="E79" s="46"/>
      <c r="F79" s="46"/>
      <c r="G79" s="46"/>
      <c r="H79" s="46"/>
      <c r="I79" s="46"/>
      <c r="J79" s="45"/>
      <c r="K79" s="45"/>
      <c r="L79" s="72"/>
      <c r="M79" s="73"/>
      <c r="N79" s="72"/>
      <c r="O79" s="73"/>
      <c r="P79" s="72"/>
      <c r="Q79" s="73"/>
    </row>
    <row r="80" spans="1:17" x14ac:dyDescent="0.2">
      <c r="B80" s="33"/>
      <c r="C80" s="1"/>
      <c r="D80" s="46"/>
      <c r="E80" s="46"/>
      <c r="F80" s="46"/>
      <c r="G80" s="46"/>
      <c r="H80" s="46"/>
      <c r="I80" s="46"/>
      <c r="J80" s="45"/>
      <c r="K80" s="45"/>
      <c r="L80" s="72"/>
      <c r="M80" s="73"/>
      <c r="N80" s="72"/>
      <c r="O80" s="73"/>
      <c r="P80" s="72"/>
      <c r="Q80" s="73"/>
    </row>
    <row r="81" spans="1:17" x14ac:dyDescent="0.2">
      <c r="B81" s="2" t="s">
        <v>56</v>
      </c>
      <c r="C81" s="1" t="s">
        <v>0</v>
      </c>
      <c r="D81" s="46">
        <f>D18+D45+D79</f>
        <v>0</v>
      </c>
      <c r="E81" s="46"/>
      <c r="F81" s="46"/>
      <c r="G81" s="46"/>
      <c r="H81" s="46"/>
      <c r="I81" s="46"/>
      <c r="J81" s="45"/>
      <c r="K81" s="45"/>
      <c r="L81" s="72"/>
      <c r="M81" s="73"/>
      <c r="N81" s="72"/>
      <c r="O81" s="73"/>
      <c r="P81" s="72"/>
      <c r="Q81" s="73"/>
    </row>
    <row r="82" spans="1:17" x14ac:dyDescent="0.2">
      <c r="B82" s="2" t="s">
        <v>53</v>
      </c>
      <c r="C82" s="1" t="s">
        <v>0</v>
      </c>
      <c r="D82" s="92">
        <f>D81*0.1</f>
        <v>0</v>
      </c>
      <c r="E82" s="60"/>
      <c r="F82" s="60"/>
      <c r="G82" s="60"/>
      <c r="H82" s="60"/>
      <c r="I82" s="45"/>
      <c r="J82" s="45"/>
      <c r="K82" s="45"/>
      <c r="L82" s="72"/>
      <c r="N82" s="72"/>
      <c r="P82" s="72"/>
    </row>
    <row r="83" spans="1:17" x14ac:dyDescent="0.2">
      <c r="B83" s="2" t="s">
        <v>35</v>
      </c>
      <c r="C83" s="1" t="s">
        <v>0</v>
      </c>
      <c r="D83" s="92">
        <f>D81+D82</f>
        <v>0</v>
      </c>
      <c r="E83" s="60"/>
      <c r="F83" s="60"/>
      <c r="G83" s="60"/>
      <c r="H83" s="60"/>
      <c r="I83" s="45"/>
    </row>
    <row r="84" spans="1:17" x14ac:dyDescent="0.2">
      <c r="B84" s="33"/>
      <c r="C84" s="1"/>
      <c r="D84" s="46"/>
      <c r="E84" s="46"/>
      <c r="F84" s="46"/>
      <c r="G84" s="46"/>
      <c r="H84" s="46"/>
      <c r="I84" s="46"/>
      <c r="J84" s="45"/>
      <c r="K84" s="45"/>
      <c r="L84" s="72"/>
      <c r="M84" s="73"/>
      <c r="N84" s="72"/>
      <c r="O84" s="73"/>
      <c r="P84" s="72"/>
      <c r="Q84" s="73"/>
    </row>
    <row r="85" spans="1:17" x14ac:dyDescent="0.2">
      <c r="A85" s="197" t="s">
        <v>57</v>
      </c>
      <c r="B85" s="197"/>
      <c r="J85" s="43"/>
      <c r="K85" s="43"/>
      <c r="L85" s="72"/>
      <c r="N85" s="72"/>
      <c r="P85" s="72"/>
    </row>
    <row r="86" spans="1:17" x14ac:dyDescent="0.2">
      <c r="B86" s="32"/>
      <c r="J86" s="43"/>
      <c r="K86" s="43"/>
      <c r="L86" s="72"/>
      <c r="N86" s="72"/>
      <c r="P86" s="72"/>
    </row>
    <row r="87" spans="1:17" x14ac:dyDescent="0.2">
      <c r="A87" s="91" t="str">
        <f>DPGF!A503</f>
        <v>5.8.1</v>
      </c>
      <c r="B87" t="str">
        <f>DPGF!B503</f>
        <v>PSE 1 : WC bâti Support</v>
      </c>
      <c r="C87" s="3" t="s">
        <v>0</v>
      </c>
      <c r="D87" s="30">
        <f>DPGF!F512</f>
        <v>0</v>
      </c>
      <c r="E87" s="30"/>
      <c r="F87" s="30"/>
      <c r="G87" s="30"/>
      <c r="H87" s="30"/>
      <c r="I87" s="41"/>
      <c r="J87" s="41"/>
      <c r="K87" s="41"/>
      <c r="L87" s="71"/>
      <c r="N87" s="71"/>
      <c r="P87" s="71"/>
    </row>
    <row r="88" spans="1:17" x14ac:dyDescent="0.2">
      <c r="A88" s="91"/>
      <c r="C88" s="3"/>
      <c r="D88" s="30"/>
      <c r="E88" s="30"/>
      <c r="F88" s="30"/>
      <c r="G88" s="30"/>
      <c r="H88" s="30"/>
      <c r="I88" s="41"/>
      <c r="J88" s="41"/>
      <c r="K88" s="41"/>
      <c r="L88" s="71"/>
      <c r="N88" s="71"/>
      <c r="P88" s="71"/>
    </row>
    <row r="89" spans="1:17" x14ac:dyDescent="0.2">
      <c r="A89" s="91" t="str">
        <f>DPGF!A514</f>
        <v>5.8.2</v>
      </c>
      <c r="B89" t="str">
        <f>DPGF!B514</f>
        <v>PSE 2 : Meuble Vasque</v>
      </c>
      <c r="C89" s="3" t="s">
        <v>0</v>
      </c>
      <c r="D89" s="30">
        <f>DPGF!F524</f>
        <v>0</v>
      </c>
      <c r="E89" s="30"/>
      <c r="F89" s="30"/>
      <c r="G89" s="30"/>
      <c r="H89" s="30"/>
      <c r="I89" s="41"/>
      <c r="J89" s="41"/>
      <c r="K89" s="41"/>
      <c r="L89" s="71"/>
      <c r="N89" s="71"/>
      <c r="P89" s="71"/>
    </row>
    <row r="90" spans="1:17" x14ac:dyDescent="0.2">
      <c r="A90" s="91"/>
      <c r="C90" s="3"/>
      <c r="D90" s="30"/>
      <c r="E90" s="30"/>
      <c r="F90" s="30"/>
      <c r="G90" s="30"/>
      <c r="H90" s="30"/>
      <c r="I90" s="41"/>
      <c r="J90" s="41"/>
      <c r="K90" s="41"/>
      <c r="L90" s="71"/>
      <c r="N90" s="71"/>
      <c r="P90" s="71"/>
    </row>
    <row r="91" spans="1:17" x14ac:dyDescent="0.2">
      <c r="A91" s="91" t="str">
        <f>DPGF!A526</f>
        <v>5.8.3</v>
      </c>
      <c r="B91" t="str">
        <f>DPGF!B526</f>
        <v>PSE 4 : Kitchenette</v>
      </c>
      <c r="C91" s="3" t="s">
        <v>0</v>
      </c>
      <c r="D91" s="30">
        <f>DPGF!F539</f>
        <v>0</v>
      </c>
      <c r="E91" s="30"/>
      <c r="F91" s="30"/>
      <c r="G91" s="30"/>
      <c r="H91" s="30"/>
      <c r="I91" s="41"/>
      <c r="J91" s="41"/>
      <c r="K91" s="41"/>
      <c r="L91" s="71"/>
      <c r="N91" s="71"/>
      <c r="P91" s="71"/>
    </row>
    <row r="92" spans="1:17" x14ac:dyDescent="0.2">
      <c r="B92" s="33"/>
      <c r="C92" s="1"/>
      <c r="D92" s="60"/>
      <c r="E92" s="60"/>
      <c r="F92" s="60"/>
      <c r="G92" s="60"/>
      <c r="H92" s="60"/>
      <c r="I92" s="45"/>
      <c r="J92" s="45"/>
      <c r="K92" s="45"/>
      <c r="L92" s="72"/>
      <c r="N92" s="72"/>
      <c r="P92" s="72"/>
    </row>
    <row r="93" spans="1:17" x14ac:dyDescent="0.2">
      <c r="B93" s="2" t="s">
        <v>55</v>
      </c>
      <c r="C93" s="1" t="s">
        <v>0</v>
      </c>
      <c r="D93" s="46">
        <f>SUM(D87:D91)</f>
        <v>0</v>
      </c>
      <c r="E93" s="46"/>
      <c r="F93" s="46"/>
      <c r="G93" s="46"/>
      <c r="H93" s="46"/>
      <c r="I93" s="46"/>
      <c r="J93" s="45"/>
      <c r="K93" s="45"/>
      <c r="L93" s="72"/>
      <c r="M93" s="73"/>
      <c r="N93" s="72"/>
      <c r="O93" s="73"/>
      <c r="P93" s="72"/>
      <c r="Q93" s="73"/>
    </row>
    <row r="94" spans="1:17" x14ac:dyDescent="0.2">
      <c r="B94" s="2"/>
      <c r="C94" s="1"/>
      <c r="D94" s="46"/>
      <c r="E94" s="46"/>
      <c r="F94" s="46"/>
      <c r="G94" s="46"/>
      <c r="H94" s="46"/>
      <c r="I94" s="46"/>
      <c r="J94" s="45"/>
      <c r="K94" s="45"/>
      <c r="L94" s="72"/>
      <c r="M94" s="73"/>
      <c r="N94" s="72"/>
      <c r="O94" s="73"/>
      <c r="P94" s="72"/>
      <c r="Q94" s="73"/>
    </row>
    <row r="95" spans="1:17" x14ac:dyDescent="0.2">
      <c r="B95" s="2"/>
      <c r="C95" s="1"/>
      <c r="D95" s="92"/>
      <c r="E95" s="60"/>
      <c r="F95" s="60"/>
      <c r="G95" s="60"/>
      <c r="H95" s="60"/>
      <c r="I95" s="45"/>
      <c r="J95" s="45"/>
      <c r="K95" s="45"/>
      <c r="L95" s="72"/>
      <c r="N95" s="72"/>
      <c r="P95" s="72"/>
    </row>
    <row r="96" spans="1:17" x14ac:dyDescent="0.2">
      <c r="B96" s="2" t="s">
        <v>21</v>
      </c>
      <c r="C96" s="1" t="s">
        <v>0</v>
      </c>
      <c r="D96" s="46">
        <f>D81+D93</f>
        <v>0</v>
      </c>
      <c r="E96" s="46"/>
      <c r="F96" s="46"/>
      <c r="G96" s="46"/>
      <c r="H96" s="46"/>
      <c r="I96" s="46"/>
      <c r="J96" s="45"/>
      <c r="K96" s="45"/>
      <c r="L96" s="72"/>
      <c r="M96" s="73"/>
      <c r="N96" s="72"/>
      <c r="O96" s="73"/>
      <c r="P96" s="72"/>
      <c r="Q96" s="73"/>
    </row>
    <row r="97" spans="2:16" x14ac:dyDescent="0.2">
      <c r="B97" s="2" t="s">
        <v>53</v>
      </c>
      <c r="C97" s="1" t="s">
        <v>0</v>
      </c>
      <c r="D97" s="92">
        <f>D96*0.1</f>
        <v>0</v>
      </c>
      <c r="E97" s="60"/>
      <c r="F97" s="60"/>
      <c r="G97" s="60"/>
      <c r="H97" s="60"/>
      <c r="I97" s="45"/>
      <c r="J97" s="45"/>
      <c r="K97" s="45"/>
      <c r="L97" s="72"/>
      <c r="N97" s="72"/>
      <c r="P97" s="72"/>
    </row>
    <row r="98" spans="2:16" x14ac:dyDescent="0.2">
      <c r="B98" s="2" t="s">
        <v>35</v>
      </c>
      <c r="C98" s="1" t="s">
        <v>0</v>
      </c>
      <c r="D98" s="92">
        <f>D96+D97</f>
        <v>0</v>
      </c>
      <c r="E98" s="60"/>
      <c r="F98" s="60"/>
      <c r="G98" s="60"/>
      <c r="H98" s="60"/>
      <c r="I98" s="45"/>
    </row>
    <row r="99" spans="2:16" x14ac:dyDescent="0.2">
      <c r="B99" s="2"/>
      <c r="C99" s="1"/>
      <c r="D99" s="92"/>
      <c r="E99" s="60"/>
      <c r="F99" s="60"/>
      <c r="G99" s="60"/>
      <c r="H99" s="60"/>
      <c r="I99" s="45"/>
    </row>
    <row r="100" spans="2:16" ht="13.5" thickBot="1" x14ac:dyDescent="0.25">
      <c r="B100" s="32"/>
      <c r="I100" s="50"/>
    </row>
    <row r="101" spans="2:16" x14ac:dyDescent="0.2">
      <c r="B101" s="34" t="s">
        <v>9</v>
      </c>
      <c r="C101" s="1"/>
      <c r="D101" s="60"/>
      <c r="E101" s="60"/>
      <c r="F101" s="60"/>
      <c r="G101" s="60"/>
      <c r="H101" s="60"/>
    </row>
    <row r="102" spans="2:16" x14ac:dyDescent="0.2">
      <c r="B102" s="35" t="s">
        <v>10</v>
      </c>
      <c r="C102" s="1"/>
      <c r="D102" s="60"/>
      <c r="E102" s="60"/>
      <c r="F102" s="60"/>
      <c r="G102" s="60"/>
      <c r="H102" s="60"/>
      <c r="I102" s="51"/>
    </row>
    <row r="103" spans="2:16" x14ac:dyDescent="0.2">
      <c r="B103" s="36"/>
      <c r="C103" s="1"/>
      <c r="D103" s="60"/>
      <c r="E103" s="60"/>
      <c r="F103" s="60"/>
      <c r="G103" s="60"/>
      <c r="H103" s="60"/>
    </row>
    <row r="104" spans="2:16" ht="15" x14ac:dyDescent="0.25">
      <c r="B104" s="37"/>
    </row>
    <row r="105" spans="2:16" ht="15" x14ac:dyDescent="0.25">
      <c r="B105" s="37"/>
    </row>
    <row r="106" spans="2:16" ht="15" x14ac:dyDescent="0.25">
      <c r="B106" s="37"/>
    </row>
    <row r="107" spans="2:16" ht="15.75" thickBot="1" x14ac:dyDescent="0.3">
      <c r="B107" s="38"/>
    </row>
  </sheetData>
  <mergeCells count="7">
    <mergeCell ref="A85:B85"/>
    <mergeCell ref="A4:I4"/>
    <mergeCell ref="A6:B6"/>
    <mergeCell ref="A21:B21"/>
    <mergeCell ref="A65:B65"/>
    <mergeCell ref="D5:E5"/>
    <mergeCell ref="A47:B47"/>
  </mergeCells>
  <phoneticPr fontId="18" type="noConversion"/>
  <printOptions gridLines="1"/>
  <pageMargins left="0.70866141732283472" right="0.23622047244094491" top="0.70866141732283472" bottom="0.59055118110236227" header="0.51181102362204722" footer="0.31496062992125984"/>
  <pageSetup paperSize="9" scale="42" fitToHeight="0" orientation="portrait" r:id="rId1"/>
  <headerFooter alignWithMargins="0">
    <oddHeader>&amp;L&amp;"Arial,Normal"&amp;8ICFRésidence Jacquard à OullinsIlot Neuf&amp;C&amp;"Arial,Gras"&amp;8DPGF&amp;R&amp;"Arial,Normal"&amp;8MG PLUSaff.19 1971</oddHeader>
    <oddFooter>&amp;L&amp;8DCELot 16 : Chauffage - Ventilation - PlomberieDate : Juillet 2022Ind 0&amp;C&amp;R&amp;8Page n°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PG</vt:lpstr>
      <vt:lpstr>DPGF</vt:lpstr>
      <vt:lpstr>Recap</vt:lpstr>
      <vt:lpstr>DPGF!Impression_des_titres</vt:lpstr>
      <vt:lpstr>DPGF!Zone_d_impression</vt:lpstr>
      <vt:lpstr>PG!Zone_d_impression</vt:lpstr>
      <vt:lpstr>Recap!Zone_d_impression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 PLUS</dc:creator>
  <cp:lastModifiedBy>Nicolas LIABOEUF</cp:lastModifiedBy>
  <cp:lastPrinted>2020-04-10T08:27:29Z</cp:lastPrinted>
  <dcterms:created xsi:type="dcterms:W3CDTF">2002-06-19T15:45:11Z</dcterms:created>
  <dcterms:modified xsi:type="dcterms:W3CDTF">2024-06-19T15:48:54Z</dcterms:modified>
</cp:coreProperties>
</file>