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/>
  <mc:AlternateContent xmlns:mc="http://schemas.openxmlformats.org/markup-compatibility/2006">
    <mc:Choice Requires="x15">
      <x15ac:absPath xmlns:x15ac="http://schemas.microsoft.com/office/spreadsheetml/2010/11/ac" url="Z:\A_PROJECT\ARCHIMADE\2022\22-09-039_CEA_ELHQS\#06_DCE\AA\LOT 01A-VRD-GO_231127_0\LOT TECH DELTA\REV_B\"/>
    </mc:Choice>
  </mc:AlternateContent>
  <xr:revisionPtr revIDLastSave="0" documentId="13_ncr:1_{4F4F5514-7CA1-40A0-A6E5-45BD10862714}" xr6:coauthVersionLast="47" xr6:coauthVersionMax="47" xr10:uidLastSave="{00000000-0000-0000-0000-000000000000}"/>
  <bookViews>
    <workbookView xWindow="-31635" yWindow="4350" windowWidth="28785" windowHeight="15420" activeTab="2" xr2:uid="{00000000-000D-0000-FFFF-FFFF00000000}"/>
  </bookViews>
  <sheets>
    <sheet name="ENTETE" sheetId="7" r:id="rId1"/>
    <sheet name="REVISION" sheetId="2" r:id="rId2"/>
    <sheet name="LOT 01A GO" sheetId="8" r:id="rId3"/>
  </sheets>
  <definedNames>
    <definedName name="Print_Area" localSheetId="0">ENTETE!$A$1:$F$40</definedName>
    <definedName name="Print_Area" localSheetId="2">'LOT 01A GO'!$B$2:$H$171</definedName>
    <definedName name="Print_Area" localSheetId="1">REVISION!$A$1:$G$48</definedName>
  </definedNames>
  <calcPr calcId="191029"/>
</workbook>
</file>

<file path=xl/calcChain.xml><?xml version="1.0" encoding="utf-8"?>
<calcChain xmlns="http://schemas.openxmlformats.org/spreadsheetml/2006/main">
  <c r="H19" i="8" l="1"/>
  <c r="H25" i="8"/>
  <c r="H101" i="8"/>
  <c r="H125" i="8"/>
  <c r="H158" i="8"/>
  <c r="G167" i="8"/>
  <c r="G165" i="8"/>
  <c r="G163" i="8"/>
  <c r="G159" i="8"/>
  <c r="G156" i="8"/>
  <c r="H155" i="8"/>
  <c r="G153" i="8"/>
  <c r="G152" i="8"/>
  <c r="G149" i="8"/>
  <c r="E149" i="8"/>
  <c r="E148" i="8"/>
  <c r="G148" i="8" s="1"/>
  <c r="G147" i="8"/>
  <c r="G146" i="8"/>
  <c r="E143" i="8"/>
  <c r="G143" i="8" s="1"/>
  <c r="E141" i="8"/>
  <c r="G141" i="8" s="1"/>
  <c r="E140" i="8"/>
  <c r="E142" i="8" s="1"/>
  <c r="G142" i="8" s="1"/>
  <c r="E137" i="8"/>
  <c r="G137" i="8" s="1"/>
  <c r="G136" i="8"/>
  <c r="E136" i="8"/>
  <c r="G135" i="8"/>
  <c r="G134" i="8"/>
  <c r="E130" i="8"/>
  <c r="G130" i="8" s="1"/>
  <c r="G129" i="8"/>
  <c r="G128" i="8"/>
  <c r="G123" i="8"/>
  <c r="E120" i="8"/>
  <c r="G120" i="8" s="1"/>
  <c r="E118" i="8"/>
  <c r="E117" i="8" s="1"/>
  <c r="G117" i="8" s="1"/>
  <c r="G116" i="8"/>
  <c r="E113" i="8"/>
  <c r="G113" i="8" s="1"/>
  <c r="E112" i="8"/>
  <c r="G112" i="8" s="1"/>
  <c r="G111" i="8"/>
  <c r="G110" i="8"/>
  <c r="G107" i="8"/>
  <c r="G106" i="8"/>
  <c r="G105" i="8"/>
  <c r="E104" i="8"/>
  <c r="G104" i="8" s="1"/>
  <c r="E99" i="8"/>
  <c r="G99" i="8" s="1"/>
  <c r="G96" i="8"/>
  <c r="G93" i="8"/>
  <c r="G92" i="8"/>
  <c r="G91" i="8"/>
  <c r="G88" i="8"/>
  <c r="G87" i="8"/>
  <c r="G86" i="8"/>
  <c r="G83" i="8"/>
  <c r="G82" i="8"/>
  <c r="G81" i="8"/>
  <c r="G80" i="8"/>
  <c r="G79" i="8"/>
  <c r="G76" i="8"/>
  <c r="G75" i="8"/>
  <c r="E72" i="8"/>
  <c r="G72" i="8" s="1"/>
  <c r="G71" i="8"/>
  <c r="G70" i="8"/>
  <c r="G69" i="8"/>
  <c r="G68" i="8"/>
  <c r="G67" i="8"/>
  <c r="E64" i="8"/>
  <c r="G64" i="8" s="1"/>
  <c r="G63" i="8"/>
  <c r="G62" i="8"/>
  <c r="E61" i="8"/>
  <c r="G61" i="8" s="1"/>
  <c r="G58" i="8"/>
  <c r="G57" i="8"/>
  <c r="G56" i="8"/>
  <c r="G55" i="8"/>
  <c r="G54" i="8"/>
  <c r="G52" i="8"/>
  <c r="G51" i="8"/>
  <c r="G47" i="8"/>
  <c r="G46" i="8"/>
  <c r="E43" i="8"/>
  <c r="G43" i="8" s="1"/>
  <c r="G42" i="8"/>
  <c r="G39" i="8"/>
  <c r="G36" i="8"/>
  <c r="E36" i="8"/>
  <c r="G31" i="8"/>
  <c r="G29" i="8"/>
  <c r="G27" i="8"/>
  <c r="G23" i="8"/>
  <c r="G22" i="8"/>
  <c r="E22" i="8"/>
  <c r="G17" i="8"/>
  <c r="G16" i="8"/>
  <c r="G14" i="8"/>
  <c r="H10" i="8"/>
  <c r="H169" i="8" l="1"/>
  <c r="G140" i="8"/>
  <c r="G118" i="8"/>
  <c r="E119" i="8"/>
  <c r="G119" i="8" s="1"/>
</calcChain>
</file>

<file path=xl/sharedStrings.xml><?xml version="1.0" encoding="utf-8"?>
<sst xmlns="http://schemas.openxmlformats.org/spreadsheetml/2006/main" count="318" uniqueCount="215">
  <si>
    <t>Phase</t>
  </si>
  <si>
    <t>Nature</t>
  </si>
  <si>
    <t>Affaire</t>
  </si>
  <si>
    <t>N° de lot</t>
  </si>
  <si>
    <t>N°</t>
  </si>
  <si>
    <t>Indice</t>
  </si>
  <si>
    <t>Date</t>
  </si>
  <si>
    <t>Pages</t>
  </si>
  <si>
    <t>Objet</t>
  </si>
  <si>
    <t>Révision de ce document</t>
  </si>
  <si>
    <t>Etabli</t>
  </si>
  <si>
    <t>Contrôlé</t>
  </si>
  <si>
    <t>Approuvé</t>
  </si>
  <si>
    <t>Nom :</t>
  </si>
  <si>
    <t>Date :</t>
  </si>
  <si>
    <t>Visa :</t>
  </si>
  <si>
    <t>Première édition</t>
  </si>
  <si>
    <t>Ind.</t>
  </si>
  <si>
    <t>U</t>
  </si>
  <si>
    <t>Approbation client</t>
  </si>
  <si>
    <t>Toutes</t>
  </si>
  <si>
    <t>Projet :</t>
  </si>
  <si>
    <t>Maître d'ouvrage :</t>
  </si>
  <si>
    <t>ARCHIMADE Architectes</t>
  </si>
  <si>
    <t>ml</t>
  </si>
  <si>
    <t>DOSSIER DE CONSULTATION DES ENTREPRISES</t>
  </si>
  <si>
    <t>DCE</t>
  </si>
  <si>
    <t>Tel: 04 76 43 05 73</t>
  </si>
  <si>
    <t>DPG</t>
  </si>
  <si>
    <t>Ens</t>
  </si>
  <si>
    <t>m²</t>
  </si>
  <si>
    <t>1 Rue des PINS</t>
  </si>
  <si>
    <t>CEA - LETI</t>
  </si>
  <si>
    <t>17 Avenue des MARTYRS</t>
  </si>
  <si>
    <t>38 054 GRENOBLE</t>
  </si>
  <si>
    <t>PROJET ELHQS</t>
  </si>
  <si>
    <t>SITE DE GRENOBLE</t>
  </si>
  <si>
    <t>MAITRISE D'ŒUVRE</t>
  </si>
  <si>
    <t>38 100 GRENOBLE</t>
  </si>
  <si>
    <t xml:space="preserve">MAITRISE D'ŒUVRE </t>
  </si>
  <si>
    <t>GROUPE DELTA</t>
  </si>
  <si>
    <t>BET STRUCTURE</t>
  </si>
  <si>
    <t>ODISSEE</t>
  </si>
  <si>
    <t>BET VRD</t>
  </si>
  <si>
    <t>Tel: 04 76 24 02 50</t>
  </si>
  <si>
    <t>22-09-039</t>
  </si>
  <si>
    <t>813 Avenue Léon BLUM</t>
  </si>
  <si>
    <t>01 500 Ambérieux en Bugey</t>
  </si>
  <si>
    <t>Tel: 04 74 46 15 32</t>
  </si>
  <si>
    <t>DESIGNATION DES OUVRAGES</t>
  </si>
  <si>
    <t>Prix Unitaire</t>
  </si>
  <si>
    <t>Montant Total €HT</t>
  </si>
  <si>
    <t>Sous-total        € HT</t>
  </si>
  <si>
    <t xml:space="preserve">Unité </t>
  </si>
  <si>
    <t>Quantité</t>
  </si>
  <si>
    <t>B</t>
  </si>
  <si>
    <t>AMI</t>
  </si>
  <si>
    <t>01 A GO</t>
  </si>
  <si>
    <t xml:space="preserve">DPGF LOT 01-A </t>
  </si>
  <si>
    <t xml:space="preserve">GROS ŒUVRE </t>
  </si>
  <si>
    <t>TRAVAUX DE GROS-ŒUVRE</t>
  </si>
  <si>
    <t>HYPOTHESES ET SPECIFICATIONS TECHNIQUES DES OUVRAGES</t>
  </si>
  <si>
    <t>OUVRAGES DE GENIE CIVIL, GROS OEUVRE ET MAÇONNERIE</t>
  </si>
  <si>
    <t>2.1</t>
  </si>
  <si>
    <t>INSTALLATION CHANTIER - ETUDES</t>
  </si>
  <si>
    <t>2.2</t>
  </si>
  <si>
    <t>DESCRIPTION DES TRAVAUX</t>
  </si>
  <si>
    <t>2.2.1</t>
  </si>
  <si>
    <t>GRUTAGE, MOYEN DE LEVAGE ET ECHAFAUDAGES</t>
  </si>
  <si>
    <t>2.2.2</t>
  </si>
  <si>
    <t>ETUDES ET ENCADREMENTS</t>
  </si>
  <si>
    <t>2.2.2.1</t>
  </si>
  <si>
    <t xml:space="preserve"> Encadrement</t>
  </si>
  <si>
    <t>F</t>
  </si>
  <si>
    <t>2.2.2.2</t>
  </si>
  <si>
    <t>Études D'exécution</t>
  </si>
  <si>
    <t>2.2.3</t>
  </si>
  <si>
    <t>TERRASSEMENTS</t>
  </si>
  <si>
    <t>2.2.4</t>
  </si>
  <si>
    <t>SOUTENEMENT PROVISOIRES</t>
  </si>
  <si>
    <t xml:space="preserve">    • Berlinoise pour les TUBOSIDER</t>
  </si>
  <si>
    <t xml:space="preserve">    • Berlinoise entre les caniveaux existants et la Cuve.</t>
  </si>
  <si>
    <t>2.2.5</t>
  </si>
  <si>
    <t>Ouvrages de fondations</t>
  </si>
  <si>
    <t>2.2.5.1</t>
  </si>
  <si>
    <t>Terrassements en puits et rigoles</t>
  </si>
  <si>
    <t>m³</t>
  </si>
  <si>
    <t>2.2.5.2</t>
  </si>
  <si>
    <t>Remblaiement</t>
  </si>
  <si>
    <t>2.2.5.3</t>
  </si>
  <si>
    <t>Fourniture et mise en place d’un Stabilisé de propreté</t>
  </si>
  <si>
    <t>2.2.5.4</t>
  </si>
  <si>
    <t>Réseaux sous dallage</t>
  </si>
  <si>
    <t>COMPRIS</t>
  </si>
  <si>
    <t>2.2.5.5</t>
  </si>
  <si>
    <t>Béton de propreté</t>
  </si>
  <si>
    <t xml:space="preserve">    • Béton : BPS NF EN 206-1 XC0(F) C16/20</t>
  </si>
  <si>
    <t>2.2.5.6</t>
  </si>
  <si>
    <t>Béton de rattrapage</t>
  </si>
  <si>
    <t>2.2.5.7</t>
  </si>
  <si>
    <t>Semelles filantes</t>
  </si>
  <si>
    <t xml:space="preserve">    • Béton : BPS NF EN 206-1 XC2(F) C25/30 CI:0.4 Dmax:20</t>
  </si>
  <si>
    <t xml:space="preserve">    • Acier HA</t>
  </si>
  <si>
    <t>kg</t>
  </si>
  <si>
    <t>2.2.5.8</t>
  </si>
  <si>
    <t>Semelles Isolées</t>
  </si>
  <si>
    <t>2.2.5.9</t>
  </si>
  <si>
    <t>Dalle de lestage sous cuve</t>
  </si>
  <si>
    <t>2.2.5.9.a</t>
  </si>
  <si>
    <t>Pompage et terrassement complémentaire</t>
  </si>
  <si>
    <t xml:space="preserve">    • Terrassement complémentaire</t>
  </si>
  <si>
    <t xml:space="preserve">    • Épuisement du fond de fouille</t>
  </si>
  <si>
    <t>2.2.5.9.b</t>
  </si>
  <si>
    <t>Radier de lestage</t>
  </si>
  <si>
    <t xml:space="preserve">    • Mise en œuvre du Châssis d’ancrage de la cuve (Fourniture Lot 8)</t>
  </si>
  <si>
    <t>Unité</t>
  </si>
  <si>
    <t xml:space="preserve">    • Coffrage périphérique (P0)</t>
  </si>
  <si>
    <t xml:space="preserve">    • Béton : BPS NF EN 206-1 XC2(F) C25/30 </t>
  </si>
  <si>
    <t xml:space="preserve">    • Acier TS</t>
  </si>
  <si>
    <t>2.2.5.10</t>
  </si>
  <si>
    <t>Longrines sur semelles pour pose des Shelters</t>
  </si>
  <si>
    <t xml:space="preserve">    • Coffrage type P3b</t>
  </si>
  <si>
    <t xml:space="preserve">    • Prescellement</t>
  </si>
  <si>
    <t xml:space="preserve">    • Béton : BPS NF EN 206-1 XC4XF1(F) C25/30</t>
  </si>
  <si>
    <t xml:space="preserve">    • Acier HA/TS</t>
  </si>
  <si>
    <t>2.2.5.11</t>
  </si>
  <si>
    <t>Carneaux et caniveaux pour passage des réseaux pétroliers</t>
  </si>
  <si>
    <t xml:space="preserve">    • Caniveau et pénétration sous la dalle en porte à faux et dans les locaux pompe</t>
  </si>
  <si>
    <t xml:space="preserve">    • Dalle amovible D3 Sablée - 180x160</t>
  </si>
  <si>
    <t xml:space="preserve">    • Caniveau en U 60x65ht utile</t>
  </si>
  <si>
    <t xml:space="preserve">    • Dalle amovible D2 Sablée  152x78</t>
  </si>
  <si>
    <t xml:space="preserve">    • Carneau 60x60ht utile sous dalle de répartition</t>
  </si>
  <si>
    <t xml:space="preserve">    • Voiles d’élévations suspendues de la chambre d’accès 100x100 au tampon de la cuve</t>
  </si>
  <si>
    <t>2.2.5.12</t>
  </si>
  <si>
    <t xml:space="preserve">Caniveau pour cheminement des câbles dans le Vide technique </t>
  </si>
  <si>
    <t>2.2.5.13</t>
  </si>
  <si>
    <t>Dalle de répartition</t>
  </si>
  <si>
    <t xml:space="preserve">    • regard de visite 1000x1000</t>
  </si>
  <si>
    <t xml:space="preserve">    • Bêche périphérique 30x40ht</t>
  </si>
  <si>
    <t xml:space="preserve">    • Béton de propreté</t>
  </si>
  <si>
    <t xml:space="preserve">    • Fourniture et pose d’un tampon Ø80 D400</t>
  </si>
  <si>
    <t xml:space="preserve">    • Radier épaisseur suivant calcul</t>
  </si>
  <si>
    <t>2.2.5.14</t>
  </si>
  <si>
    <t>Dalle de dépotage</t>
  </si>
  <si>
    <t xml:space="preserve">    • Couche de réglage </t>
  </si>
  <si>
    <t xml:space="preserve">    • Dallage épaisseur suivant calcul</t>
  </si>
  <si>
    <t>2.2.5.15</t>
  </si>
  <si>
    <t>Massif Pistolets</t>
  </si>
  <si>
    <t xml:space="preserve">    • Bêche périphérique 30x60ht</t>
  </si>
  <si>
    <t>2.2.5.16</t>
  </si>
  <si>
    <t xml:space="preserve">Résine de sol – Extérieur </t>
  </si>
  <si>
    <t xml:space="preserve">    • revêtement de sol coulé auto-lissant époxydique</t>
  </si>
  <si>
    <t>2.2.5.17</t>
  </si>
  <si>
    <t>Blocage Gros béton pour Tôle de franchissement</t>
  </si>
  <si>
    <t xml:space="preserve">    • Béton : BPS NF EN 206-1 XC0(F) C25/30</t>
  </si>
  <si>
    <t>2.2.6</t>
  </si>
  <si>
    <t>Ouvrages en élévations</t>
  </si>
  <si>
    <t>2.2.6.1</t>
  </si>
  <si>
    <t>Murs en béton armé</t>
  </si>
  <si>
    <t>2.2.6.1.a</t>
  </si>
  <si>
    <t xml:space="preserve"> Murs périphériques et intérieur du Vide technique</t>
  </si>
  <si>
    <t xml:space="preserve">    • Coffrage type P2</t>
  </si>
  <si>
    <t xml:space="preserve">    • Béton : BPS NF EN 206-1 XC4/XF1(F) C25/30</t>
  </si>
  <si>
    <t>2.2.6.1.b</t>
  </si>
  <si>
    <t xml:space="preserve"> Murs  intérieur RDC</t>
  </si>
  <si>
    <t xml:space="preserve">    • Béton : BPS NF EN 206-1 XC1/XF1(F) C25/30</t>
  </si>
  <si>
    <t>2.2.6.1.c</t>
  </si>
  <si>
    <t xml:space="preserve"> Murs Périphériques RDC</t>
  </si>
  <si>
    <t xml:space="preserve">    • Béton Acrotère : BPS NF EN 206-1 XC4/XF1(F) C25/30</t>
  </si>
  <si>
    <t>2.2.6.2</t>
  </si>
  <si>
    <t>Protection des murs d’infrastructures</t>
  </si>
  <si>
    <t xml:space="preserve">    • enduit d’imperméabilisation + Delta MS</t>
  </si>
  <si>
    <t>2.2.7</t>
  </si>
  <si>
    <t>Ouvrages Horizontaux</t>
  </si>
  <si>
    <t>2.2.7.1</t>
  </si>
  <si>
    <t>Poutres Béton armé ou précontraint.</t>
  </si>
  <si>
    <t>2.2.7.1.a</t>
  </si>
  <si>
    <t>Poutres en console pour support escalier</t>
  </si>
  <si>
    <t xml:space="preserve">    • Béton : BPS NF EN 206-1 XC4/XF1(F) C25/30 CI:0.4 Dmax:20</t>
  </si>
  <si>
    <t>2.2.7.2</t>
  </si>
  <si>
    <t>Planchers et dalles</t>
  </si>
  <si>
    <t>2.2.7.2.a</t>
  </si>
  <si>
    <t>Plancher haut vide technique et dalles portées Intérieur</t>
  </si>
  <si>
    <t xml:space="preserve">    • Coffrage type D4</t>
  </si>
  <si>
    <t xml:space="preserve">    • Béton : BPS NF EN 206-1 XC3/XF1(F) C25/30</t>
  </si>
  <si>
    <t>2.2.7.2.b</t>
  </si>
  <si>
    <t>Plancher haut vide technique et dalles portées Extérieur</t>
  </si>
  <si>
    <t xml:space="preserve">    • Coffrage type D3-Sablé</t>
  </si>
  <si>
    <t>2.2.7.2.c</t>
  </si>
  <si>
    <t>Plancher haut RDC</t>
  </si>
  <si>
    <t xml:space="preserve">    • Coffrage type D2</t>
  </si>
  <si>
    <t>2.2.7.3</t>
  </si>
  <si>
    <t>Escaliers Bétons</t>
  </si>
  <si>
    <t xml:space="preserve">    • Escalier Nords (Hauteur 90cm)</t>
  </si>
  <si>
    <t xml:space="preserve">    • Escalier Nords (Hauteur 80cm)</t>
  </si>
  <si>
    <t>2.2.8</t>
  </si>
  <si>
    <t xml:space="preserve">Poutres support des Shelter en profilés du commerce </t>
  </si>
  <si>
    <t xml:space="preserve">Fourniture et mise en œuvre de profilés du commerce </t>
  </si>
  <si>
    <t>2.2.9</t>
  </si>
  <si>
    <t>Réservations dans Mur et Dalle BA</t>
  </si>
  <si>
    <t>2.2.9.1</t>
  </si>
  <si>
    <t>Réservations ou carrotages dans mur BA pour TPC Elec  160</t>
  </si>
  <si>
    <t>Réservations ou carrotage pour réseau Fuel + Alimentation AEP / EI</t>
  </si>
  <si>
    <t>Suivant plan VRD - CH2301020_CEA_ELHQS_DCE_P300_ind.A</t>
  </si>
  <si>
    <t>2.2.9.2</t>
  </si>
  <si>
    <t>Réservation ou carrotages dans acrotère  BA pour DEP D125</t>
  </si>
  <si>
    <t>2.2.9.3</t>
  </si>
  <si>
    <t>Réservation ou carrotage dans Dalle BA  coursive extérieure pour DEP D125</t>
  </si>
  <si>
    <t>2.2.9.4</t>
  </si>
  <si>
    <t>Réservation ou carrotage dans Mur BA   pour grille de ventilation D180</t>
  </si>
  <si>
    <t>TOTAL Euros HT</t>
  </si>
  <si>
    <t>TVA 20%</t>
  </si>
  <si>
    <t>TOTAL TTC</t>
  </si>
  <si>
    <t xml:space="preserve">    • Caniveau en U 30x50ht utile (avec feuillure supérieure)</t>
  </si>
  <si>
    <t xml:space="preserve">    • Caniveau en U 30x30ht utile (avec feuillure supérieure)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</si>
</sst>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0.000"/>
    <numFmt numFmtId="166" formatCode="General_)"/>
    <numFmt numFmtId="167" formatCode="_-[$€]\ * #,##0.00_-;_-[$€]\ * #,##0.00\-;_-[$€]\ * &quot;-&quot;??_-;_-@_-"/>
    <numFmt numFmtId="168" formatCode="_-* #,##0.00\ [$€]_-;\-* #,##0.00\ [$€]_-;_-* &quot;-&quot;??\ [$€]_-;_-@_-"/>
    <numFmt numFmtId="169" formatCode="#,##0.00&quot; €&quot;"/>
    <numFmt numFmtId="170" formatCode="#,##0.00&quot; €&quot;;[Red]\-#,##0.00&quot; €&quot;"/>
    <numFmt numFmtId="171" formatCode="#,##0.00\ [$€-40C];[Red]\-#,##0.00\ [$€-40C]"/>
  </numFmts>
  <fonts count="9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1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sz val="5"/>
      <name val="Helv"/>
    </font>
    <font>
      <sz val="10"/>
      <name val="Helv"/>
    </font>
    <font>
      <sz val="10"/>
      <name val="MS Sans Serif"/>
      <family val="2"/>
    </font>
    <font>
      <b/>
      <sz val="10"/>
      <name val="MS Sans Serif"/>
      <family val="2"/>
    </font>
    <font>
      <b/>
      <sz val="12"/>
      <name val="MS Sans Serif"/>
      <family val="2"/>
    </font>
    <font>
      <b/>
      <sz val="10"/>
      <color indexed="8"/>
      <name val="MS Sans Serif"/>
      <family val="2"/>
    </font>
    <font>
      <b/>
      <sz val="10"/>
      <color indexed="10"/>
      <name val="Helv"/>
    </font>
    <font>
      <sz val="10"/>
      <name val="Courier New"/>
      <family val="3"/>
    </font>
    <font>
      <b/>
      <sz val="10"/>
      <color indexed="9"/>
      <name val="Arial"/>
      <family val="2"/>
    </font>
    <font>
      <b/>
      <sz val="10"/>
      <color indexed="9"/>
      <name val="Helv"/>
    </font>
    <font>
      <b/>
      <sz val="10"/>
      <name val="Helv"/>
    </font>
    <font>
      <b/>
      <sz val="10"/>
      <color indexed="8"/>
      <name val="Helv"/>
    </font>
    <font>
      <b/>
      <sz val="10"/>
      <color indexed="13"/>
      <name val="Arial"/>
      <family val="2"/>
    </font>
    <font>
      <sz val="10"/>
      <color indexed="11"/>
      <name val="Helv"/>
    </font>
    <font>
      <b/>
      <sz val="10"/>
      <name val="Courier New"/>
      <family val="3"/>
    </font>
    <font>
      <b/>
      <sz val="10"/>
      <color indexed="15"/>
      <name val="Helv"/>
    </font>
    <font>
      <b/>
      <sz val="10"/>
      <color indexed="11"/>
      <name val="Helv"/>
    </font>
    <font>
      <i/>
      <sz val="10"/>
      <name val="Courier New"/>
      <family val="3"/>
    </font>
    <font>
      <b/>
      <sz val="10"/>
      <color indexed="17"/>
      <name val="Helv"/>
    </font>
    <font>
      <b/>
      <i/>
      <sz val="10"/>
      <name val="Times New Roman"/>
      <family val="1"/>
    </font>
    <font>
      <sz val="14"/>
      <name val="Arial"/>
      <family val="2"/>
    </font>
    <font>
      <sz val="8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Arial"/>
      <family val="2"/>
    </font>
    <font>
      <b/>
      <sz val="16"/>
      <color theme="1"/>
      <name val="Arial"/>
      <family val="2"/>
    </font>
    <font>
      <b/>
      <sz val="20"/>
      <color theme="1"/>
      <name val="Arial"/>
      <family val="2"/>
    </font>
    <font>
      <b/>
      <u/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name val="Avant Garde"/>
      <family val="2"/>
    </font>
    <font>
      <b/>
      <sz val="15"/>
      <name val="Avant Garde"/>
      <family val="2"/>
      <charset val="1"/>
    </font>
    <font>
      <b/>
      <sz val="12"/>
      <name val="Arial"/>
      <family val="2"/>
      <charset val="1"/>
    </font>
    <font>
      <b/>
      <sz val="14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u/>
      <sz val="10"/>
      <name val="Arial"/>
      <family val="2"/>
      <charset val="1"/>
    </font>
    <font>
      <sz val="10"/>
      <name val="Arial"/>
      <family val="2"/>
      <charset val="1"/>
    </font>
    <font>
      <sz val="11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i/>
      <sz val="10"/>
      <color rgb="FFFF0000"/>
      <name val="Arial"/>
      <family val="2"/>
      <charset val="1"/>
    </font>
    <font>
      <b/>
      <i/>
      <sz val="13"/>
      <name val="Avant Garde"/>
      <family val="2"/>
      <charset val="1"/>
    </font>
    <font>
      <b/>
      <i/>
      <sz val="13"/>
      <name val="Arial"/>
      <family val="2"/>
      <charset val="1"/>
    </font>
    <font>
      <b/>
      <i/>
      <sz val="12"/>
      <name val="Arial"/>
      <family val="2"/>
      <charset val="1"/>
    </font>
    <font>
      <b/>
      <sz val="11"/>
      <name val="Avant Garde"/>
      <family val="2"/>
      <charset val="1"/>
    </font>
    <font>
      <sz val="10.5"/>
      <color rgb="FF000000"/>
      <name val="Arial"/>
      <family val="2"/>
      <charset val="1"/>
    </font>
    <font>
      <b/>
      <sz val="10.5"/>
      <name val="Avant Garde"/>
      <family val="2"/>
      <charset val="1"/>
    </font>
    <font>
      <b/>
      <sz val="10.5"/>
      <name val="Arial"/>
      <family val="2"/>
      <charset val="1"/>
    </font>
    <font>
      <b/>
      <sz val="12"/>
      <color rgb="FF000000"/>
      <name val="Calibri"/>
      <family val="2"/>
      <charset val="1"/>
    </font>
    <font>
      <b/>
      <sz val="10.5"/>
      <color rgb="FF000000"/>
      <name val="Arial"/>
      <family val="2"/>
      <charset val="1"/>
    </font>
    <font>
      <u/>
      <sz val="11"/>
      <name val="Arial"/>
      <family val="2"/>
      <charset val="1"/>
    </font>
    <font>
      <sz val="11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10.5"/>
      <name val="Avant Garde"/>
      <family val="2"/>
      <charset val="1"/>
    </font>
    <font>
      <sz val="10.5"/>
      <name val="Arial"/>
      <family val="2"/>
      <charset val="1"/>
    </font>
    <font>
      <b/>
      <sz val="10"/>
      <name val="Arial"/>
      <family val="2"/>
      <charset val="1"/>
    </font>
  </fonts>
  <fills count="5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14"/>
        <bgColor indexed="8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23"/>
        <bgColor indexed="9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rgb="FFC0C0C0"/>
      </patternFill>
    </fill>
    <fill>
      <patternFill patternType="solid">
        <fgColor rgb="FF2B67AF"/>
        <bgColor rgb="FF0066CC"/>
      </patternFill>
    </fill>
    <fill>
      <patternFill patternType="solid">
        <fgColor rgb="FF7F7F7F"/>
        <bgColor rgb="FF808080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CCCCCC"/>
      </patternFill>
    </fill>
    <fill>
      <patternFill patternType="solid">
        <fgColor rgb="FFF2F2F2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BFBFBF"/>
        <bgColor rgb="FFC0C0C0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medium">
        <color indexed="1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64"/>
      </left>
      <right style="thin">
        <color indexed="64"/>
      </right>
      <top/>
      <bottom style="medium">
        <color indexed="1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145">
    <xf numFmtId="0" fontId="0" fillId="0" borderId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17" borderId="0" applyNumberFormat="0" applyBorder="0" applyAlignment="0" applyProtection="0"/>
    <xf numFmtId="0" fontId="9" fillId="15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 applyNumberFormat="0" applyFill="0" applyBorder="0" applyAlignment="0" applyProtection="0"/>
    <xf numFmtId="165" fontId="28" fillId="0" borderId="1">
      <alignment horizontal="left" vertical="top"/>
    </xf>
    <xf numFmtId="0" fontId="11" fillId="9" borderId="2" applyNumberFormat="0" applyAlignment="0" applyProtection="0"/>
    <xf numFmtId="165" fontId="29" fillId="0" borderId="1">
      <alignment horizontal="left" vertical="top" wrapText="1"/>
    </xf>
    <xf numFmtId="0" fontId="30" fillId="0" borderId="3">
      <alignment horizontal="left" wrapText="1"/>
    </xf>
    <xf numFmtId="0" fontId="31" fillId="0" borderId="4">
      <alignment horizontal="right" wrapText="1"/>
    </xf>
    <xf numFmtId="165" fontId="23" fillId="0" borderId="1">
      <alignment horizontal="left" vertical="top" wrapText="1"/>
    </xf>
    <xf numFmtId="0" fontId="12" fillId="0" borderId="5" applyNumberFormat="0" applyFill="0" applyAlignment="0" applyProtection="0"/>
    <xf numFmtId="0" fontId="7" fillId="23" borderId="6" applyNumberFormat="0" applyAlignment="0" applyProtection="0">
      <alignment vertical="top" wrapText="1"/>
      <protection locked="0"/>
    </xf>
    <xf numFmtId="0" fontId="32" fillId="0" borderId="7">
      <alignment wrapText="1"/>
    </xf>
    <xf numFmtId="0" fontId="25" fillId="0" borderId="8" applyNumberFormat="0"/>
    <xf numFmtId="165" fontId="33" fillId="0" borderId="6">
      <alignment horizontal="left" vertical="top" wrapText="1"/>
    </xf>
    <xf numFmtId="0" fontId="2" fillId="5" borderId="9" applyNumberFormat="0" applyFont="0" applyAlignment="0" applyProtection="0"/>
    <xf numFmtId="0" fontId="3" fillId="24" borderId="1">
      <alignment horizontal="center"/>
    </xf>
    <xf numFmtId="0" fontId="6" fillId="25" borderId="0"/>
    <xf numFmtId="166" fontId="27" fillId="0" borderId="0" applyBorder="0" applyAlignment="0">
      <alignment horizontal="right"/>
    </xf>
    <xf numFmtId="165" fontId="34" fillId="26" borderId="10" applyAlignment="0">
      <alignment horizontal="left" vertical="top"/>
    </xf>
    <xf numFmtId="0" fontId="5" fillId="27" borderId="0">
      <alignment wrapText="1"/>
    </xf>
    <xf numFmtId="0" fontId="5" fillId="0" borderId="0">
      <alignment wrapText="1"/>
    </xf>
    <xf numFmtId="0" fontId="35" fillId="0" borderId="0">
      <alignment wrapText="1"/>
    </xf>
    <xf numFmtId="0" fontId="5" fillId="0" borderId="11">
      <alignment horizontal="left" vertical="top" wrapText="1"/>
    </xf>
    <xf numFmtId="165" fontId="2" fillId="28" borderId="1" applyBorder="0" applyProtection="0">
      <alignment vertical="top"/>
    </xf>
    <xf numFmtId="0" fontId="2" fillId="0" borderId="11">
      <alignment vertical="top" wrapText="1"/>
    </xf>
    <xf numFmtId="165" fontId="3" fillId="29" borderId="1">
      <alignment horizontal="left" vertical="top"/>
    </xf>
    <xf numFmtId="0" fontId="3" fillId="30" borderId="12">
      <alignment vertical="top" wrapText="1"/>
    </xf>
    <xf numFmtId="0" fontId="3" fillId="0" borderId="12">
      <alignment vertical="top" wrapText="1"/>
    </xf>
    <xf numFmtId="0" fontId="13" fillId="3" borderId="2" applyNumberFormat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36" fillId="31" borderId="1">
      <alignment vertical="top"/>
    </xf>
    <xf numFmtId="0" fontId="3" fillId="0" borderId="12">
      <alignment vertical="top" wrapText="1"/>
    </xf>
    <xf numFmtId="166" fontId="4" fillId="0" borderId="13" applyBorder="0" applyAlignment="0">
      <protection locked="0"/>
    </xf>
    <xf numFmtId="0" fontId="14" fillId="4" borderId="0" applyNumberFormat="0" applyBorder="0" applyAlignment="0" applyProtection="0"/>
    <xf numFmtId="165" fontId="37" fillId="32" borderId="1" applyBorder="0" applyProtection="0">
      <alignment horizontal="left" vertical="top"/>
    </xf>
    <xf numFmtId="165" fontId="38" fillId="0" borderId="12">
      <alignment horizontal="left" vertical="top"/>
    </xf>
    <xf numFmtId="165" fontId="7" fillId="33" borderId="1">
      <alignment vertical="top" wrapText="1"/>
    </xf>
    <xf numFmtId="0" fontId="5" fillId="0" borderId="11" applyNumberFormat="0">
      <alignment horizontal="right" wrapText="1"/>
    </xf>
    <xf numFmtId="165" fontId="39" fillId="0" borderId="1">
      <alignment vertical="top" wrapText="1"/>
    </xf>
    <xf numFmtId="165" fontId="40" fillId="34" borderId="1">
      <alignment vertical="top" wrapText="1"/>
    </xf>
    <xf numFmtId="165" fontId="38" fillId="0" borderId="1">
      <alignment vertical="top" wrapText="1"/>
    </xf>
    <xf numFmtId="164" fontId="2" fillId="0" borderId="0" applyFont="0" applyFill="0" applyBorder="0" applyAlignment="0" applyProtection="0"/>
    <xf numFmtId="0" fontId="15" fillId="12" borderId="0" applyNumberFormat="0" applyBorder="0" applyAlignment="0" applyProtection="0"/>
    <xf numFmtId="0" fontId="4" fillId="0" borderId="0"/>
    <xf numFmtId="0" fontId="26" fillId="0" borderId="0"/>
    <xf numFmtId="0" fontId="5" fillId="0" borderId="0"/>
    <xf numFmtId="165" fontId="41" fillId="35" borderId="1">
      <alignment vertical="top" wrapText="1"/>
    </xf>
    <xf numFmtId="0" fontId="2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42" fillId="0" borderId="1">
      <alignment horizontal="left" vertical="top"/>
    </xf>
    <xf numFmtId="165" fontId="29" fillId="36" borderId="1">
      <alignment horizontal="left" vertical="top" wrapText="1"/>
    </xf>
    <xf numFmtId="165" fontId="3" fillId="37" borderId="1">
      <alignment vertical="top"/>
    </xf>
    <xf numFmtId="165" fontId="3" fillId="0" borderId="1">
      <alignment vertical="top"/>
    </xf>
    <xf numFmtId="165" fontId="37" fillId="38" borderId="1">
      <alignment vertical="top" wrapText="1"/>
    </xf>
    <xf numFmtId="165" fontId="34" fillId="38" borderId="14">
      <alignment vertical="top" wrapText="1"/>
    </xf>
    <xf numFmtId="165" fontId="29" fillId="0" borderId="1">
      <alignment horizontal="left" vertical="top"/>
    </xf>
    <xf numFmtId="165" fontId="43" fillId="38" borderId="15">
      <alignment vertical="top" wrapText="1"/>
    </xf>
    <xf numFmtId="165" fontId="29" fillId="0" borderId="1">
      <alignment horizontal="left" vertical="top"/>
    </xf>
    <xf numFmtId="165" fontId="44" fillId="38" borderId="16">
      <alignment vertical="top" wrapText="1"/>
    </xf>
    <xf numFmtId="165" fontId="29" fillId="0" borderId="1">
      <alignment horizontal="left" vertical="top"/>
    </xf>
    <xf numFmtId="165" fontId="38" fillId="0" borderId="1">
      <alignment vertical="top" wrapText="1"/>
    </xf>
    <xf numFmtId="1" fontId="45" fillId="0" borderId="1">
      <alignment horizontal="left"/>
    </xf>
    <xf numFmtId="165" fontId="7" fillId="39" borderId="1">
      <alignment vertical="top" wrapText="1"/>
    </xf>
    <xf numFmtId="165" fontId="42" fillId="0" borderId="1">
      <alignment vertical="top" wrapText="1"/>
    </xf>
    <xf numFmtId="2" fontId="2" fillId="0" borderId="11">
      <alignment vertical="top"/>
    </xf>
    <xf numFmtId="2" fontId="2" fillId="0" borderId="11">
      <alignment vertical="top"/>
    </xf>
    <xf numFmtId="165" fontId="46" fillId="26" borderId="17" applyAlignment="0">
      <alignment horizontal="left" vertical="top"/>
    </xf>
    <xf numFmtId="165" fontId="29" fillId="0" borderId="1">
      <alignment vertical="top" wrapText="1"/>
    </xf>
    <xf numFmtId="0" fontId="2" fillId="0" borderId="1" applyBorder="0">
      <alignment horizontal="left" indent="1"/>
    </xf>
    <xf numFmtId="0" fontId="16" fillId="6" borderId="0" applyNumberFormat="0" applyBorder="0" applyAlignment="0" applyProtection="0"/>
    <xf numFmtId="0" fontId="17" fillId="9" borderId="18" applyNumberFormat="0" applyAlignment="0" applyProtection="0"/>
    <xf numFmtId="165" fontId="23" fillId="40" borderId="1">
      <alignment vertical="top" wrapText="1"/>
    </xf>
    <xf numFmtId="165" fontId="3" fillId="0" borderId="1">
      <alignment vertical="top" wrapText="1"/>
    </xf>
    <xf numFmtId="0" fontId="6" fillId="41" borderId="19"/>
    <xf numFmtId="165" fontId="47" fillId="0" borderId="1">
      <alignment horizontal="left" vertical="top" wrapText="1"/>
    </xf>
    <xf numFmtId="0" fontId="18" fillId="0" borderId="0" applyNumberFormat="0" applyFill="0" applyBorder="0" applyAlignment="0" applyProtection="0"/>
    <xf numFmtId="2" fontId="3" fillId="36" borderId="11">
      <alignment vertical="top" wrapText="1"/>
    </xf>
    <xf numFmtId="2" fontId="3" fillId="0" borderId="11">
      <alignment vertical="top" wrapText="1"/>
    </xf>
    <xf numFmtId="0" fontId="19" fillId="0" borderId="20" applyNumberFormat="0" applyFill="0" applyAlignment="0" applyProtection="0"/>
    <xf numFmtId="0" fontId="20" fillId="0" borderId="21" applyNumberFormat="0" applyFill="0" applyAlignment="0" applyProtection="0"/>
    <xf numFmtId="0" fontId="21" fillId="0" borderId="22" applyNumberFormat="0" applyFill="0" applyAlignment="0" applyProtection="0"/>
    <xf numFmtId="0" fontId="21" fillId="0" borderId="0" applyNumberFormat="0" applyFill="0" applyBorder="0" applyAlignment="0" applyProtection="0"/>
    <xf numFmtId="165" fontId="25" fillId="0" borderId="1">
      <alignment horizontal="left" vertical="top"/>
    </xf>
    <xf numFmtId="165" fontId="48" fillId="0" borderId="1">
      <alignment horizontal="left" vertical="top"/>
    </xf>
    <xf numFmtId="165" fontId="4" fillId="0" borderId="1">
      <alignment horizontal="left" vertical="top"/>
    </xf>
    <xf numFmtId="165" fontId="26" fillId="0" borderId="1">
      <alignment horizontal="left" vertical="top"/>
    </xf>
    <xf numFmtId="165" fontId="24" fillId="0" borderId="1">
      <alignment horizontal="left" vertical="top"/>
    </xf>
    <xf numFmtId="165" fontId="8" fillId="0" borderId="1">
      <alignment horizontal="left" vertical="top"/>
    </xf>
    <xf numFmtId="165" fontId="2" fillId="0" borderId="1">
      <alignment horizontal="left" vertical="top"/>
    </xf>
    <xf numFmtId="2" fontId="2" fillId="0" borderId="11">
      <alignment vertical="top"/>
    </xf>
    <xf numFmtId="0" fontId="32" fillId="0" borderId="7">
      <alignment wrapText="1"/>
    </xf>
    <xf numFmtId="2" fontId="32" fillId="0" borderId="23">
      <alignment wrapText="1"/>
    </xf>
    <xf numFmtId="2" fontId="32" fillId="0" borderId="23">
      <alignment wrapText="1"/>
    </xf>
    <xf numFmtId="2" fontId="4" fillId="0" borderId="0" applyFill="0" applyBorder="0" applyAlignment="0">
      <alignment vertical="top"/>
    </xf>
    <xf numFmtId="0" fontId="35" fillId="0" borderId="11" applyNumberFormat="0">
      <alignment horizontal="right" vertical="top"/>
    </xf>
    <xf numFmtId="0" fontId="22" fillId="42" borderId="24" applyNumberFormat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2" fillId="0" borderId="0"/>
    <xf numFmtId="44" fontId="63" fillId="0" borderId="0" applyFont="0" applyFill="0" applyBorder="0" applyAlignment="0" applyProtection="0"/>
    <xf numFmtId="0" fontId="62" fillId="0" borderId="0"/>
    <xf numFmtId="0" fontId="62" fillId="0" borderId="0"/>
    <xf numFmtId="0" fontId="63" fillId="0" borderId="0"/>
    <xf numFmtId="2" fontId="64" fillId="0" borderId="0" applyProtection="0">
      <alignment horizontal="left" vertical="center"/>
    </xf>
    <xf numFmtId="1" fontId="65" fillId="45" borderId="0" applyProtection="0">
      <alignment horizontal="center" vertical="center"/>
    </xf>
    <xf numFmtId="1" fontId="76" fillId="51" borderId="0" applyProtection="0">
      <alignment horizontal="left" vertical="center"/>
    </xf>
    <xf numFmtId="2" fontId="79" fillId="0" borderId="0" applyProtection="0">
      <alignment horizontal="left" vertical="center"/>
    </xf>
    <xf numFmtId="2" fontId="80" fillId="0" borderId="0">
      <alignment horizontal="center" vertical="center"/>
      <protection locked="0"/>
    </xf>
    <xf numFmtId="171" fontId="81" fillId="0" borderId="0" applyProtection="0">
      <alignment horizontal="center" vertical="center"/>
    </xf>
    <xf numFmtId="0" fontId="83" fillId="0" borderId="0" applyBorder="0" applyProtection="0"/>
    <xf numFmtId="2" fontId="88" fillId="0" borderId="0" applyProtection="0">
      <alignment horizontal="left" vertical="center" wrapText="1" indent="4" shrinkToFit="1"/>
    </xf>
  </cellStyleXfs>
  <cellXfs count="194">
    <xf numFmtId="0" fontId="0" fillId="0" borderId="0" xfId="0"/>
    <xf numFmtId="0" fontId="52" fillId="43" borderId="26" xfId="0" applyFont="1" applyFill="1" applyBorder="1" applyAlignment="1">
      <alignment horizontal="center" vertical="center"/>
    </xf>
    <xf numFmtId="0" fontId="52" fillId="43" borderId="27" xfId="0" applyFont="1" applyFill="1" applyBorder="1" applyAlignment="1">
      <alignment horizontal="center" vertical="center"/>
    </xf>
    <xf numFmtId="0" fontId="52" fillId="43" borderId="28" xfId="0" applyFont="1" applyFill="1" applyBorder="1" applyAlignment="1">
      <alignment horizontal="center" vertical="center"/>
    </xf>
    <xf numFmtId="0" fontId="52" fillId="0" borderId="29" xfId="0" applyFont="1" applyBorder="1" applyAlignment="1">
      <alignment horizontal="center" vertical="center"/>
    </xf>
    <xf numFmtId="0" fontId="53" fillId="0" borderId="12" xfId="0" applyFont="1" applyBorder="1" applyAlignment="1">
      <alignment horizontal="center" vertical="center"/>
    </xf>
    <xf numFmtId="0" fontId="53" fillId="0" borderId="12" xfId="0" applyFont="1" applyBorder="1" applyAlignment="1">
      <alignment horizontal="left" vertical="center"/>
    </xf>
    <xf numFmtId="0" fontId="53" fillId="0" borderId="30" xfId="0" applyFont="1" applyBorder="1" applyAlignment="1">
      <alignment horizontal="center" vertical="center"/>
    </xf>
    <xf numFmtId="0" fontId="52" fillId="0" borderId="29" xfId="0" applyFont="1" applyBorder="1"/>
    <xf numFmtId="0" fontId="53" fillId="0" borderId="12" xfId="0" applyFont="1" applyBorder="1"/>
    <xf numFmtId="0" fontId="53" fillId="0" borderId="30" xfId="0" applyFont="1" applyBorder="1"/>
    <xf numFmtId="0" fontId="52" fillId="0" borderId="31" xfId="0" applyFont="1" applyBorder="1"/>
    <xf numFmtId="0" fontId="53" fillId="0" borderId="32" xfId="0" applyFont="1" applyBorder="1"/>
    <xf numFmtId="0" fontId="53" fillId="0" borderId="33" xfId="0" applyFont="1" applyBorder="1"/>
    <xf numFmtId="0" fontId="53" fillId="0" borderId="0" xfId="0" applyFont="1"/>
    <xf numFmtId="0" fontId="53" fillId="0" borderId="34" xfId="0" applyFont="1" applyBorder="1" applyAlignment="1">
      <alignment horizontal="center" vertical="center"/>
    </xf>
    <xf numFmtId="0" fontId="53" fillId="0" borderId="3" xfId="0" applyFont="1" applyBorder="1" applyAlignment="1">
      <alignment horizontal="center"/>
    </xf>
    <xf numFmtId="0" fontId="53" fillId="0" borderId="35" xfId="0" applyFont="1" applyBorder="1" applyAlignment="1">
      <alignment horizontal="center"/>
    </xf>
    <xf numFmtId="0" fontId="53" fillId="0" borderId="36" xfId="0" applyFont="1" applyBorder="1" applyAlignment="1">
      <alignment horizontal="center" vertical="center"/>
    </xf>
    <xf numFmtId="0" fontId="53" fillId="0" borderId="0" xfId="0" applyFont="1" applyAlignment="1">
      <alignment horizontal="center"/>
    </xf>
    <xf numFmtId="0" fontId="53" fillId="0" borderId="25" xfId="0" applyFont="1" applyBorder="1" applyAlignment="1">
      <alignment horizontal="center"/>
    </xf>
    <xf numFmtId="0" fontId="53" fillId="0" borderId="36" xfId="0" applyFont="1" applyBorder="1" applyAlignment="1">
      <alignment horizontal="center"/>
    </xf>
    <xf numFmtId="0" fontId="53" fillId="0" borderId="37" xfId="0" applyFont="1" applyBorder="1" applyAlignment="1">
      <alignment horizontal="center"/>
    </xf>
    <xf numFmtId="0" fontId="53" fillId="0" borderId="38" xfId="0" applyFont="1" applyBorder="1" applyAlignment="1">
      <alignment horizontal="center"/>
    </xf>
    <xf numFmtId="0" fontId="53" fillId="0" borderId="39" xfId="0" applyFont="1" applyBorder="1" applyAlignment="1">
      <alignment horizontal="center"/>
    </xf>
    <xf numFmtId="14" fontId="53" fillId="44" borderId="12" xfId="0" applyNumberFormat="1" applyFont="1" applyFill="1" applyBorder="1" applyAlignment="1">
      <alignment horizontal="center" vertical="center"/>
    </xf>
    <xf numFmtId="0" fontId="53" fillId="44" borderId="12" xfId="0" applyFont="1" applyFill="1" applyBorder="1" applyAlignment="1">
      <alignment horizontal="center" vertical="center"/>
    </xf>
    <xf numFmtId="8" fontId="53" fillId="44" borderId="12" xfId="0" applyNumberFormat="1" applyFont="1" applyFill="1" applyBorder="1" applyAlignment="1">
      <alignment horizontal="center" vertical="center"/>
    </xf>
    <xf numFmtId="0" fontId="54" fillId="0" borderId="0" xfId="75" applyFont="1"/>
    <xf numFmtId="0" fontId="55" fillId="0" borderId="37" xfId="75" applyFont="1" applyBorder="1" applyAlignment="1">
      <alignment vertical="center"/>
    </xf>
    <xf numFmtId="0" fontId="55" fillId="0" borderId="38" xfId="75" applyFont="1" applyBorder="1" applyAlignment="1">
      <alignment vertical="center"/>
    </xf>
    <xf numFmtId="0" fontId="55" fillId="0" borderId="39" xfId="75" applyFont="1" applyBorder="1" applyAlignment="1">
      <alignment vertical="center"/>
    </xf>
    <xf numFmtId="0" fontId="56" fillId="0" borderId="0" xfId="75" applyFont="1"/>
    <xf numFmtId="0" fontId="52" fillId="0" borderId="40" xfId="75" applyFont="1" applyBorder="1" applyAlignment="1">
      <alignment vertical="center"/>
    </xf>
    <xf numFmtId="0" fontId="57" fillId="0" borderId="0" xfId="75" applyFont="1" applyAlignment="1">
      <alignment horizontal="center" vertical="center"/>
    </xf>
    <xf numFmtId="0" fontId="55" fillId="0" borderId="0" xfId="75" applyFont="1"/>
    <xf numFmtId="0" fontId="55" fillId="0" borderId="0" xfId="75" applyFont="1" applyAlignment="1">
      <alignment horizontal="center"/>
    </xf>
    <xf numFmtId="0" fontId="53" fillId="0" borderId="36" xfId="75" applyFont="1" applyBorder="1" applyAlignment="1">
      <alignment vertical="center"/>
    </xf>
    <xf numFmtId="0" fontId="53" fillId="0" borderId="0" xfId="75" applyFont="1" applyAlignment="1">
      <alignment vertical="center"/>
    </xf>
    <xf numFmtId="0" fontId="52" fillId="0" borderId="26" xfId="75" applyFont="1" applyBorder="1" applyAlignment="1">
      <alignment horizontal="center" vertical="center"/>
    </xf>
    <xf numFmtId="0" fontId="52" fillId="0" borderId="27" xfId="75" applyFont="1" applyBorder="1" applyAlignment="1">
      <alignment horizontal="center" vertical="center"/>
    </xf>
    <xf numFmtId="49" fontId="52" fillId="0" borderId="27" xfId="75" applyNumberFormat="1" applyFont="1" applyBorder="1" applyAlignment="1">
      <alignment horizontal="center" vertical="center"/>
    </xf>
    <xf numFmtId="0" fontId="52" fillId="0" borderId="28" xfId="75" applyFont="1" applyBorder="1" applyAlignment="1">
      <alignment horizontal="center" vertical="center"/>
    </xf>
    <xf numFmtId="0" fontId="53" fillId="0" borderId="31" xfId="75" applyFont="1" applyBorder="1" applyAlignment="1">
      <alignment horizontal="center" vertical="center"/>
    </xf>
    <xf numFmtId="0" fontId="53" fillId="0" borderId="32" xfId="75" applyFont="1" applyBorder="1" applyAlignment="1">
      <alignment horizontal="center" vertical="center"/>
    </xf>
    <xf numFmtId="0" fontId="53" fillId="0" borderId="33" xfId="75" applyFont="1" applyBorder="1" applyAlignment="1">
      <alignment horizontal="center" vertical="center"/>
    </xf>
    <xf numFmtId="0" fontId="51" fillId="0" borderId="0" xfId="75"/>
    <xf numFmtId="0" fontId="58" fillId="0" borderId="0" xfId="75" applyFont="1" applyAlignment="1">
      <alignment horizontal="center" vertical="center"/>
    </xf>
    <xf numFmtId="0" fontId="55" fillId="0" borderId="36" xfId="75" applyFont="1" applyBorder="1" applyAlignment="1">
      <alignment horizontal="center" vertical="center"/>
    </xf>
    <xf numFmtId="0" fontId="55" fillId="0" borderId="25" xfId="75" applyFont="1" applyBorder="1" applyAlignment="1">
      <alignment horizontal="center" vertical="center"/>
    </xf>
    <xf numFmtId="14" fontId="53" fillId="0" borderId="12" xfId="0" applyNumberFormat="1" applyFont="1" applyBorder="1" applyAlignment="1">
      <alignment horizontal="center" vertical="center"/>
    </xf>
    <xf numFmtId="0" fontId="55" fillId="0" borderId="0" xfId="75" applyFont="1" applyAlignment="1">
      <alignment horizontal="left" vertical="top"/>
    </xf>
    <xf numFmtId="0" fontId="55" fillId="0" borderId="0" xfId="75" applyFont="1" applyAlignment="1">
      <alignment horizontal="center" vertical="center"/>
    </xf>
    <xf numFmtId="0" fontId="60" fillId="0" borderId="0" xfId="0" applyFont="1" applyAlignment="1">
      <alignment vertical="center"/>
    </xf>
    <xf numFmtId="0" fontId="53" fillId="0" borderId="38" xfId="0" applyFont="1" applyBorder="1" applyAlignment="1">
      <alignment vertical="center"/>
    </xf>
    <xf numFmtId="0" fontId="62" fillId="0" borderId="0" xfId="135" applyAlignment="1">
      <alignment horizontal="left" vertical="top"/>
    </xf>
    <xf numFmtId="1" fontId="65" fillId="0" borderId="56" xfId="138" applyFill="1" applyBorder="1" applyProtection="1">
      <alignment horizontal="center" vertical="center"/>
    </xf>
    <xf numFmtId="0" fontId="0" fillId="0" borderId="0" xfId="0" applyAlignment="1">
      <alignment horizontal="left" vertical="center"/>
    </xf>
    <xf numFmtId="0" fontId="66" fillId="0" borderId="45" xfId="135" applyFont="1" applyBorder="1" applyAlignment="1">
      <alignment horizontal="center" vertical="center" wrapText="1"/>
    </xf>
    <xf numFmtId="0" fontId="67" fillId="0" borderId="58" xfId="135" applyFont="1" applyBorder="1" applyAlignment="1">
      <alignment horizontal="center" vertical="top" wrapText="1"/>
    </xf>
    <xf numFmtId="0" fontId="68" fillId="0" borderId="45" xfId="135" applyFont="1" applyBorder="1" applyAlignment="1">
      <alignment horizontal="left" vertical="top"/>
    </xf>
    <xf numFmtId="0" fontId="66" fillId="47" borderId="59" xfId="135" applyFont="1" applyFill="1" applyBorder="1" applyAlignment="1">
      <alignment horizontal="center" vertical="center"/>
    </xf>
    <xf numFmtId="0" fontId="69" fillId="47" borderId="59" xfId="135" applyFont="1" applyFill="1" applyBorder="1" applyAlignment="1">
      <alignment horizontal="center" vertical="center" wrapText="1"/>
    </xf>
    <xf numFmtId="0" fontId="69" fillId="47" borderId="60" xfId="135" applyFont="1" applyFill="1" applyBorder="1" applyAlignment="1">
      <alignment horizontal="center" vertical="center" wrapText="1"/>
    </xf>
    <xf numFmtId="0" fontId="69" fillId="47" borderId="57" xfId="135" applyFont="1" applyFill="1" applyBorder="1" applyAlignment="1">
      <alignment horizontal="center" vertical="center" wrapText="1"/>
    </xf>
    <xf numFmtId="44" fontId="69" fillId="47" borderId="59" xfId="133" applyFont="1" applyFill="1" applyBorder="1" applyAlignment="1" applyProtection="1">
      <alignment vertical="center" wrapText="1"/>
    </xf>
    <xf numFmtId="0" fontId="70" fillId="48" borderId="11" xfId="135" applyFont="1" applyFill="1" applyBorder="1" applyAlignment="1">
      <alignment horizontal="left" vertical="top" wrapText="1"/>
    </xf>
    <xf numFmtId="0" fontId="71" fillId="48" borderId="1" xfId="135" applyFont="1" applyFill="1" applyBorder="1" applyAlignment="1">
      <alignment horizontal="left" wrapText="1"/>
    </xf>
    <xf numFmtId="0" fontId="71" fillId="48" borderId="45" xfId="135" applyFont="1" applyFill="1" applyBorder="1" applyAlignment="1">
      <alignment horizontal="right" wrapText="1"/>
    </xf>
    <xf numFmtId="0" fontId="72" fillId="48" borderId="45" xfId="135" applyFont="1" applyFill="1" applyBorder="1" applyAlignment="1">
      <alignment horizontal="right" wrapText="1"/>
    </xf>
    <xf numFmtId="0" fontId="71" fillId="49" borderId="57" xfId="135" applyFont="1" applyFill="1" applyBorder="1" applyAlignment="1">
      <alignment horizontal="center" vertical="center" wrapText="1"/>
    </xf>
    <xf numFmtId="169" fontId="74" fillId="49" borderId="57" xfId="135" applyNumberFormat="1" applyFont="1" applyFill="1" applyBorder="1" applyAlignment="1">
      <alignment vertical="center" shrinkToFit="1"/>
    </xf>
    <xf numFmtId="3" fontId="68" fillId="50" borderId="1" xfId="135" applyNumberFormat="1" applyFont="1" applyFill="1" applyBorder="1" applyAlignment="1">
      <alignment horizontal="right" vertical="center" wrapText="1"/>
    </xf>
    <xf numFmtId="170" fontId="75" fillId="0" borderId="1" xfId="135" applyNumberFormat="1" applyFont="1" applyBorder="1" applyAlignment="1">
      <alignment horizontal="center" vertical="center" wrapText="1"/>
    </xf>
    <xf numFmtId="169" fontId="74" fillId="0" borderId="1" xfId="135" applyNumberFormat="1" applyFont="1" applyBorder="1" applyAlignment="1">
      <alignment vertical="center" shrinkToFit="1"/>
    </xf>
    <xf numFmtId="1" fontId="77" fillId="49" borderId="57" xfId="139" applyFont="1" applyFill="1" applyBorder="1" applyProtection="1">
      <alignment horizontal="left" vertical="center"/>
    </xf>
    <xf numFmtId="1" fontId="78" fillId="49" borderId="61" xfId="139" applyFont="1" applyFill="1" applyBorder="1" applyAlignment="1" applyProtection="1">
      <alignment horizontal="left" vertical="center" wrapText="1"/>
    </xf>
    <xf numFmtId="1" fontId="77" fillId="0" borderId="1" xfId="139" applyFont="1" applyFill="1" applyBorder="1" applyProtection="1">
      <alignment horizontal="left" vertical="center"/>
    </xf>
    <xf numFmtId="2" fontId="69" fillId="49" borderId="61" xfId="140" applyFont="1" applyFill="1" applyBorder="1" applyProtection="1">
      <alignment horizontal="left" vertical="center"/>
    </xf>
    <xf numFmtId="2" fontId="66" fillId="0" borderId="0" xfId="143" applyNumberFormat="1" applyFont="1" applyBorder="1" applyAlignment="1" applyProtection="1">
      <alignment horizontal="left" vertical="center"/>
    </xf>
    <xf numFmtId="2" fontId="66" fillId="48" borderId="0" xfId="143" applyNumberFormat="1" applyFont="1" applyFill="1" applyBorder="1" applyAlignment="1" applyProtection="1">
      <alignment horizontal="left" vertical="center"/>
    </xf>
    <xf numFmtId="0" fontId="90" fillId="52" borderId="57" xfId="135" applyFont="1" applyFill="1" applyBorder="1" applyAlignment="1">
      <alignment horizontal="right" vertical="center" wrapText="1"/>
    </xf>
    <xf numFmtId="0" fontId="72" fillId="52" borderId="57" xfId="135" applyFont="1" applyFill="1" applyBorder="1" applyAlignment="1">
      <alignment horizontal="right" vertical="center" wrapText="1"/>
    </xf>
    <xf numFmtId="0" fontId="67" fillId="0" borderId="44" xfId="135" applyFont="1" applyBorder="1" applyAlignment="1">
      <alignment horizontal="center" vertical="top" wrapText="1"/>
    </xf>
    <xf numFmtId="1" fontId="65" fillId="0" borderId="62" xfId="138" applyFill="1" applyBorder="1" applyProtection="1">
      <alignment horizontal="center" vertical="center"/>
    </xf>
    <xf numFmtId="1" fontId="65" fillId="0" borderId="63" xfId="138" applyFill="1" applyBorder="1" applyProtection="1">
      <alignment horizontal="center" vertical="center"/>
    </xf>
    <xf numFmtId="1" fontId="65" fillId="0" borderId="64" xfId="138" applyFill="1" applyBorder="1" applyProtection="1">
      <alignment horizontal="center" vertical="center"/>
    </xf>
    <xf numFmtId="0" fontId="67" fillId="46" borderId="26" xfId="135" applyFont="1" applyFill="1" applyBorder="1" applyAlignment="1">
      <alignment vertical="center" wrapText="1"/>
    </xf>
    <xf numFmtId="0" fontId="67" fillId="46" borderId="27" xfId="135" applyFont="1" applyFill="1" applyBorder="1" applyAlignment="1">
      <alignment vertical="center" wrapText="1"/>
    </xf>
    <xf numFmtId="0" fontId="67" fillId="46" borderId="28" xfId="135" applyFont="1" applyFill="1" applyBorder="1" applyAlignment="1">
      <alignment vertical="center" wrapText="1"/>
    </xf>
    <xf numFmtId="0" fontId="67" fillId="0" borderId="65" xfId="135" applyFont="1" applyBorder="1" applyAlignment="1">
      <alignment horizontal="center" vertical="top" wrapText="1"/>
    </xf>
    <xf numFmtId="0" fontId="67" fillId="0" borderId="66" xfId="135" applyFont="1" applyBorder="1" applyAlignment="1">
      <alignment horizontal="center" vertical="top" wrapText="1"/>
    </xf>
    <xf numFmtId="0" fontId="66" fillId="47" borderId="67" xfId="135" applyFont="1" applyFill="1" applyBorder="1" applyAlignment="1">
      <alignment horizontal="center" vertical="center" wrapText="1"/>
    </xf>
    <xf numFmtId="0" fontId="69" fillId="47" borderId="68" xfId="135" applyFont="1" applyFill="1" applyBorder="1" applyAlignment="1">
      <alignment horizontal="center" vertical="center" wrapText="1"/>
    </xf>
    <xf numFmtId="0" fontId="70" fillId="48" borderId="36" xfId="135" applyFont="1" applyFill="1" applyBorder="1" applyAlignment="1">
      <alignment horizontal="left" vertical="top" wrapText="1"/>
    </xf>
    <xf numFmtId="0" fontId="72" fillId="48" borderId="52" xfId="135" applyFont="1" applyFill="1" applyBorder="1" applyAlignment="1">
      <alignment horizontal="right" wrapText="1"/>
    </xf>
    <xf numFmtId="0" fontId="73" fillId="49" borderId="69" xfId="135" applyFont="1" applyFill="1" applyBorder="1" applyAlignment="1">
      <alignment horizontal="left" vertical="center"/>
    </xf>
    <xf numFmtId="169" fontId="74" fillId="49" borderId="68" xfId="135" applyNumberFormat="1" applyFont="1" applyFill="1" applyBorder="1" applyAlignment="1">
      <alignment vertical="center" shrinkToFit="1"/>
    </xf>
    <xf numFmtId="0" fontId="68" fillId="0" borderId="51" xfId="135" applyFont="1" applyBorder="1" applyAlignment="1">
      <alignment horizontal="right" vertical="center"/>
    </xf>
    <xf numFmtId="169" fontId="74" fillId="0" borderId="52" xfId="135" applyNumberFormat="1" applyFont="1" applyBorder="1" applyAlignment="1">
      <alignment horizontal="right" vertical="center" indent="1" shrinkToFit="1"/>
    </xf>
    <xf numFmtId="1" fontId="77" fillId="49" borderId="69" xfId="139" applyFont="1" applyFill="1" applyBorder="1" applyProtection="1">
      <alignment horizontal="left" vertical="center"/>
    </xf>
    <xf numFmtId="1" fontId="77" fillId="0" borderId="51" xfId="139" applyFont="1" applyFill="1" applyBorder="1" applyProtection="1">
      <alignment horizontal="left" vertical="center"/>
    </xf>
    <xf numFmtId="1" fontId="77" fillId="0" borderId="0" xfId="139" applyFont="1" applyFill="1" applyAlignment="1" applyProtection="1">
      <alignment horizontal="left" vertical="center" wrapText="1"/>
    </xf>
    <xf numFmtId="2" fontId="69" fillId="49" borderId="69" xfId="140" applyFont="1" applyFill="1" applyBorder="1" applyProtection="1">
      <alignment horizontal="left" vertical="center"/>
    </xf>
    <xf numFmtId="2" fontId="69" fillId="0" borderId="51" xfId="140" applyFont="1" applyBorder="1" applyProtection="1">
      <alignment horizontal="left" vertical="center"/>
    </xf>
    <xf numFmtId="2" fontId="69" fillId="0" borderId="0" xfId="140" applyFont="1" applyProtection="1">
      <alignment horizontal="left" vertical="center"/>
    </xf>
    <xf numFmtId="2" fontId="72" fillId="0" borderId="51" xfId="137" applyFont="1" applyBorder="1" applyProtection="1">
      <alignment horizontal="left" vertical="center"/>
    </xf>
    <xf numFmtId="2" fontId="72" fillId="0" borderId="0" xfId="137" applyFont="1" applyProtection="1">
      <alignment horizontal="left" vertical="center"/>
    </xf>
    <xf numFmtId="2" fontId="66" fillId="0" borderId="51" xfId="143" applyNumberFormat="1" applyFont="1" applyBorder="1" applyAlignment="1" applyProtection="1">
      <alignment horizontal="left" vertical="center"/>
    </xf>
    <xf numFmtId="2" fontId="69" fillId="48" borderId="51" xfId="140" applyFont="1" applyFill="1" applyBorder="1" applyProtection="1">
      <alignment horizontal="left" vertical="center"/>
    </xf>
    <xf numFmtId="169" fontId="74" fillId="48" borderId="52" xfId="135" applyNumberFormat="1" applyFont="1" applyFill="1" applyBorder="1" applyAlignment="1">
      <alignment horizontal="right" vertical="center" indent="1" shrinkToFit="1"/>
    </xf>
    <xf numFmtId="2" fontId="85" fillId="0" borderId="0" xfId="137" applyFont="1" applyProtection="1">
      <alignment horizontal="left" vertical="center"/>
    </xf>
    <xf numFmtId="0" fontId="86" fillId="0" borderId="51" xfId="0" applyFont="1" applyBorder="1" applyAlignment="1">
      <alignment horizontal="left" vertical="center"/>
    </xf>
    <xf numFmtId="0" fontId="72" fillId="0" borderId="51" xfId="0" applyFont="1" applyBorder="1" applyAlignment="1">
      <alignment horizontal="left" vertical="center"/>
    </xf>
    <xf numFmtId="0" fontId="86" fillId="0" borderId="0" xfId="0" applyFont="1" applyAlignment="1">
      <alignment horizontal="left" vertical="center"/>
    </xf>
    <xf numFmtId="2" fontId="72" fillId="0" borderId="0" xfId="137" applyFont="1" applyAlignment="1" applyProtection="1">
      <alignment horizontal="left" vertical="center" wrapText="1" shrinkToFit="1"/>
    </xf>
    <xf numFmtId="2" fontId="89" fillId="0" borderId="51" xfId="144" applyFont="1" applyBorder="1" applyProtection="1">
      <alignment horizontal="left" vertical="center" wrapText="1" indent="4" shrinkToFit="1"/>
    </xf>
    <xf numFmtId="0" fontId="90" fillId="52" borderId="69" xfId="135" applyFont="1" applyFill="1" applyBorder="1" applyAlignment="1">
      <alignment horizontal="right" vertical="center" wrapText="1"/>
    </xf>
    <xf numFmtId="169" fontId="74" fillId="52" borderId="70" xfId="135" applyNumberFormat="1" applyFont="1" applyFill="1" applyBorder="1" applyAlignment="1">
      <alignment horizontal="center" vertical="center" wrapText="1"/>
    </xf>
    <xf numFmtId="0" fontId="72" fillId="52" borderId="69" xfId="135" applyFont="1" applyFill="1" applyBorder="1" applyAlignment="1">
      <alignment horizontal="right" vertical="center" wrapText="1"/>
    </xf>
    <xf numFmtId="0" fontId="74" fillId="52" borderId="71" xfId="135" applyFont="1" applyFill="1" applyBorder="1" applyAlignment="1">
      <alignment horizontal="left" vertical="center" wrapText="1"/>
    </xf>
    <xf numFmtId="0" fontId="90" fillId="52" borderId="72" xfId="135" applyFont="1" applyFill="1" applyBorder="1" applyAlignment="1">
      <alignment horizontal="right" vertical="center" wrapText="1"/>
    </xf>
    <xf numFmtId="0" fontId="90" fillId="52" borderId="73" xfId="135" applyFont="1" applyFill="1" applyBorder="1" applyAlignment="1">
      <alignment horizontal="right" vertical="center" wrapText="1"/>
    </xf>
    <xf numFmtId="0" fontId="74" fillId="52" borderId="39" xfId="135" applyFont="1" applyFill="1" applyBorder="1" applyAlignment="1">
      <alignment horizontal="left" vertical="center" wrapText="1"/>
    </xf>
    <xf numFmtId="0" fontId="66" fillId="49" borderId="61" xfId="135" applyFont="1" applyFill="1" applyBorder="1" applyAlignment="1">
      <alignment horizontal="left" vertical="center" wrapText="1" indent="1"/>
    </xf>
    <xf numFmtId="0" fontId="71" fillId="0" borderId="0" xfId="135" applyFont="1" applyAlignment="1">
      <alignment horizontal="left" vertical="center" wrapText="1" indent="2"/>
    </xf>
    <xf numFmtId="2" fontId="80" fillId="0" borderId="0" xfId="141">
      <alignment horizontal="center" vertical="center"/>
      <protection locked="0"/>
    </xf>
    <xf numFmtId="0" fontId="90" fillId="52" borderId="59" xfId="135" applyFont="1" applyFill="1" applyBorder="1" applyAlignment="1">
      <alignment horizontal="right" vertical="center" wrapText="1"/>
    </xf>
    <xf numFmtId="0" fontId="72" fillId="52" borderId="59" xfId="135" applyFont="1" applyFill="1" applyBorder="1" applyAlignment="1">
      <alignment horizontal="right" vertical="center" wrapText="1"/>
    </xf>
    <xf numFmtId="0" fontId="90" fillId="52" borderId="74" xfId="135" applyFont="1" applyFill="1" applyBorder="1" applyAlignment="1">
      <alignment horizontal="right" vertical="center" wrapText="1"/>
    </xf>
    <xf numFmtId="1" fontId="77" fillId="0" borderId="45" xfId="139" applyFont="1" applyFill="1" applyBorder="1" applyAlignment="1" applyProtection="1">
      <alignment horizontal="left" vertical="center" wrapText="1"/>
    </xf>
    <xf numFmtId="0" fontId="71" fillId="49" borderId="59" xfId="135" applyFont="1" applyFill="1" applyBorder="1" applyAlignment="1">
      <alignment horizontal="center" vertical="center" wrapText="1"/>
    </xf>
    <xf numFmtId="171" fontId="82" fillId="49" borderId="57" xfId="142" applyFont="1" applyFill="1" applyBorder="1" applyProtection="1">
      <alignment horizontal="center" vertical="center"/>
    </xf>
    <xf numFmtId="171" fontId="82" fillId="0" borderId="1" xfId="142" applyFont="1" applyBorder="1" applyProtection="1">
      <alignment horizontal="center" vertical="center"/>
    </xf>
    <xf numFmtId="171" fontId="82" fillId="48" borderId="1" xfId="142" applyFont="1" applyFill="1" applyBorder="1" applyProtection="1">
      <alignment horizontal="center" vertical="center"/>
    </xf>
    <xf numFmtId="2" fontId="80" fillId="49" borderId="57" xfId="141" applyFill="1" applyBorder="1">
      <alignment horizontal="center" vertical="center"/>
      <protection locked="0"/>
    </xf>
    <xf numFmtId="2" fontId="80" fillId="0" borderId="1" xfId="141" applyBorder="1">
      <alignment horizontal="center" vertical="center"/>
      <protection locked="0"/>
    </xf>
    <xf numFmtId="2" fontId="84" fillId="49" borderId="57" xfId="141" applyFont="1" applyFill="1" applyBorder="1">
      <alignment horizontal="center" vertical="center"/>
      <protection locked="0"/>
    </xf>
    <xf numFmtId="2" fontId="80" fillId="48" borderId="1" xfId="141" applyFill="1" applyBorder="1">
      <alignment horizontal="center" vertical="center"/>
      <protection locked="0"/>
    </xf>
    <xf numFmtId="0" fontId="71" fillId="0" borderId="45" xfId="135" applyFont="1" applyBorder="1" applyAlignment="1">
      <alignment horizontal="center" vertical="center" wrapText="1"/>
    </xf>
    <xf numFmtId="1" fontId="77" fillId="49" borderId="59" xfId="139" applyFont="1" applyFill="1" applyBorder="1" applyProtection="1">
      <alignment horizontal="left" vertical="center"/>
    </xf>
    <xf numFmtId="2" fontId="80" fillId="49" borderId="59" xfId="141" applyFill="1" applyBorder="1">
      <alignment horizontal="center" vertical="center"/>
      <protection locked="0"/>
    </xf>
    <xf numFmtId="2" fontId="80" fillId="0" borderId="45" xfId="141" applyBorder="1">
      <alignment horizontal="center" vertical="center"/>
      <protection locked="0"/>
    </xf>
    <xf numFmtId="2" fontId="84" fillId="49" borderId="59" xfId="141" applyFont="1" applyFill="1" applyBorder="1">
      <alignment horizontal="center" vertical="center"/>
      <protection locked="0"/>
    </xf>
    <xf numFmtId="2" fontId="80" fillId="48" borderId="45" xfId="141" applyFill="1" applyBorder="1">
      <alignment horizontal="center" vertical="center"/>
      <protection locked="0"/>
    </xf>
    <xf numFmtId="2" fontId="87" fillId="0" borderId="45" xfId="141" applyFont="1" applyBorder="1" applyAlignment="1">
      <alignment horizontal="right" vertical="center"/>
      <protection locked="0"/>
    </xf>
    <xf numFmtId="1" fontId="77" fillId="0" borderId="1" xfId="139" applyFont="1" applyFill="1" applyBorder="1" applyAlignment="1" applyProtection="1">
      <alignment horizontal="left" vertical="center" wrapText="1"/>
    </xf>
    <xf numFmtId="2" fontId="80" fillId="50" borderId="1" xfId="141" applyFill="1" applyBorder="1">
      <alignment horizontal="center" vertical="center"/>
      <protection locked="0"/>
    </xf>
    <xf numFmtId="0" fontId="53" fillId="0" borderId="51" xfId="75" applyFont="1" applyBorder="1" applyAlignment="1">
      <alignment horizontal="center" vertical="center"/>
    </xf>
    <xf numFmtId="0" fontId="53" fillId="0" borderId="52" xfId="75" applyFont="1" applyBorder="1" applyAlignment="1">
      <alignment horizontal="center" vertical="center"/>
    </xf>
    <xf numFmtId="0" fontId="53" fillId="0" borderId="55" xfId="75" applyFont="1" applyBorder="1" applyAlignment="1">
      <alignment horizontal="center" vertical="center"/>
    </xf>
    <xf numFmtId="0" fontId="53" fillId="0" borderId="53" xfId="75" applyFont="1" applyBorder="1" applyAlignment="1">
      <alignment horizontal="center" vertical="center"/>
    </xf>
    <xf numFmtId="0" fontId="52" fillId="0" borderId="49" xfId="75" applyFont="1" applyBorder="1" applyAlignment="1">
      <alignment horizontal="center" vertical="center"/>
    </xf>
    <xf numFmtId="0" fontId="52" fillId="0" borderId="50" xfId="75" applyFont="1" applyBorder="1" applyAlignment="1">
      <alignment horizontal="center" vertical="center"/>
    </xf>
    <xf numFmtId="0" fontId="53" fillId="0" borderId="40" xfId="75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59" fillId="0" borderId="40" xfId="75" applyFont="1" applyBorder="1" applyAlignment="1">
      <alignment horizontal="center" vertical="center"/>
    </xf>
    <xf numFmtId="0" fontId="59" fillId="0" borderId="42" xfId="75" applyFont="1" applyBorder="1" applyAlignment="1">
      <alignment horizontal="center" vertical="center"/>
    </xf>
    <xf numFmtId="0" fontId="59" fillId="0" borderId="43" xfId="75" applyFont="1" applyBorder="1" applyAlignment="1">
      <alignment horizontal="center" vertical="center"/>
    </xf>
    <xf numFmtId="0" fontId="52" fillId="0" borderId="40" xfId="75" applyFont="1" applyBorder="1" applyAlignment="1">
      <alignment horizontal="left" vertical="center"/>
    </xf>
    <xf numFmtId="0" fontId="52" fillId="0" borderId="42" xfId="75" applyFont="1" applyBorder="1" applyAlignment="1">
      <alignment horizontal="left" vertical="center"/>
    </xf>
    <xf numFmtId="0" fontId="52" fillId="0" borderId="43" xfId="75" applyFont="1" applyBorder="1" applyAlignment="1">
      <alignment horizontal="left" vertical="center"/>
    </xf>
    <xf numFmtId="0" fontId="57" fillId="0" borderId="42" xfId="75" applyFont="1" applyBorder="1" applyAlignment="1">
      <alignment horizontal="center"/>
    </xf>
    <xf numFmtId="0" fontId="61" fillId="0" borderId="42" xfId="75" applyFont="1" applyBorder="1"/>
    <xf numFmtId="0" fontId="61" fillId="0" borderId="43" xfId="75" applyFont="1" applyBorder="1"/>
    <xf numFmtId="0" fontId="57" fillId="0" borderId="36" xfId="75" applyFont="1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25" xfId="0" applyBorder="1" applyAlignment="1">
      <alignment horizontal="center"/>
    </xf>
    <xf numFmtId="0" fontId="57" fillId="0" borderId="37" xfId="75" applyFont="1" applyBorder="1" applyAlignment="1">
      <alignment horizontal="center" vertical="center"/>
    </xf>
    <xf numFmtId="0" fontId="57" fillId="0" borderId="38" xfId="75" applyFont="1" applyBorder="1" applyAlignment="1">
      <alignment horizontal="center" vertical="center"/>
    </xf>
    <xf numFmtId="0" fontId="57" fillId="0" borderId="39" xfId="75" applyFont="1" applyBorder="1" applyAlignment="1">
      <alignment horizontal="center" vertical="center"/>
    </xf>
    <xf numFmtId="0" fontId="52" fillId="43" borderId="46" xfId="0" applyFont="1" applyFill="1" applyBorder="1" applyAlignment="1">
      <alignment horizontal="center" vertical="center"/>
    </xf>
    <xf numFmtId="0" fontId="52" fillId="43" borderId="47" xfId="0" applyFont="1" applyFill="1" applyBorder="1" applyAlignment="1">
      <alignment horizontal="center" vertical="center"/>
    </xf>
    <xf numFmtId="0" fontId="52" fillId="43" borderId="48" xfId="0" applyFont="1" applyFill="1" applyBorder="1" applyAlignment="1">
      <alignment horizontal="center" vertical="center"/>
    </xf>
    <xf numFmtId="0" fontId="56" fillId="43" borderId="54" xfId="0" applyFont="1" applyFill="1" applyBorder="1" applyAlignment="1">
      <alignment horizontal="center"/>
    </xf>
    <xf numFmtId="0" fontId="56" fillId="43" borderId="6" xfId="0" applyFont="1" applyFill="1" applyBorder="1" applyAlignment="1">
      <alignment horizontal="center"/>
    </xf>
    <xf numFmtId="0" fontId="56" fillId="43" borderId="41" xfId="0" applyFont="1" applyFill="1" applyBorder="1" applyAlignment="1">
      <alignment horizontal="center"/>
    </xf>
    <xf numFmtId="0" fontId="53" fillId="0" borderId="0" xfId="0" applyFont="1" applyAlignment="1">
      <alignment horizontal="center"/>
    </xf>
    <xf numFmtId="0" fontId="57" fillId="0" borderId="40" xfId="75" applyFont="1" applyBorder="1" applyAlignment="1">
      <alignment horizontal="center" vertical="center"/>
    </xf>
    <xf numFmtId="0" fontId="57" fillId="0" borderId="42" xfId="75" applyFont="1" applyBorder="1" applyAlignment="1">
      <alignment horizontal="center" vertical="center"/>
    </xf>
    <xf numFmtId="0" fontId="57" fillId="0" borderId="43" xfId="75" applyFont="1" applyBorder="1" applyAlignment="1">
      <alignment horizontal="center" vertical="center"/>
    </xf>
    <xf numFmtId="0" fontId="54" fillId="0" borderId="37" xfId="75" applyFont="1" applyBorder="1" applyAlignment="1">
      <alignment horizontal="center" vertical="center"/>
    </xf>
    <xf numFmtId="0" fontId="54" fillId="0" borderId="38" xfId="75" applyFont="1" applyBorder="1" applyAlignment="1">
      <alignment horizontal="center" vertical="center"/>
    </xf>
    <xf numFmtId="0" fontId="54" fillId="0" borderId="39" xfId="75" applyFont="1" applyBorder="1" applyAlignment="1">
      <alignment horizontal="center" vertical="center"/>
    </xf>
    <xf numFmtId="0" fontId="57" fillId="0" borderId="36" xfId="75" applyFont="1" applyBorder="1" applyAlignment="1">
      <alignment horizontal="center" vertical="center"/>
    </xf>
    <xf numFmtId="0" fontId="57" fillId="0" borderId="0" xfId="75" applyFont="1" applyBorder="1" applyAlignment="1">
      <alignment horizontal="center" vertical="center"/>
    </xf>
    <xf numFmtId="0" fontId="57" fillId="0" borderId="25" xfId="75" applyFont="1" applyBorder="1" applyAlignment="1">
      <alignment horizontal="center" vertical="center"/>
    </xf>
  </cellXfs>
  <cellStyles count="145">
    <cellStyle name="20 % - Accent1 2" xfId="1" xr:uid="{00000000-0005-0000-0000-000000000000}"/>
    <cellStyle name="20 % - Accent2 2" xfId="2" xr:uid="{00000000-0005-0000-0000-000001000000}"/>
    <cellStyle name="20 % - Accent3 2" xfId="3" xr:uid="{00000000-0005-0000-0000-000002000000}"/>
    <cellStyle name="20 % - Accent4 2" xfId="4" xr:uid="{00000000-0005-0000-0000-000003000000}"/>
    <cellStyle name="20 % - Accent5 2" xfId="5" xr:uid="{00000000-0005-0000-0000-000004000000}"/>
    <cellStyle name="20 % - Accent6 2" xfId="6" xr:uid="{00000000-0005-0000-0000-000005000000}"/>
    <cellStyle name="40 % - Accent1 2" xfId="7" xr:uid="{00000000-0005-0000-0000-000006000000}"/>
    <cellStyle name="40 % - Accent2 2" xfId="8" xr:uid="{00000000-0005-0000-0000-000007000000}"/>
    <cellStyle name="40 % - Accent3 2" xfId="9" xr:uid="{00000000-0005-0000-0000-000008000000}"/>
    <cellStyle name="40 % - Accent4 2" xfId="10" xr:uid="{00000000-0005-0000-0000-000009000000}"/>
    <cellStyle name="40 % - Accent5 2" xfId="11" xr:uid="{00000000-0005-0000-0000-00000A000000}"/>
    <cellStyle name="40 % - Accent6 2" xfId="12" xr:uid="{00000000-0005-0000-0000-00000B000000}"/>
    <cellStyle name="60 % - Accent1 2" xfId="13" xr:uid="{00000000-0005-0000-0000-00000C000000}"/>
    <cellStyle name="60 % - Accent2 2" xfId="14" xr:uid="{00000000-0005-0000-0000-00000D000000}"/>
    <cellStyle name="60 % - Accent3 2" xfId="15" xr:uid="{00000000-0005-0000-0000-00000E000000}"/>
    <cellStyle name="60 % - Accent4 2" xfId="16" xr:uid="{00000000-0005-0000-0000-00000F000000}"/>
    <cellStyle name="60 % - Accent5 2" xfId="17" xr:uid="{00000000-0005-0000-0000-000010000000}"/>
    <cellStyle name="60 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Avertissement 2" xfId="25" xr:uid="{00000000-0005-0000-0000-000018000000}"/>
    <cellStyle name="blanc" xfId="26" xr:uid="{00000000-0005-0000-0000-000019000000}"/>
    <cellStyle name="Calcul 2" xfId="27" xr:uid="{00000000-0005-0000-0000-00001A000000}"/>
    <cellStyle name="calculs" xfId="28" xr:uid="{00000000-0005-0000-0000-00001B000000}"/>
    <cellStyle name="calculs2" xfId="29" xr:uid="{00000000-0005-0000-0000-00001C000000}"/>
    <cellStyle name="calculs3" xfId="30" xr:uid="{00000000-0005-0000-0000-00001D000000}"/>
    <cellStyle name="calculsm" xfId="31" xr:uid="{00000000-0005-0000-0000-00001E000000}"/>
    <cellStyle name="Cellule liée 2" xfId="32" xr:uid="{00000000-0005-0000-0000-00001F000000}"/>
    <cellStyle name="Chap" xfId="33" xr:uid="{00000000-0005-0000-0000-000020000000}"/>
    <cellStyle name="CHAP1" xfId="34" xr:uid="{00000000-0005-0000-0000-000021000000}"/>
    <cellStyle name="chapitre" xfId="35" xr:uid="{00000000-0005-0000-0000-000022000000}"/>
    <cellStyle name="Chapnb" xfId="36" xr:uid="{00000000-0005-0000-0000-000023000000}"/>
    <cellStyle name="Commentaire 2" xfId="37" xr:uid="{00000000-0005-0000-0000-000024000000}"/>
    <cellStyle name="compris" xfId="38" xr:uid="{00000000-0005-0000-0000-000025000000}"/>
    <cellStyle name="congés" xfId="39" xr:uid="{00000000-0005-0000-0000-000026000000}"/>
    <cellStyle name="Contenu" xfId="144" xr:uid="{1F436ED3-9E9C-4E28-A046-F366E33C2DD7}"/>
    <cellStyle name="Data Sht." xfId="40" xr:uid="{00000000-0005-0000-0000-000027000000}"/>
    <cellStyle name="DEDUIRE" xfId="41" xr:uid="{00000000-0005-0000-0000-000028000000}"/>
    <cellStyle name="desc" xfId="42" xr:uid="{00000000-0005-0000-0000-000029000000}"/>
    <cellStyle name="descnb" xfId="43" xr:uid="{00000000-0005-0000-0000-00002A000000}"/>
    <cellStyle name="descript" xfId="44" xr:uid="{00000000-0005-0000-0000-00002B000000}"/>
    <cellStyle name="Descriptif" xfId="45" xr:uid="{00000000-0005-0000-0000-00002C000000}"/>
    <cellStyle name="element" xfId="46" xr:uid="{00000000-0005-0000-0000-00002D000000}"/>
    <cellStyle name="elementnb" xfId="47" xr:uid="{00000000-0005-0000-0000-00002E000000}"/>
    <cellStyle name="ensemble" xfId="48" xr:uid="{00000000-0005-0000-0000-00002F000000}"/>
    <cellStyle name="ENTETE" xfId="49" xr:uid="{00000000-0005-0000-0000-000030000000}"/>
    <cellStyle name="ENTETENB" xfId="50" xr:uid="{00000000-0005-0000-0000-000031000000}"/>
    <cellStyle name="Entrée 2" xfId="51" xr:uid="{00000000-0005-0000-0000-000032000000}"/>
    <cellStyle name="Euro" xfId="52" xr:uid="{00000000-0005-0000-0000-000033000000}"/>
    <cellStyle name="Euro 2" xfId="53" xr:uid="{00000000-0005-0000-0000-000034000000}"/>
    <cellStyle name="Euro 2 2" xfId="54" xr:uid="{00000000-0005-0000-0000-000035000000}"/>
    <cellStyle name="Euro 2 2 2" xfId="131" xr:uid="{00000000-0005-0000-0000-000036000000}"/>
    <cellStyle name="Euro 2 3" xfId="130" xr:uid="{00000000-0005-0000-0000-000037000000}"/>
    <cellStyle name="Euro 3" xfId="55" xr:uid="{00000000-0005-0000-0000-000038000000}"/>
    <cellStyle name="Euro 4" xfId="56" xr:uid="{00000000-0005-0000-0000-000039000000}"/>
    <cellStyle name="Euro 5" xfId="129" xr:uid="{00000000-0005-0000-0000-00003A000000}"/>
    <cellStyle name="fin" xfId="57" xr:uid="{00000000-0005-0000-0000-00003B000000}"/>
    <cellStyle name="finnb" xfId="58" xr:uid="{00000000-0005-0000-0000-00003C000000}"/>
    <cellStyle name="INPUT" xfId="59" xr:uid="{00000000-0005-0000-0000-00003D000000}"/>
    <cellStyle name="Insatisfaisant 2" xfId="60" xr:uid="{00000000-0005-0000-0000-00003E000000}"/>
    <cellStyle name="interrog" xfId="61" xr:uid="{00000000-0005-0000-0000-00003F000000}"/>
    <cellStyle name="interrognb" xfId="62" xr:uid="{00000000-0005-0000-0000-000040000000}"/>
    <cellStyle name="localis" xfId="63" xr:uid="{00000000-0005-0000-0000-000041000000}"/>
    <cellStyle name="localisation" xfId="64" xr:uid="{00000000-0005-0000-0000-000042000000}"/>
    <cellStyle name="localisnb" xfId="65" xr:uid="{00000000-0005-0000-0000-000043000000}"/>
    <cellStyle name="mémoire" xfId="66" xr:uid="{00000000-0005-0000-0000-000044000000}"/>
    <cellStyle name="mémoirenb" xfId="67" xr:uid="{00000000-0005-0000-0000-000045000000}"/>
    <cellStyle name="Milliers 2" xfId="68" xr:uid="{00000000-0005-0000-0000-000046000000}"/>
    <cellStyle name="Monétaire 2" xfId="133" xr:uid="{417A1695-2A63-4703-AEE5-A806B85C8E4E}"/>
    <cellStyle name="Neutre 2" xfId="69" xr:uid="{00000000-0005-0000-0000-000047000000}"/>
    <cellStyle name="niv1" xfId="70" xr:uid="{00000000-0005-0000-0000-000048000000}"/>
    <cellStyle name="niv2" xfId="71" xr:uid="{00000000-0005-0000-0000-000049000000}"/>
    <cellStyle name="niv3" xfId="72" xr:uid="{00000000-0005-0000-0000-00004A000000}"/>
    <cellStyle name="noncompris" xfId="73" xr:uid="{00000000-0005-0000-0000-00004B000000}"/>
    <cellStyle name="Normal" xfId="0" builtinId="0"/>
    <cellStyle name="Normal 2" xfId="74" xr:uid="{00000000-0005-0000-0000-00004D000000}"/>
    <cellStyle name="Normal 2 2" xfId="75" xr:uid="{00000000-0005-0000-0000-00004E000000}"/>
    <cellStyle name="Normal 2_04.Charpente métallique" xfId="76" xr:uid="{00000000-0005-0000-0000-00004F000000}"/>
    <cellStyle name="Normal 3" xfId="77" xr:uid="{00000000-0005-0000-0000-000050000000}"/>
    <cellStyle name="Normal 3 2" xfId="78" xr:uid="{00000000-0005-0000-0000-000051000000}"/>
    <cellStyle name="Normal 4" xfId="79" xr:uid="{00000000-0005-0000-0000-000052000000}"/>
    <cellStyle name="Normal 4 2" xfId="80" xr:uid="{00000000-0005-0000-0000-000053000000}"/>
    <cellStyle name="Normal 5" xfId="128" xr:uid="{00000000-0005-0000-0000-000054000000}"/>
    <cellStyle name="Normal 6" xfId="132" xr:uid="{6886B836-DADE-4B0E-A148-B5E62FB0DF43}"/>
    <cellStyle name="Normal 7" xfId="134" xr:uid="{FDF11D36-E32D-44F8-A956-20C0EA434112}"/>
    <cellStyle name="Normal 8" xfId="135" xr:uid="{64DE8A8E-446D-4D52-8394-2A770C1F1942}"/>
    <cellStyle name="Normal 9" xfId="136" xr:uid="{5D0F35A7-0DAF-4F6F-ACDA-AADEF0EF31FC}"/>
    <cellStyle name="numero" xfId="81" xr:uid="{00000000-0005-0000-0000-000055000000}"/>
    <cellStyle name="numimpo" xfId="82" xr:uid="{00000000-0005-0000-0000-000056000000}"/>
    <cellStyle name="Ouvcomp" xfId="83" xr:uid="{00000000-0005-0000-0000-000057000000}"/>
    <cellStyle name="Ouvcompnb" xfId="84" xr:uid="{00000000-0005-0000-0000-000058000000}"/>
    <cellStyle name="Ouvrages" xfId="85" xr:uid="{00000000-0005-0000-0000-000059000000}"/>
    <cellStyle name="Ouvrages1" xfId="86" xr:uid="{00000000-0005-0000-0000-00005A000000}"/>
    <cellStyle name="Ouvrages1nb" xfId="87" xr:uid="{00000000-0005-0000-0000-00005B000000}"/>
    <cellStyle name="Ouvrages2" xfId="88" xr:uid="{00000000-0005-0000-0000-00005C000000}"/>
    <cellStyle name="Ouvrages2nb" xfId="89" xr:uid="{00000000-0005-0000-0000-00005D000000}"/>
    <cellStyle name="Ouvrages3" xfId="90" xr:uid="{00000000-0005-0000-0000-00005E000000}"/>
    <cellStyle name="Ouvrages3nb" xfId="91" xr:uid="{00000000-0005-0000-0000-00005F000000}"/>
    <cellStyle name="Ouvragesnb" xfId="92" xr:uid="{00000000-0005-0000-0000-000060000000}"/>
    <cellStyle name="parametre" xfId="93" xr:uid="{00000000-0005-0000-0000-000061000000}"/>
    <cellStyle name="paramètres" xfId="94" xr:uid="{00000000-0005-0000-0000-000062000000}"/>
    <cellStyle name="paramètresnb" xfId="95" xr:uid="{00000000-0005-0000-0000-000063000000}"/>
    <cellStyle name="pu" xfId="96" xr:uid="{00000000-0005-0000-0000-000064000000}"/>
    <cellStyle name="qte" xfId="97" xr:uid="{00000000-0005-0000-0000-000065000000}"/>
    <cellStyle name="REPRENDRE" xfId="98" xr:uid="{00000000-0005-0000-0000-000066000000}"/>
    <cellStyle name="res_calculs" xfId="99" xr:uid="{00000000-0005-0000-0000-000067000000}"/>
    <cellStyle name="Retrait" xfId="100" xr:uid="{00000000-0005-0000-0000-000068000000}"/>
    <cellStyle name="Satisfaisant 2" xfId="101" xr:uid="{00000000-0005-0000-0000-000069000000}"/>
    <cellStyle name="Sortie 2" xfId="102" xr:uid="{00000000-0005-0000-0000-00006A000000}"/>
    <cellStyle name="Sous_total_Valeur" xfId="142" xr:uid="{DAC47CDE-800D-4973-A443-7F0049152560}"/>
    <cellStyle name="STYLEV" xfId="103" xr:uid="{00000000-0005-0000-0000-00006B000000}"/>
    <cellStyle name="STYLEVNB" xfId="104" xr:uid="{00000000-0005-0000-0000-00006C000000}"/>
    <cellStyle name="taches" xfId="105" xr:uid="{00000000-0005-0000-0000-00006D000000}"/>
    <cellStyle name="texte" xfId="106" xr:uid="{00000000-0005-0000-0000-00006E000000}"/>
    <cellStyle name="Texte explicatif 2" xfId="107" xr:uid="{00000000-0005-0000-0000-00006F000000}"/>
    <cellStyle name="timbre" xfId="108" xr:uid="{00000000-0005-0000-0000-000070000000}"/>
    <cellStyle name="timbrenb" xfId="109" xr:uid="{00000000-0005-0000-0000-000071000000}"/>
    <cellStyle name="Titre 2" xfId="143" xr:uid="{0FC3E462-3245-4BD3-8CC8-C8BC4E3C7BF2}"/>
    <cellStyle name="Titre 3" xfId="140" xr:uid="{14D8E23A-5C74-4E01-B77C-F26B130AA2FE}"/>
    <cellStyle name="Titre 1 2" xfId="110" xr:uid="{00000000-0005-0000-0000-000072000000}"/>
    <cellStyle name="Titre 2 2" xfId="111" xr:uid="{00000000-0005-0000-0000-000073000000}"/>
    <cellStyle name="Titre 3 2" xfId="112" xr:uid="{00000000-0005-0000-0000-000074000000}"/>
    <cellStyle name="Titre 4 2" xfId="113" xr:uid="{00000000-0005-0000-0000-000075000000}"/>
    <cellStyle name="titre1" xfId="114" xr:uid="{00000000-0005-0000-0000-000076000000}"/>
    <cellStyle name="Titre-1" xfId="139" xr:uid="{B1DD56AC-FB8F-4C04-BB56-4304486298BD}"/>
    <cellStyle name="titre2" xfId="115" xr:uid="{00000000-0005-0000-0000-000077000000}"/>
    <cellStyle name="titre3" xfId="116" xr:uid="{00000000-0005-0000-0000-000078000000}"/>
    <cellStyle name="titre4" xfId="117" xr:uid="{00000000-0005-0000-0000-000079000000}"/>
    <cellStyle name="Titre-4" xfId="137" xr:uid="{94A2FDA3-93D7-43E1-AAF3-80F5F0F5ED1C}"/>
    <cellStyle name="titre5" xfId="118" xr:uid="{00000000-0005-0000-0000-00007A000000}"/>
    <cellStyle name="titre6" xfId="119" xr:uid="{00000000-0005-0000-0000-00007B000000}"/>
    <cellStyle name="titre7" xfId="120" xr:uid="{00000000-0005-0000-0000-00007C000000}"/>
    <cellStyle name="Titre-Generale" xfId="138" xr:uid="{8F50DFE9-8E40-4B7D-9A74-7EFC1306D7FB}"/>
    <cellStyle name="total 2" xfId="121" xr:uid="{00000000-0005-0000-0000-00007D000000}"/>
    <cellStyle name="total1" xfId="122" xr:uid="{00000000-0005-0000-0000-00007E000000}"/>
    <cellStyle name="total2" xfId="123" xr:uid="{00000000-0005-0000-0000-00007F000000}"/>
    <cellStyle name="totalchap" xfId="124" xr:uid="{00000000-0005-0000-0000-000080000000}"/>
    <cellStyle name="totfin" xfId="125" xr:uid="{00000000-0005-0000-0000-000081000000}"/>
    <cellStyle name="unite" xfId="126" xr:uid="{00000000-0005-0000-0000-000082000000}"/>
    <cellStyle name="Valeur" xfId="141" xr:uid="{A601B585-0157-4F8B-973C-CBC40EC65241}"/>
    <cellStyle name="Vérification 2" xfId="127" xr:uid="{00000000-0005-0000-0000-00008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e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22</xdr:row>
      <xdr:rowOff>95250</xdr:rowOff>
    </xdr:from>
    <xdr:to>
      <xdr:col>2</xdr:col>
      <xdr:colOff>358208</xdr:colOff>
      <xdr:row>23</xdr:row>
      <xdr:rowOff>184337</xdr:rowOff>
    </xdr:to>
    <xdr:pic>
      <xdr:nvPicPr>
        <xdr:cNvPr id="9431" name="Image 6" descr="LOGO-ARCHIMADE-1.jpg">
          <a:extLst>
            <a:ext uri="{FF2B5EF4-FFF2-40B4-BE49-F238E27FC236}">
              <a16:creationId xmlns:a16="http://schemas.microsoft.com/office/drawing/2014/main" id="{00000000-0008-0000-0000-0000D72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5667375"/>
          <a:ext cx="2377508" cy="2795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2</xdr:row>
      <xdr:rowOff>38100</xdr:rowOff>
    </xdr:from>
    <xdr:to>
      <xdr:col>1</xdr:col>
      <xdr:colOff>57349</xdr:colOff>
      <xdr:row>4</xdr:row>
      <xdr:rowOff>238125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FDCB4C9-5563-45DD-871C-B9D00136AA9A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" y="352425"/>
          <a:ext cx="1019374" cy="828675"/>
        </a:xfrm>
        <a:prstGeom prst="rect">
          <a:avLst/>
        </a:prstGeom>
      </xdr:spPr>
    </xdr:pic>
    <xdr:clientData/>
  </xdr:twoCellAnchor>
  <xdr:twoCellAnchor editAs="oneCell">
    <xdr:from>
      <xdr:col>2</xdr:col>
      <xdr:colOff>561975</xdr:colOff>
      <xdr:row>20</xdr:row>
      <xdr:rowOff>161925</xdr:rowOff>
    </xdr:from>
    <xdr:to>
      <xdr:col>3</xdr:col>
      <xdr:colOff>781050</xdr:colOff>
      <xdr:row>25</xdr:row>
      <xdr:rowOff>66040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9E0944E-89F6-47BD-9E98-BCD260579CE3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657475" y="5353050"/>
          <a:ext cx="1266825" cy="856615"/>
        </a:xfrm>
        <a:prstGeom prst="rect">
          <a:avLst/>
        </a:prstGeom>
      </xdr:spPr>
    </xdr:pic>
    <xdr:clientData/>
  </xdr:twoCellAnchor>
  <xdr:twoCellAnchor editAs="oneCell">
    <xdr:from>
      <xdr:col>4</xdr:col>
      <xdr:colOff>628650</xdr:colOff>
      <xdr:row>20</xdr:row>
      <xdr:rowOff>171450</xdr:rowOff>
    </xdr:from>
    <xdr:to>
      <xdr:col>5</xdr:col>
      <xdr:colOff>657225</xdr:colOff>
      <xdr:row>24</xdr:row>
      <xdr:rowOff>182880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A5F46C1C-2C2F-4DDC-BF99-754C062CC785}"/>
            </a:ext>
          </a:extLst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819650" y="5362575"/>
          <a:ext cx="1076325" cy="7734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3"/>
  <sheetViews>
    <sheetView topLeftCell="A2" zoomScaleNormal="100" zoomScaleSheetLayoutView="85" workbookViewId="0">
      <selection activeCell="H17" sqref="H17"/>
    </sheetView>
  </sheetViews>
  <sheetFormatPr baseColWidth="10" defaultColWidth="11.42578125" defaultRowHeight="14.25"/>
  <cols>
    <col min="1" max="6" width="15.7109375" style="28" customWidth="1"/>
    <col min="7" max="16384" width="11.42578125" style="28"/>
  </cols>
  <sheetData>
    <row r="1" spans="1:6" ht="10.5" hidden="1" customHeight="1" thickBot="1"/>
    <row r="2" spans="1:6" ht="24.75" customHeight="1">
      <c r="A2" s="166" t="s">
        <v>22</v>
      </c>
      <c r="B2" s="167"/>
      <c r="C2" s="167"/>
      <c r="D2" s="167"/>
      <c r="E2" s="167"/>
      <c r="F2" s="168"/>
    </row>
    <row r="3" spans="1:6" ht="24.75" customHeight="1">
      <c r="A3" s="48"/>
      <c r="B3" s="52"/>
      <c r="C3" s="52"/>
      <c r="D3" s="51" t="s">
        <v>32</v>
      </c>
      <c r="E3" s="48"/>
      <c r="F3" s="49"/>
    </row>
    <row r="4" spans="1:6" ht="24.75" customHeight="1">
      <c r="A4" s="48"/>
      <c r="B4" s="52"/>
      <c r="C4" s="52"/>
      <c r="D4" s="53" t="s">
        <v>33</v>
      </c>
      <c r="E4" s="52"/>
      <c r="F4" s="49"/>
    </row>
    <row r="5" spans="1:6" ht="30.75" customHeight="1" thickBot="1">
      <c r="A5" s="29"/>
      <c r="B5" s="30"/>
      <c r="C5" s="30"/>
      <c r="D5" s="54" t="s">
        <v>34</v>
      </c>
      <c r="E5" s="30"/>
      <c r="F5" s="31"/>
    </row>
    <row r="6" spans="1:6" ht="17.25" customHeight="1" thickBot="1">
      <c r="A6" s="32"/>
      <c r="B6" s="32"/>
      <c r="C6" s="32"/>
      <c r="D6" s="32"/>
      <c r="E6" s="32"/>
      <c r="F6" s="32"/>
    </row>
    <row r="7" spans="1:6" ht="23.25" customHeight="1">
      <c r="A7" s="33" t="s">
        <v>21</v>
      </c>
      <c r="B7" s="169"/>
      <c r="C7" s="170"/>
      <c r="D7" s="170"/>
      <c r="E7" s="170"/>
      <c r="F7" s="171"/>
    </row>
    <row r="8" spans="1:6" ht="22.5" customHeight="1">
      <c r="A8" s="172" t="s">
        <v>35</v>
      </c>
      <c r="B8" s="173"/>
      <c r="C8" s="173"/>
      <c r="D8" s="173"/>
      <c r="E8" s="173"/>
      <c r="F8" s="174"/>
    </row>
    <row r="9" spans="1:6" ht="23.25" customHeight="1" thickBot="1">
      <c r="A9" s="175" t="s">
        <v>36</v>
      </c>
      <c r="B9" s="176"/>
      <c r="C9" s="176"/>
      <c r="D9" s="176"/>
      <c r="E9" s="176"/>
      <c r="F9" s="177"/>
    </row>
    <row r="10" spans="1:6" ht="17.25" customHeight="1">
      <c r="A10" s="34"/>
      <c r="B10" s="34"/>
      <c r="C10" s="34"/>
      <c r="D10" s="34"/>
      <c r="E10" s="34"/>
      <c r="F10" s="34"/>
    </row>
    <row r="11" spans="1:6" ht="17.25" customHeight="1" thickBot="1">
      <c r="A11" s="35"/>
      <c r="B11" s="35"/>
      <c r="C11" s="35"/>
      <c r="D11" s="35"/>
      <c r="E11" s="35"/>
      <c r="F11" s="35"/>
    </row>
    <row r="12" spans="1:6" ht="21.75" customHeight="1">
      <c r="A12" s="185" t="s">
        <v>25</v>
      </c>
      <c r="B12" s="186"/>
      <c r="C12" s="186"/>
      <c r="D12" s="186"/>
      <c r="E12" s="186"/>
      <c r="F12" s="187"/>
    </row>
    <row r="13" spans="1:6" ht="21.75" customHeight="1" thickBot="1">
      <c r="A13" s="188"/>
      <c r="B13" s="189"/>
      <c r="C13" s="189"/>
      <c r="D13" s="189"/>
      <c r="E13" s="189"/>
      <c r="F13" s="190"/>
    </row>
    <row r="14" spans="1:6" ht="17.25" customHeight="1" thickBot="1"/>
    <row r="15" spans="1:6" ht="26.25" customHeight="1">
      <c r="A15" s="185" t="s">
        <v>58</v>
      </c>
      <c r="B15" s="186"/>
      <c r="C15" s="186"/>
      <c r="D15" s="186"/>
      <c r="E15" s="186"/>
      <c r="F15" s="187"/>
    </row>
    <row r="16" spans="1:6" ht="22.5" customHeight="1">
      <c r="A16" s="191" t="s">
        <v>59</v>
      </c>
      <c r="B16" s="192"/>
      <c r="C16" s="192"/>
      <c r="D16" s="192"/>
      <c r="E16" s="192"/>
      <c r="F16" s="193"/>
    </row>
    <row r="17" spans="1:6" ht="25.5" customHeight="1" thickBot="1">
      <c r="A17" s="188"/>
      <c r="B17" s="189"/>
      <c r="C17" s="189"/>
      <c r="D17" s="189"/>
      <c r="E17" s="189"/>
      <c r="F17" s="190"/>
    </row>
    <row r="18" spans="1:6" ht="17.25" customHeight="1" thickBot="1">
      <c r="A18" s="36"/>
      <c r="B18" s="36"/>
      <c r="C18" s="36"/>
      <c r="D18" s="36"/>
      <c r="E18" s="36"/>
      <c r="F18" s="36"/>
    </row>
    <row r="19" spans="1:6" ht="15.75" customHeight="1" thickBot="1">
      <c r="A19" s="163" t="s">
        <v>37</v>
      </c>
      <c r="B19" s="164"/>
      <c r="C19" s="164"/>
      <c r="D19" s="164"/>
      <c r="E19" s="164"/>
      <c r="F19" s="165"/>
    </row>
    <row r="20" spans="1:6" ht="15" customHeight="1">
      <c r="A20" s="154"/>
      <c r="B20" s="155"/>
      <c r="C20" s="155"/>
      <c r="D20" s="155"/>
      <c r="E20" s="155"/>
      <c r="F20" s="156"/>
    </row>
    <row r="21" spans="1:6" ht="15" customHeight="1">
      <c r="A21" s="157"/>
      <c r="B21" s="158"/>
      <c r="C21" s="158"/>
      <c r="D21" s="158"/>
      <c r="E21" s="158"/>
      <c r="F21" s="159"/>
    </row>
    <row r="22" spans="1:6" ht="15" customHeight="1">
      <c r="A22" s="157"/>
      <c r="B22" s="158"/>
      <c r="C22" s="158"/>
      <c r="D22" s="158"/>
      <c r="E22" s="158"/>
      <c r="F22" s="159"/>
    </row>
    <row r="23" spans="1:6" ht="15" customHeight="1">
      <c r="A23" s="157"/>
      <c r="B23" s="158"/>
      <c r="C23" s="158"/>
      <c r="D23" s="158"/>
      <c r="E23" s="158"/>
      <c r="F23" s="159"/>
    </row>
    <row r="24" spans="1:6" ht="15" customHeight="1">
      <c r="A24" s="157"/>
      <c r="B24" s="158"/>
      <c r="C24" s="158"/>
      <c r="D24" s="158"/>
      <c r="E24" s="158"/>
      <c r="F24" s="159"/>
    </row>
    <row r="25" spans="1:6" ht="15" customHeight="1">
      <c r="A25" s="157"/>
      <c r="B25" s="158"/>
      <c r="C25" s="158"/>
      <c r="D25" s="158"/>
      <c r="E25" s="158"/>
      <c r="F25" s="159"/>
    </row>
    <row r="26" spans="1:6" ht="11.25" customHeight="1">
      <c r="A26" s="157"/>
      <c r="B26" s="158"/>
      <c r="C26" s="158"/>
      <c r="D26" s="158"/>
      <c r="E26" s="158"/>
      <c r="F26" s="159"/>
    </row>
    <row r="27" spans="1:6" ht="14.25" customHeight="1" thickBot="1">
      <c r="A27" s="160"/>
      <c r="B27" s="161"/>
      <c r="C27" s="161"/>
      <c r="D27" s="161"/>
      <c r="E27" s="161"/>
      <c r="F27" s="162"/>
    </row>
    <row r="28" spans="1:6" ht="17.25" customHeight="1" thickBot="1">
      <c r="A28" s="37"/>
      <c r="B28" s="38"/>
      <c r="C28" s="38"/>
      <c r="D28" s="38"/>
      <c r="E28" s="38"/>
      <c r="F28" s="38"/>
    </row>
    <row r="29" spans="1:6" ht="17.25" customHeight="1">
      <c r="A29" s="152" t="s">
        <v>23</v>
      </c>
      <c r="B29" s="153"/>
      <c r="C29" s="152" t="s">
        <v>40</v>
      </c>
      <c r="D29" s="153"/>
      <c r="E29" s="152" t="s">
        <v>42</v>
      </c>
      <c r="F29" s="153"/>
    </row>
    <row r="30" spans="1:6" ht="17.25" customHeight="1">
      <c r="A30" s="148" t="s">
        <v>39</v>
      </c>
      <c r="B30" s="149"/>
      <c r="C30" s="148" t="s">
        <v>41</v>
      </c>
      <c r="D30" s="149"/>
      <c r="E30" s="148" t="s">
        <v>43</v>
      </c>
      <c r="F30" s="149"/>
    </row>
    <row r="31" spans="1:6" ht="17.25" customHeight="1">
      <c r="A31" s="148"/>
      <c r="B31" s="149"/>
      <c r="C31" s="148"/>
      <c r="D31" s="149"/>
      <c r="E31" s="148"/>
      <c r="F31" s="149"/>
    </row>
    <row r="32" spans="1:6" ht="17.25" customHeight="1">
      <c r="A32" s="148" t="s">
        <v>31</v>
      </c>
      <c r="B32" s="149"/>
      <c r="C32" s="148" t="s">
        <v>31</v>
      </c>
      <c r="D32" s="149"/>
      <c r="E32" s="148" t="s">
        <v>46</v>
      </c>
      <c r="F32" s="149"/>
    </row>
    <row r="33" spans="1:6" ht="17.25" customHeight="1">
      <c r="A33" s="148" t="s">
        <v>38</v>
      </c>
      <c r="B33" s="149"/>
      <c r="C33" s="148" t="s">
        <v>38</v>
      </c>
      <c r="D33" s="149"/>
      <c r="E33" s="148" t="s">
        <v>47</v>
      </c>
      <c r="F33" s="149"/>
    </row>
    <row r="34" spans="1:6" ht="17.25" customHeight="1">
      <c r="A34" s="148" t="s">
        <v>27</v>
      </c>
      <c r="B34" s="149"/>
      <c r="C34" s="148" t="s">
        <v>44</v>
      </c>
      <c r="D34" s="149"/>
      <c r="E34" s="148" t="s">
        <v>48</v>
      </c>
      <c r="F34" s="149"/>
    </row>
    <row r="35" spans="1:6" ht="17.25" customHeight="1">
      <c r="A35" s="148"/>
      <c r="B35" s="149"/>
      <c r="C35" s="148"/>
      <c r="D35" s="149"/>
      <c r="E35" s="148"/>
      <c r="F35" s="149"/>
    </row>
    <row r="36" spans="1:6" ht="17.25" customHeight="1" thickBot="1">
      <c r="A36" s="150"/>
      <c r="B36" s="151"/>
      <c r="C36" s="150"/>
      <c r="D36" s="151"/>
      <c r="E36" s="150"/>
      <c r="F36" s="151"/>
    </row>
    <row r="37" spans="1:6" ht="17.25" customHeight="1" thickBot="1"/>
    <row r="38" spans="1:6" ht="15.75" customHeight="1">
      <c r="A38" s="39" t="s">
        <v>26</v>
      </c>
      <c r="B38" s="40" t="s">
        <v>28</v>
      </c>
      <c r="C38" s="40" t="s">
        <v>45</v>
      </c>
      <c r="D38" s="41" t="s">
        <v>57</v>
      </c>
      <c r="E38" s="41"/>
      <c r="F38" s="42" t="s">
        <v>55</v>
      </c>
    </row>
    <row r="39" spans="1:6" ht="15.75" customHeight="1" thickBot="1">
      <c r="A39" s="43" t="s">
        <v>0</v>
      </c>
      <c r="B39" s="44" t="s">
        <v>1</v>
      </c>
      <c r="C39" s="44" t="s">
        <v>2</v>
      </c>
      <c r="D39" s="44" t="s">
        <v>3</v>
      </c>
      <c r="E39" s="44"/>
      <c r="F39" s="45" t="s">
        <v>5</v>
      </c>
    </row>
    <row r="40" spans="1:6" ht="18" customHeight="1"/>
    <row r="43" spans="1:6" ht="26.25">
      <c r="E43" s="46"/>
      <c r="F43" s="47"/>
    </row>
  </sheetData>
  <mergeCells count="35">
    <mergeCell ref="A2:F2"/>
    <mergeCell ref="B7:F7"/>
    <mergeCell ref="A8:F8"/>
    <mergeCell ref="A9:F9"/>
    <mergeCell ref="A12:F12"/>
    <mergeCell ref="A20:F27"/>
    <mergeCell ref="A13:F13"/>
    <mergeCell ref="A15:F15"/>
    <mergeCell ref="A16:F16"/>
    <mergeCell ref="A17:F17"/>
    <mergeCell ref="A19:F19"/>
    <mergeCell ref="A29:B29"/>
    <mergeCell ref="C29:D29"/>
    <mergeCell ref="E29:F29"/>
    <mergeCell ref="A30:B30"/>
    <mergeCell ref="C30:D30"/>
    <mergeCell ref="E30:F30"/>
    <mergeCell ref="A31:B31"/>
    <mergeCell ref="C31:D31"/>
    <mergeCell ref="E31:F31"/>
    <mergeCell ref="A32:B32"/>
    <mergeCell ref="C32:D32"/>
    <mergeCell ref="E32:F32"/>
    <mergeCell ref="A33:B33"/>
    <mergeCell ref="C33:D33"/>
    <mergeCell ref="E33:F33"/>
    <mergeCell ref="A34:B34"/>
    <mergeCell ref="C34:D34"/>
    <mergeCell ref="E34:F34"/>
    <mergeCell ref="A35:B35"/>
    <mergeCell ref="C35:D35"/>
    <mergeCell ref="E35:F35"/>
    <mergeCell ref="A36:B36"/>
    <mergeCell ref="C36:D36"/>
    <mergeCell ref="E36:F36"/>
  </mergeCells>
  <phoneticPr fontId="50" type="noConversion"/>
  <printOptions horizontalCentered="1" verticalCentered="1"/>
  <pageMargins left="0.70866141732283472" right="0.70866141732283472" top="0" bottom="9.2708333333333341E-3" header="0.31496062992125984" footer="0.31496062992125984"/>
  <pageSetup paperSize="9" scale="9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48"/>
  <sheetViews>
    <sheetView zoomScaleNormal="100" zoomScaleSheetLayoutView="100" workbookViewId="0">
      <selection activeCell="F8" sqref="F8"/>
    </sheetView>
  </sheetViews>
  <sheetFormatPr baseColWidth="10" defaultColWidth="11.42578125" defaultRowHeight="12.75"/>
  <cols>
    <col min="1" max="1" width="6.7109375" style="14" customWidth="1"/>
    <col min="2" max="2" width="10.7109375" style="14" customWidth="1"/>
    <col min="3" max="3" width="8.85546875" style="14" customWidth="1"/>
    <col min="4" max="4" width="30.7109375" style="14" customWidth="1"/>
    <col min="5" max="6" width="9.42578125" style="14" customWidth="1"/>
    <col min="7" max="7" width="11" style="14" customWidth="1"/>
    <col min="8" max="16384" width="11.42578125" style="14"/>
  </cols>
  <sheetData>
    <row r="1" spans="1:7" ht="39.75" customHeight="1">
      <c r="A1" s="184"/>
      <c r="B1" s="184"/>
      <c r="C1" s="184"/>
      <c r="D1" s="184"/>
      <c r="E1" s="184"/>
      <c r="F1" s="184"/>
      <c r="G1" s="184"/>
    </row>
    <row r="2" spans="1:7" ht="57" customHeight="1" thickBot="1"/>
    <row r="3" spans="1:7" ht="25.5" customHeight="1" thickBot="1">
      <c r="A3" s="181" t="s">
        <v>9</v>
      </c>
      <c r="B3" s="182"/>
      <c r="C3" s="182"/>
      <c r="D3" s="182"/>
      <c r="E3" s="182"/>
      <c r="F3" s="182"/>
      <c r="G3" s="183"/>
    </row>
    <row r="5" spans="1:7" ht="5.25" customHeight="1" thickBot="1"/>
    <row r="6" spans="1:7" ht="14.25" customHeight="1">
      <c r="A6" s="1" t="s">
        <v>17</v>
      </c>
      <c r="B6" s="2" t="s">
        <v>6</v>
      </c>
      <c r="C6" s="2" t="s">
        <v>7</v>
      </c>
      <c r="D6" s="2" t="s">
        <v>8</v>
      </c>
      <c r="E6" s="2" t="s">
        <v>10</v>
      </c>
      <c r="F6" s="2" t="s">
        <v>11</v>
      </c>
      <c r="G6" s="3" t="s">
        <v>12</v>
      </c>
    </row>
    <row r="7" spans="1:7" ht="14.25" customHeight="1">
      <c r="A7" s="4" t="s">
        <v>55</v>
      </c>
      <c r="B7" s="25">
        <v>45273</v>
      </c>
      <c r="C7" s="5" t="s">
        <v>20</v>
      </c>
      <c r="D7" s="6" t="s">
        <v>16</v>
      </c>
      <c r="E7" s="26" t="s">
        <v>56</v>
      </c>
      <c r="F7" s="27"/>
      <c r="G7" s="7"/>
    </row>
    <row r="8" spans="1:7" ht="14.25" customHeight="1">
      <c r="A8" s="4"/>
      <c r="B8" s="25"/>
      <c r="C8" s="5"/>
      <c r="D8" s="6"/>
      <c r="E8" s="26"/>
      <c r="F8" s="27"/>
      <c r="G8" s="7"/>
    </row>
    <row r="9" spans="1:7" ht="14.25" customHeight="1">
      <c r="A9" s="4"/>
      <c r="B9" s="50"/>
      <c r="C9" s="5"/>
      <c r="D9" s="6"/>
      <c r="E9" s="5"/>
      <c r="F9" s="5"/>
      <c r="G9" s="7"/>
    </row>
    <row r="10" spans="1:7" ht="14.25" customHeight="1">
      <c r="A10" s="4"/>
      <c r="B10" s="5"/>
      <c r="C10" s="5"/>
      <c r="D10" s="6"/>
      <c r="E10" s="5"/>
      <c r="F10" s="5"/>
      <c r="G10" s="7"/>
    </row>
    <row r="11" spans="1:7" ht="14.25" customHeight="1">
      <c r="A11" s="4"/>
      <c r="B11" s="5"/>
      <c r="C11" s="5"/>
      <c r="D11" s="6"/>
      <c r="E11" s="5"/>
      <c r="F11" s="5"/>
      <c r="G11" s="7"/>
    </row>
    <row r="12" spans="1:7" ht="14.25" customHeight="1">
      <c r="A12" s="4"/>
      <c r="B12" s="5"/>
      <c r="C12" s="5"/>
      <c r="D12" s="6"/>
      <c r="E12" s="5"/>
      <c r="F12" s="5"/>
      <c r="G12" s="7"/>
    </row>
    <row r="13" spans="1:7" ht="14.25" customHeight="1">
      <c r="A13" s="4"/>
      <c r="B13" s="5"/>
      <c r="C13" s="5"/>
      <c r="D13" s="6"/>
      <c r="E13" s="5"/>
      <c r="F13" s="5"/>
      <c r="G13" s="7"/>
    </row>
    <row r="14" spans="1:7" ht="14.25" customHeight="1">
      <c r="A14" s="8"/>
      <c r="B14" s="9"/>
      <c r="C14" s="9"/>
      <c r="D14" s="9"/>
      <c r="E14" s="9"/>
      <c r="F14" s="9"/>
      <c r="G14" s="10"/>
    </row>
    <row r="15" spans="1:7" ht="14.25" customHeight="1">
      <c r="A15" s="8"/>
      <c r="B15" s="9"/>
      <c r="C15" s="9"/>
      <c r="D15" s="9"/>
      <c r="E15" s="9"/>
      <c r="F15" s="9"/>
      <c r="G15" s="10"/>
    </row>
    <row r="16" spans="1:7" ht="14.25" customHeight="1">
      <c r="A16" s="4"/>
      <c r="B16" s="5"/>
      <c r="C16" s="5"/>
      <c r="D16" s="6"/>
      <c r="E16" s="5"/>
      <c r="F16" s="5"/>
      <c r="G16" s="7"/>
    </row>
    <row r="17" spans="1:7" ht="14.25" customHeight="1">
      <c r="A17" s="4"/>
      <c r="B17" s="5"/>
      <c r="C17" s="5"/>
      <c r="D17" s="6"/>
      <c r="E17" s="5"/>
      <c r="F17" s="5"/>
      <c r="G17" s="7"/>
    </row>
    <row r="18" spans="1:7" ht="14.25" customHeight="1">
      <c r="A18" s="4"/>
      <c r="B18" s="5"/>
      <c r="C18" s="5"/>
      <c r="D18" s="6"/>
      <c r="E18" s="5"/>
      <c r="F18" s="5"/>
      <c r="G18" s="7"/>
    </row>
    <row r="19" spans="1:7" ht="14.25" customHeight="1">
      <c r="A19" s="4"/>
      <c r="B19" s="5"/>
      <c r="C19" s="5"/>
      <c r="D19" s="6"/>
      <c r="E19" s="5"/>
      <c r="F19" s="5"/>
      <c r="G19" s="7"/>
    </row>
    <row r="20" spans="1:7" ht="14.25" customHeight="1">
      <c r="A20" s="8"/>
      <c r="B20" s="9"/>
      <c r="C20" s="9"/>
      <c r="D20" s="9"/>
      <c r="E20" s="9"/>
      <c r="F20" s="9"/>
      <c r="G20" s="10"/>
    </row>
    <row r="21" spans="1:7" ht="14.25" customHeight="1">
      <c r="A21" s="8"/>
      <c r="B21" s="9"/>
      <c r="C21" s="9"/>
      <c r="D21" s="9"/>
      <c r="E21" s="9"/>
      <c r="F21" s="9"/>
      <c r="G21" s="10"/>
    </row>
    <row r="22" spans="1:7" ht="15" customHeight="1">
      <c r="A22" s="8"/>
      <c r="B22" s="9"/>
      <c r="C22" s="9"/>
      <c r="D22" s="9"/>
      <c r="E22" s="9"/>
      <c r="F22" s="9"/>
      <c r="G22" s="10"/>
    </row>
    <row r="23" spans="1:7" ht="14.25" customHeight="1" thickBot="1">
      <c r="A23" s="11"/>
      <c r="B23" s="12"/>
      <c r="C23" s="12"/>
      <c r="D23" s="12"/>
      <c r="E23" s="12"/>
      <c r="F23" s="12"/>
      <c r="G23" s="13"/>
    </row>
    <row r="24" spans="1:7" ht="45.75" customHeight="1" thickBot="1"/>
    <row r="25" spans="1:7" ht="15.75" customHeight="1">
      <c r="C25" s="178" t="s">
        <v>19</v>
      </c>
      <c r="D25" s="179"/>
      <c r="E25" s="180"/>
    </row>
    <row r="26" spans="1:7">
      <c r="C26" s="15" t="s">
        <v>13</v>
      </c>
      <c r="D26" s="16"/>
      <c r="E26" s="17"/>
    </row>
    <row r="27" spans="1:7">
      <c r="C27" s="18"/>
      <c r="D27" s="19"/>
      <c r="E27" s="20"/>
    </row>
    <row r="28" spans="1:7">
      <c r="C28" s="18" t="s">
        <v>14</v>
      </c>
      <c r="D28" s="19"/>
      <c r="E28" s="20"/>
    </row>
    <row r="29" spans="1:7">
      <c r="C29" s="18"/>
      <c r="D29" s="19"/>
      <c r="E29" s="20"/>
    </row>
    <row r="30" spans="1:7">
      <c r="C30" s="18" t="s">
        <v>15</v>
      </c>
      <c r="D30" s="19"/>
      <c r="E30" s="20"/>
    </row>
    <row r="31" spans="1:7">
      <c r="C31" s="21"/>
      <c r="D31" s="19"/>
      <c r="E31" s="20"/>
    </row>
    <row r="32" spans="1:7">
      <c r="C32" s="21"/>
      <c r="D32" s="19"/>
      <c r="E32" s="20"/>
    </row>
    <row r="33" spans="3:5">
      <c r="C33" s="21"/>
      <c r="D33" s="19"/>
      <c r="E33" s="20"/>
    </row>
    <row r="34" spans="3:5">
      <c r="C34" s="21"/>
      <c r="D34" s="19"/>
      <c r="E34" s="20"/>
    </row>
    <row r="35" spans="3:5">
      <c r="C35" s="21"/>
      <c r="D35" s="19"/>
      <c r="E35" s="20"/>
    </row>
    <row r="36" spans="3:5">
      <c r="C36" s="21"/>
      <c r="D36" s="19"/>
      <c r="E36" s="20"/>
    </row>
    <row r="37" spans="3:5" ht="27" customHeight="1" thickBot="1">
      <c r="C37" s="22"/>
      <c r="D37" s="23"/>
      <c r="E37" s="24"/>
    </row>
    <row r="48" spans="3:5" ht="23.25" customHeight="1"/>
  </sheetData>
  <mergeCells count="3">
    <mergeCell ref="C25:E25"/>
    <mergeCell ref="A3:G3"/>
    <mergeCell ref="A1:G1"/>
  </mergeCells>
  <phoneticPr fontId="49" type="noConversion"/>
  <printOptions horizontalCentered="1"/>
  <pageMargins left="0.70866141732283472" right="0.70866141732283472" top="0.51041666666666663" bottom="0.70833333333333337" header="0.31496062992125984" footer="0.51041666666666663"/>
  <pageSetup paperSize="9" fitToHeight="0" orientation="portrait" horizontalDpi="1200" verticalDpi="1200" r:id="rId1"/>
  <headerFooter>
    <oddFooter>&amp;L&amp;F&amp;RPage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F5D60-4FA1-4A6C-807B-6759E8D09F78}">
  <dimension ref="A1:H171"/>
  <sheetViews>
    <sheetView tabSelected="1" topLeftCell="A46" zoomScale="70" zoomScaleNormal="70" workbookViewId="0">
      <selection activeCell="C77" sqref="C77"/>
    </sheetView>
  </sheetViews>
  <sheetFormatPr baseColWidth="10" defaultColWidth="11.5703125" defaultRowHeight="15"/>
  <cols>
    <col min="1" max="1" width="5.140625" style="57" customWidth="1"/>
    <col min="2" max="2" width="20.42578125" style="57" bestFit="1" customWidth="1"/>
    <col min="3" max="3" width="86.140625" style="57" bestFit="1" customWidth="1"/>
    <col min="4" max="4" width="7.7109375" style="57" bestFit="1" customWidth="1"/>
    <col min="5" max="5" width="9.7109375" style="57" bestFit="1" customWidth="1"/>
    <col min="6" max="6" width="13.5703125" style="57" bestFit="1" customWidth="1"/>
    <col min="7" max="7" width="15.5703125" style="57" bestFit="1" customWidth="1"/>
    <col min="8" max="8" width="11.28515625" style="57" bestFit="1" customWidth="1"/>
    <col min="9" max="16384" width="11.5703125" style="57"/>
  </cols>
  <sheetData>
    <row r="1" spans="1:8" ht="21" customHeight="1" thickBot="1">
      <c r="A1" s="56"/>
      <c r="B1" s="84"/>
      <c r="C1" s="85"/>
      <c r="D1" s="85"/>
      <c r="E1" s="85"/>
      <c r="F1" s="86"/>
    </row>
    <row r="2" spans="1:8" ht="38.25" customHeight="1">
      <c r="A2" s="58"/>
      <c r="B2" s="87" t="s">
        <v>60</v>
      </c>
      <c r="C2" s="88"/>
      <c r="D2" s="88"/>
      <c r="E2" s="88"/>
      <c r="F2" s="88"/>
      <c r="G2" s="88"/>
      <c r="H2" s="89"/>
    </row>
    <row r="3" spans="1:8" ht="21" customHeight="1">
      <c r="A3" s="83"/>
      <c r="B3" s="90"/>
      <c r="C3" s="59"/>
      <c r="D3" s="59"/>
      <c r="E3" s="59"/>
      <c r="F3" s="59"/>
      <c r="G3" s="59"/>
      <c r="H3" s="91"/>
    </row>
    <row r="4" spans="1:8" ht="33.75" customHeight="1">
      <c r="A4" s="60"/>
      <c r="B4" s="92" t="s">
        <v>4</v>
      </c>
      <c r="C4" s="61" t="s">
        <v>49</v>
      </c>
      <c r="D4" s="62" t="s">
        <v>53</v>
      </c>
      <c r="E4" s="63" t="s">
        <v>54</v>
      </c>
      <c r="F4" s="64" t="s">
        <v>50</v>
      </c>
      <c r="G4" s="65" t="s">
        <v>51</v>
      </c>
      <c r="H4" s="93" t="s">
        <v>52</v>
      </c>
    </row>
    <row r="5" spans="1:8" ht="21" customHeight="1">
      <c r="A5" s="60"/>
      <c r="B5" s="94"/>
      <c r="C5" s="66"/>
      <c r="D5" s="67"/>
      <c r="E5" s="67"/>
      <c r="F5" s="68"/>
      <c r="G5" s="69"/>
      <c r="H5" s="95"/>
    </row>
    <row r="6" spans="1:8" ht="33.75" customHeight="1">
      <c r="A6" s="60"/>
      <c r="B6" s="96">
        <v>1</v>
      </c>
      <c r="C6" s="124" t="s">
        <v>61</v>
      </c>
      <c r="D6" s="131"/>
      <c r="E6" s="70"/>
      <c r="F6" s="70"/>
      <c r="G6" s="71"/>
      <c r="H6" s="97"/>
    </row>
    <row r="7" spans="1:8" ht="21" customHeight="1">
      <c r="A7" s="60"/>
      <c r="B7" s="98"/>
      <c r="C7" s="125"/>
      <c r="D7" s="139"/>
      <c r="E7" s="72"/>
      <c r="F7" s="73"/>
      <c r="G7" s="74"/>
      <c r="H7" s="99"/>
    </row>
    <row r="8" spans="1:8" ht="28.5" customHeight="1">
      <c r="A8" s="60"/>
      <c r="B8" s="100">
        <v>2</v>
      </c>
      <c r="C8" s="76" t="s">
        <v>62</v>
      </c>
      <c r="D8" s="140"/>
      <c r="E8" s="75"/>
      <c r="F8" s="75"/>
      <c r="G8" s="75"/>
      <c r="H8" s="97"/>
    </row>
    <row r="9" spans="1:8" ht="28.5" customHeight="1">
      <c r="A9" s="60"/>
      <c r="B9" s="101"/>
      <c r="C9" s="102"/>
      <c r="D9" s="130"/>
      <c r="E9" s="146"/>
      <c r="F9" s="77"/>
      <c r="G9" s="77"/>
      <c r="H9" s="99"/>
    </row>
    <row r="10" spans="1:8" ht="30" customHeight="1">
      <c r="A10" s="60"/>
      <c r="B10" s="103" t="s">
        <v>63</v>
      </c>
      <c r="C10" s="78" t="s">
        <v>64</v>
      </c>
      <c r="D10" s="141"/>
      <c r="E10" s="135"/>
      <c r="F10" s="135"/>
      <c r="G10" s="132"/>
      <c r="H10" s="97">
        <f>SUM(G11:G18)</f>
        <v>0</v>
      </c>
    </row>
    <row r="11" spans="1:8" ht="21" customHeight="1">
      <c r="A11" s="60"/>
      <c r="B11" s="104"/>
      <c r="C11" s="105"/>
      <c r="D11" s="142"/>
      <c r="E11" s="147"/>
      <c r="F11" s="136"/>
      <c r="G11" s="133"/>
      <c r="H11" s="99"/>
    </row>
    <row r="12" spans="1:8" ht="21" customHeight="1">
      <c r="A12" s="60"/>
      <c r="B12" s="104" t="s">
        <v>65</v>
      </c>
      <c r="C12" s="105" t="s">
        <v>66</v>
      </c>
      <c r="D12" s="142"/>
      <c r="E12" s="147"/>
      <c r="F12" s="136"/>
      <c r="G12" s="133"/>
      <c r="H12" s="99"/>
    </row>
    <row r="13" spans="1:8" ht="21" customHeight="1">
      <c r="A13" s="60"/>
      <c r="B13" s="104"/>
      <c r="C13" s="105"/>
      <c r="D13" s="142"/>
      <c r="E13" s="147"/>
      <c r="F13" s="136"/>
      <c r="G13" s="133"/>
      <c r="H13" s="99"/>
    </row>
    <row r="14" spans="1:8" ht="21" customHeight="1">
      <c r="A14" s="60"/>
      <c r="B14" s="104" t="s">
        <v>67</v>
      </c>
      <c r="C14" s="105" t="s">
        <v>68</v>
      </c>
      <c r="D14" s="142" t="s">
        <v>29</v>
      </c>
      <c r="E14" s="147">
        <v>1</v>
      </c>
      <c r="F14" s="136"/>
      <c r="G14" s="133">
        <f>E14*F14</f>
        <v>0</v>
      </c>
      <c r="H14" s="99"/>
    </row>
    <row r="15" spans="1:8" ht="21" customHeight="1">
      <c r="A15" s="60"/>
      <c r="B15" s="104" t="s">
        <v>69</v>
      </c>
      <c r="C15" s="105" t="s">
        <v>70</v>
      </c>
      <c r="D15" s="142"/>
      <c r="E15" s="147"/>
      <c r="F15" s="136"/>
      <c r="G15" s="133"/>
      <c r="H15" s="99"/>
    </row>
    <row r="16" spans="1:8" ht="21" customHeight="1">
      <c r="A16" s="60"/>
      <c r="B16" s="106" t="s">
        <v>71</v>
      </c>
      <c r="C16" s="107" t="s">
        <v>72</v>
      </c>
      <c r="D16" s="142" t="s">
        <v>73</v>
      </c>
      <c r="E16" s="147">
        <v>1</v>
      </c>
      <c r="F16" s="136"/>
      <c r="G16" s="133">
        <f>E16*F16</f>
        <v>0</v>
      </c>
      <c r="H16" s="99"/>
    </row>
    <row r="17" spans="1:8" ht="21" customHeight="1">
      <c r="A17" s="60"/>
      <c r="B17" s="106" t="s">
        <v>74</v>
      </c>
      <c r="C17" s="107" t="s">
        <v>75</v>
      </c>
      <c r="D17" s="142" t="s">
        <v>73</v>
      </c>
      <c r="E17" s="147">
        <v>1</v>
      </c>
      <c r="F17" s="136"/>
      <c r="G17" s="133">
        <f>E17*F17</f>
        <v>0</v>
      </c>
      <c r="H17" s="99"/>
    </row>
    <row r="18" spans="1:8" ht="21" customHeight="1">
      <c r="A18" s="60"/>
      <c r="B18" s="108"/>
      <c r="C18" s="79"/>
      <c r="D18" s="142"/>
      <c r="E18" s="147"/>
      <c r="F18" s="136"/>
      <c r="G18" s="133"/>
      <c r="H18" s="99"/>
    </row>
    <row r="19" spans="1:8" ht="24.75" customHeight="1">
      <c r="A19" s="60"/>
      <c r="B19" s="103" t="s">
        <v>76</v>
      </c>
      <c r="C19" s="78" t="s">
        <v>77</v>
      </c>
      <c r="D19" s="143"/>
      <c r="E19" s="137"/>
      <c r="F19" s="137"/>
      <c r="G19" s="132"/>
      <c r="H19" s="97">
        <f>SUM(G20:G24)</f>
        <v>0</v>
      </c>
    </row>
    <row r="20" spans="1:8" ht="21" customHeight="1">
      <c r="A20" s="60"/>
      <c r="B20" s="108"/>
      <c r="C20" s="79"/>
      <c r="D20" s="142"/>
      <c r="E20" s="147"/>
      <c r="F20" s="136"/>
      <c r="G20" s="133"/>
      <c r="H20" s="99"/>
    </row>
    <row r="21" spans="1:8" ht="21" customHeight="1">
      <c r="A21" s="60"/>
      <c r="B21" s="109" t="s">
        <v>78</v>
      </c>
      <c r="C21" s="80" t="s">
        <v>79</v>
      </c>
      <c r="D21" s="144"/>
      <c r="E21" s="147"/>
      <c r="F21" s="138"/>
      <c r="G21" s="134"/>
      <c r="H21" s="110"/>
    </row>
    <row r="22" spans="1:8" ht="21" customHeight="1">
      <c r="A22" s="60"/>
      <c r="B22" s="108"/>
      <c r="C22" s="107" t="s">
        <v>80</v>
      </c>
      <c r="D22" s="142" t="s">
        <v>30</v>
      </c>
      <c r="E22" s="147">
        <f>21*3.5</f>
        <v>73.5</v>
      </c>
      <c r="F22" s="136"/>
      <c r="G22" s="133">
        <f>E22*F22</f>
        <v>0</v>
      </c>
      <c r="H22" s="99"/>
    </row>
    <row r="23" spans="1:8" ht="21" customHeight="1">
      <c r="A23" s="60"/>
      <c r="B23" s="108"/>
      <c r="C23" s="107" t="s">
        <v>81</v>
      </c>
      <c r="D23" s="142" t="s">
        <v>30</v>
      </c>
      <c r="E23" s="147">
        <v>35</v>
      </c>
      <c r="F23" s="136"/>
      <c r="G23" s="133">
        <f>E23*F23</f>
        <v>0</v>
      </c>
      <c r="H23" s="99"/>
    </row>
    <row r="24" spans="1:8" ht="21" customHeight="1">
      <c r="A24" s="60"/>
      <c r="B24" s="108"/>
      <c r="C24" s="107"/>
      <c r="D24" s="142"/>
      <c r="E24" s="147"/>
      <c r="F24" s="136"/>
      <c r="G24" s="133"/>
      <c r="H24" s="99"/>
    </row>
    <row r="25" spans="1:8" ht="24.75" customHeight="1">
      <c r="A25" s="60"/>
      <c r="B25" s="103" t="s">
        <v>82</v>
      </c>
      <c r="C25" s="78" t="s">
        <v>83</v>
      </c>
      <c r="D25" s="141"/>
      <c r="E25" s="135"/>
      <c r="F25" s="135"/>
      <c r="G25" s="132"/>
      <c r="H25" s="97">
        <f>SUM(G26:G100)</f>
        <v>0</v>
      </c>
    </row>
    <row r="26" spans="1:8" ht="21" customHeight="1">
      <c r="A26" s="60"/>
      <c r="B26" s="106"/>
      <c r="C26" s="107"/>
      <c r="D26" s="142"/>
      <c r="E26" s="147"/>
      <c r="F26" s="136"/>
      <c r="G26" s="133"/>
      <c r="H26" s="99"/>
    </row>
    <row r="27" spans="1:8" ht="21" customHeight="1">
      <c r="A27" s="60"/>
      <c r="B27" s="106" t="s">
        <v>84</v>
      </c>
      <c r="C27" s="111" t="s">
        <v>85</v>
      </c>
      <c r="D27" s="142" t="s">
        <v>86</v>
      </c>
      <c r="E27" s="147">
        <v>100</v>
      </c>
      <c r="F27" s="136"/>
      <c r="G27" s="133">
        <f>E27*F27</f>
        <v>0</v>
      </c>
      <c r="H27" s="99"/>
    </row>
    <row r="28" spans="1:8" ht="21" customHeight="1">
      <c r="A28" s="60"/>
      <c r="B28" s="112"/>
      <c r="C28" s="107"/>
      <c r="D28" s="142"/>
      <c r="E28" s="147"/>
      <c r="F28" s="136"/>
      <c r="G28" s="133"/>
      <c r="H28" s="99"/>
    </row>
    <row r="29" spans="1:8" ht="21" customHeight="1">
      <c r="A29" s="60"/>
      <c r="B29" s="106" t="s">
        <v>87</v>
      </c>
      <c r="C29" s="111" t="s">
        <v>88</v>
      </c>
      <c r="D29" s="142" t="s">
        <v>86</v>
      </c>
      <c r="E29" s="147">
        <v>30</v>
      </c>
      <c r="F29" s="136"/>
      <c r="G29" s="133">
        <f>E29*F29</f>
        <v>0</v>
      </c>
      <c r="H29" s="99"/>
    </row>
    <row r="30" spans="1:8" ht="21" customHeight="1">
      <c r="A30" s="60"/>
      <c r="B30" s="112"/>
      <c r="C30" s="107"/>
      <c r="D30" s="142"/>
      <c r="E30" s="147"/>
      <c r="F30" s="136"/>
      <c r="G30" s="133"/>
      <c r="H30" s="99"/>
    </row>
    <row r="31" spans="1:8" ht="21" customHeight="1">
      <c r="A31" s="60"/>
      <c r="B31" s="106" t="s">
        <v>89</v>
      </c>
      <c r="C31" s="111" t="s">
        <v>90</v>
      </c>
      <c r="D31" s="142" t="s">
        <v>30</v>
      </c>
      <c r="E31" s="147">
        <v>200</v>
      </c>
      <c r="F31" s="136"/>
      <c r="G31" s="133">
        <f>E31*F31</f>
        <v>0</v>
      </c>
      <c r="H31" s="99"/>
    </row>
    <row r="32" spans="1:8" ht="21" customHeight="1">
      <c r="A32" s="60"/>
      <c r="B32" s="112"/>
      <c r="C32" s="107"/>
      <c r="D32" s="142"/>
      <c r="E32" s="147"/>
      <c r="F32" s="136"/>
      <c r="G32" s="133"/>
      <c r="H32" s="99"/>
    </row>
    <row r="33" spans="1:8" ht="21" customHeight="1">
      <c r="A33" s="60"/>
      <c r="B33" s="106" t="s">
        <v>91</v>
      </c>
      <c r="C33" s="111" t="s">
        <v>92</v>
      </c>
      <c r="D33" s="145" t="s">
        <v>93</v>
      </c>
      <c r="E33" s="147"/>
      <c r="F33" s="136"/>
      <c r="G33" s="133"/>
      <c r="H33" s="99"/>
    </row>
    <row r="34" spans="1:8" ht="21" customHeight="1">
      <c r="A34" s="60"/>
      <c r="B34" s="112"/>
      <c r="C34" s="107"/>
      <c r="D34" s="142"/>
      <c r="E34" s="147"/>
      <c r="F34" s="136"/>
      <c r="G34" s="133"/>
      <c r="H34" s="99"/>
    </row>
    <row r="35" spans="1:8" ht="21" customHeight="1">
      <c r="A35" s="60"/>
      <c r="B35" s="106" t="s">
        <v>94</v>
      </c>
      <c r="C35" s="111" t="s">
        <v>95</v>
      </c>
      <c r="D35" s="142"/>
      <c r="E35" s="147"/>
      <c r="F35" s="136"/>
      <c r="G35" s="133"/>
      <c r="H35" s="99"/>
    </row>
    <row r="36" spans="1:8" ht="21" customHeight="1">
      <c r="A36" s="60"/>
      <c r="B36" s="112"/>
      <c r="C36" s="107" t="s">
        <v>96</v>
      </c>
      <c r="D36" s="142" t="s">
        <v>30</v>
      </c>
      <c r="E36" s="147">
        <f>75+40</f>
        <v>115</v>
      </c>
      <c r="F36" s="136"/>
      <c r="G36" s="133">
        <f>E36*F36</f>
        <v>0</v>
      </c>
      <c r="H36" s="99"/>
    </row>
    <row r="37" spans="1:8" ht="21" customHeight="1">
      <c r="A37" s="60"/>
      <c r="B37" s="112"/>
      <c r="C37" s="107"/>
      <c r="D37" s="142"/>
      <c r="E37" s="147"/>
      <c r="F37" s="136"/>
      <c r="G37" s="133"/>
      <c r="H37" s="99"/>
    </row>
    <row r="38" spans="1:8" ht="21" customHeight="1">
      <c r="A38" s="60"/>
      <c r="B38" s="106" t="s">
        <v>97</v>
      </c>
      <c r="C38" s="111" t="s">
        <v>98</v>
      </c>
      <c r="D38" s="142"/>
      <c r="E38" s="147"/>
      <c r="F38" s="136"/>
      <c r="G38" s="133"/>
      <c r="H38" s="99"/>
    </row>
    <row r="39" spans="1:8" ht="21" customHeight="1">
      <c r="A39" s="60"/>
      <c r="B39" s="112"/>
      <c r="C39" s="107" t="s">
        <v>96</v>
      </c>
      <c r="D39" s="142" t="s">
        <v>86</v>
      </c>
      <c r="E39" s="147">
        <v>43</v>
      </c>
      <c r="F39" s="136"/>
      <c r="G39" s="133">
        <f>E39*F39</f>
        <v>0</v>
      </c>
      <c r="H39" s="99"/>
    </row>
    <row r="40" spans="1:8" ht="21" customHeight="1">
      <c r="A40" s="60"/>
      <c r="B40" s="112"/>
      <c r="C40" s="107"/>
      <c r="D40" s="142"/>
      <c r="E40" s="147"/>
      <c r="F40" s="136"/>
      <c r="G40" s="133"/>
      <c r="H40" s="99"/>
    </row>
    <row r="41" spans="1:8" ht="21" customHeight="1">
      <c r="A41" s="60"/>
      <c r="B41" s="106" t="s">
        <v>99</v>
      </c>
      <c r="C41" s="111" t="s">
        <v>100</v>
      </c>
      <c r="D41" s="142"/>
      <c r="E41" s="147"/>
      <c r="F41" s="136"/>
      <c r="G41" s="133"/>
      <c r="H41" s="99"/>
    </row>
    <row r="42" spans="1:8" ht="21" customHeight="1">
      <c r="A42" s="60"/>
      <c r="B42" s="112"/>
      <c r="C42" s="107" t="s">
        <v>101</v>
      </c>
      <c r="D42" s="142" t="s">
        <v>86</v>
      </c>
      <c r="E42" s="147">
        <v>12.4</v>
      </c>
      <c r="F42" s="136"/>
      <c r="G42" s="133">
        <f>E42*F42</f>
        <v>0</v>
      </c>
      <c r="H42" s="99"/>
    </row>
    <row r="43" spans="1:8" ht="21" customHeight="1">
      <c r="A43" s="60"/>
      <c r="B43" s="112"/>
      <c r="C43" s="107" t="s">
        <v>102</v>
      </c>
      <c r="D43" s="142" t="s">
        <v>103</v>
      </c>
      <c r="E43" s="147">
        <f>+E42*50</f>
        <v>620</v>
      </c>
      <c r="F43" s="136"/>
      <c r="G43" s="133">
        <f>E43*F43</f>
        <v>0</v>
      </c>
      <c r="H43" s="99"/>
    </row>
    <row r="44" spans="1:8" ht="21" customHeight="1">
      <c r="A44" s="60"/>
      <c r="B44" s="112"/>
      <c r="C44" s="107"/>
      <c r="D44" s="142"/>
      <c r="E44" s="147"/>
      <c r="F44" s="136"/>
      <c r="G44" s="133"/>
      <c r="H44" s="99"/>
    </row>
    <row r="45" spans="1:8" ht="21" customHeight="1">
      <c r="A45" s="60"/>
      <c r="B45" s="106" t="s">
        <v>104</v>
      </c>
      <c r="C45" s="111" t="s">
        <v>105</v>
      </c>
      <c r="D45" s="142"/>
      <c r="E45" s="147"/>
      <c r="F45" s="136"/>
      <c r="G45" s="133"/>
      <c r="H45" s="99"/>
    </row>
    <row r="46" spans="1:8" ht="21" customHeight="1">
      <c r="A46" s="60"/>
      <c r="B46" s="112"/>
      <c r="C46" s="107" t="s">
        <v>101</v>
      </c>
      <c r="D46" s="142" t="s">
        <v>86</v>
      </c>
      <c r="E46" s="147">
        <v>8.5299999999999994</v>
      </c>
      <c r="F46" s="136"/>
      <c r="G46" s="133">
        <f>E46*F46</f>
        <v>0</v>
      </c>
      <c r="H46" s="99"/>
    </row>
    <row r="47" spans="1:8" ht="21" customHeight="1">
      <c r="A47" s="60"/>
      <c r="B47" s="112"/>
      <c r="C47" s="107" t="s">
        <v>102</v>
      </c>
      <c r="D47" s="142" t="s">
        <v>103</v>
      </c>
      <c r="E47" s="147">
        <v>560</v>
      </c>
      <c r="F47" s="136"/>
      <c r="G47" s="133">
        <f>E47*F47</f>
        <v>0</v>
      </c>
      <c r="H47" s="99"/>
    </row>
    <row r="48" spans="1:8" ht="21" customHeight="1">
      <c r="A48" s="60"/>
      <c r="B48" s="112"/>
      <c r="C48" s="107"/>
      <c r="D48" s="142"/>
      <c r="E48" s="147"/>
      <c r="F48" s="136"/>
      <c r="G48" s="133"/>
      <c r="H48" s="99"/>
    </row>
    <row r="49" spans="1:8" ht="21" customHeight="1">
      <c r="A49" s="60"/>
      <c r="B49" s="106" t="s">
        <v>106</v>
      </c>
      <c r="C49" s="111" t="s">
        <v>107</v>
      </c>
      <c r="D49" s="142"/>
      <c r="E49" s="147"/>
      <c r="F49" s="136"/>
      <c r="G49" s="133"/>
      <c r="H49" s="99"/>
    </row>
    <row r="50" spans="1:8" ht="21" customHeight="1">
      <c r="A50" s="60"/>
      <c r="B50" s="113" t="s">
        <v>108</v>
      </c>
      <c r="C50" s="107" t="s">
        <v>109</v>
      </c>
      <c r="D50" s="142"/>
      <c r="E50" s="147"/>
      <c r="F50" s="136"/>
      <c r="G50" s="133"/>
      <c r="H50" s="99"/>
    </row>
    <row r="51" spans="1:8" ht="21" customHeight="1">
      <c r="A51" s="60"/>
      <c r="B51" s="112"/>
      <c r="C51" s="107" t="s">
        <v>110</v>
      </c>
      <c r="D51" s="142" t="s">
        <v>86</v>
      </c>
      <c r="E51" s="147">
        <v>12.26</v>
      </c>
      <c r="F51" s="136"/>
      <c r="G51" s="133">
        <f>E51*F51</f>
        <v>0</v>
      </c>
      <c r="H51" s="99"/>
    </row>
    <row r="52" spans="1:8" ht="21" customHeight="1">
      <c r="A52" s="60"/>
      <c r="B52" s="112"/>
      <c r="C52" s="107" t="s">
        <v>111</v>
      </c>
      <c r="D52" s="142" t="s">
        <v>73</v>
      </c>
      <c r="E52" s="147">
        <v>1</v>
      </c>
      <c r="F52" s="136"/>
      <c r="G52" s="133">
        <f>E52*F52</f>
        <v>0</v>
      </c>
      <c r="H52" s="99"/>
    </row>
    <row r="53" spans="1:8" ht="21" customHeight="1">
      <c r="A53" s="60"/>
      <c r="B53" s="113" t="s">
        <v>112</v>
      </c>
      <c r="C53" s="107" t="s">
        <v>113</v>
      </c>
      <c r="D53" s="142"/>
      <c r="E53" s="147"/>
      <c r="F53" s="136"/>
      <c r="G53" s="133"/>
      <c r="H53" s="99"/>
    </row>
    <row r="54" spans="1:8" ht="21" customHeight="1">
      <c r="A54" s="60"/>
      <c r="B54" s="112"/>
      <c r="C54" s="107" t="s">
        <v>114</v>
      </c>
      <c r="D54" s="142" t="s">
        <v>115</v>
      </c>
      <c r="E54" s="147">
        <v>1</v>
      </c>
      <c r="F54" s="136"/>
      <c r="G54" s="133">
        <f>E54*F54</f>
        <v>0</v>
      </c>
      <c r="H54" s="99"/>
    </row>
    <row r="55" spans="1:8" ht="21" customHeight="1">
      <c r="A55" s="60"/>
      <c r="B55" s="112"/>
      <c r="C55" s="107" t="s">
        <v>116</v>
      </c>
      <c r="D55" s="142" t="s">
        <v>30</v>
      </c>
      <c r="E55" s="147">
        <v>10.5</v>
      </c>
      <c r="F55" s="136"/>
      <c r="G55" s="133">
        <f>E55*F55</f>
        <v>0</v>
      </c>
      <c r="H55" s="99"/>
    </row>
    <row r="56" spans="1:8" ht="21" customHeight="1">
      <c r="A56" s="60"/>
      <c r="B56" s="112"/>
      <c r="C56" s="107" t="s">
        <v>117</v>
      </c>
      <c r="D56" s="142" t="s">
        <v>86</v>
      </c>
      <c r="E56" s="147">
        <v>12.252000000000001</v>
      </c>
      <c r="F56" s="136"/>
      <c r="G56" s="133">
        <f>E56*F56</f>
        <v>0</v>
      </c>
      <c r="H56" s="99"/>
    </row>
    <row r="57" spans="1:8" ht="21" customHeight="1">
      <c r="A57" s="60"/>
      <c r="B57" s="112"/>
      <c r="C57" s="107" t="s">
        <v>102</v>
      </c>
      <c r="D57" s="142" t="s">
        <v>103</v>
      </c>
      <c r="E57" s="147">
        <v>370</v>
      </c>
      <c r="F57" s="136"/>
      <c r="G57" s="133">
        <f>E57*F57</f>
        <v>0</v>
      </c>
      <c r="H57" s="99"/>
    </row>
    <row r="58" spans="1:8" ht="21" customHeight="1">
      <c r="A58" s="60"/>
      <c r="B58" s="106"/>
      <c r="C58" s="107" t="s">
        <v>118</v>
      </c>
      <c r="D58" s="142" t="s">
        <v>103</v>
      </c>
      <c r="E58" s="147">
        <v>650</v>
      </c>
      <c r="F58" s="136"/>
      <c r="G58" s="133">
        <f>E58*F58</f>
        <v>0</v>
      </c>
      <c r="H58" s="99"/>
    </row>
    <row r="59" spans="1:8" ht="21" customHeight="1">
      <c r="A59" s="60"/>
      <c r="B59" s="106"/>
      <c r="C59" s="107"/>
      <c r="D59" s="142"/>
      <c r="E59" s="147"/>
      <c r="F59" s="136"/>
      <c r="G59" s="133"/>
      <c r="H59" s="99"/>
    </row>
    <row r="60" spans="1:8" ht="21" customHeight="1">
      <c r="A60" s="60"/>
      <c r="B60" s="106" t="s">
        <v>119</v>
      </c>
      <c r="C60" s="111" t="s">
        <v>120</v>
      </c>
      <c r="D60" s="142"/>
      <c r="E60" s="147"/>
      <c r="F60" s="136"/>
      <c r="G60" s="133"/>
      <c r="H60" s="99"/>
    </row>
    <row r="61" spans="1:8" ht="21" customHeight="1">
      <c r="A61" s="60"/>
      <c r="B61" s="112"/>
      <c r="C61" s="107" t="s">
        <v>121</v>
      </c>
      <c r="D61" s="142" t="s">
        <v>30</v>
      </c>
      <c r="E61" s="147">
        <f>35+0.4*1.3*8</f>
        <v>39.159999999999997</v>
      </c>
      <c r="F61" s="136"/>
      <c r="G61" s="133">
        <f>E61*F61</f>
        <v>0</v>
      </c>
      <c r="H61" s="99"/>
    </row>
    <row r="62" spans="1:8" ht="21" customHeight="1">
      <c r="A62" s="60"/>
      <c r="B62" s="112"/>
      <c r="C62" s="107" t="s">
        <v>122</v>
      </c>
      <c r="D62" s="142" t="s">
        <v>115</v>
      </c>
      <c r="E62" s="147">
        <v>8</v>
      </c>
      <c r="F62" s="136"/>
      <c r="G62" s="133">
        <f>E62*F62</f>
        <v>0</v>
      </c>
      <c r="H62" s="99"/>
    </row>
    <row r="63" spans="1:8" ht="21" customHeight="1">
      <c r="A63" s="60"/>
      <c r="B63" s="112"/>
      <c r="C63" s="107" t="s">
        <v>123</v>
      </c>
      <c r="D63" s="142" t="s">
        <v>86</v>
      </c>
      <c r="E63" s="147">
        <v>6.81</v>
      </c>
      <c r="F63" s="136"/>
      <c r="G63" s="133">
        <f>E63*F63</f>
        <v>0</v>
      </c>
      <c r="H63" s="99"/>
    </row>
    <row r="64" spans="1:8" ht="21" customHeight="1">
      <c r="A64" s="60"/>
      <c r="B64" s="112"/>
      <c r="C64" s="107" t="s">
        <v>124</v>
      </c>
      <c r="D64" s="142" t="s">
        <v>103</v>
      </c>
      <c r="E64" s="147">
        <f>+E63*100</f>
        <v>681</v>
      </c>
      <c r="F64" s="136"/>
      <c r="G64" s="133">
        <f>E64*F64</f>
        <v>0</v>
      </c>
      <c r="H64" s="99"/>
    </row>
    <row r="65" spans="1:8" ht="21" customHeight="1">
      <c r="A65" s="60"/>
      <c r="B65" s="112"/>
      <c r="C65" s="114"/>
      <c r="D65" s="142"/>
      <c r="E65" s="147"/>
      <c r="F65" s="136"/>
      <c r="G65" s="133"/>
      <c r="H65" s="99"/>
    </row>
    <row r="66" spans="1:8" ht="21" customHeight="1">
      <c r="A66" s="60"/>
      <c r="B66" s="106" t="s">
        <v>125</v>
      </c>
      <c r="C66" s="111" t="s">
        <v>126</v>
      </c>
      <c r="D66" s="142"/>
      <c r="E66" s="147"/>
      <c r="F66" s="136"/>
      <c r="G66" s="133"/>
      <c r="H66" s="99"/>
    </row>
    <row r="67" spans="1:8" ht="21" customHeight="1">
      <c r="A67" s="60"/>
      <c r="B67" s="112"/>
      <c r="C67" s="115" t="s">
        <v>127</v>
      </c>
      <c r="D67" s="142" t="s">
        <v>73</v>
      </c>
      <c r="E67" s="147">
        <v>1</v>
      </c>
      <c r="F67" s="136"/>
      <c r="G67" s="133">
        <f t="shared" ref="G67:G72" si="0">E67*F67</f>
        <v>0</v>
      </c>
      <c r="H67" s="99"/>
    </row>
    <row r="68" spans="1:8" ht="21" customHeight="1">
      <c r="A68" s="60"/>
      <c r="B68" s="112"/>
      <c r="C68" s="115" t="s">
        <v>128</v>
      </c>
      <c r="D68" s="142" t="s">
        <v>115</v>
      </c>
      <c r="E68" s="147">
        <v>1</v>
      </c>
      <c r="F68" s="136"/>
      <c r="G68" s="133">
        <f t="shared" si="0"/>
        <v>0</v>
      </c>
      <c r="H68" s="99"/>
    </row>
    <row r="69" spans="1:8" ht="33" customHeight="1">
      <c r="A69" s="60"/>
      <c r="B69" s="112"/>
      <c r="C69" s="115" t="s">
        <v>129</v>
      </c>
      <c r="D69" s="142" t="s">
        <v>24</v>
      </c>
      <c r="E69" s="147">
        <v>1.52</v>
      </c>
      <c r="F69" s="136"/>
      <c r="G69" s="133">
        <f t="shared" si="0"/>
        <v>0</v>
      </c>
      <c r="H69" s="99"/>
    </row>
    <row r="70" spans="1:8" ht="21" customHeight="1">
      <c r="A70" s="60"/>
      <c r="B70" s="112"/>
      <c r="C70" s="115" t="s">
        <v>130</v>
      </c>
      <c r="D70" s="142" t="s">
        <v>115</v>
      </c>
      <c r="E70" s="147">
        <v>1</v>
      </c>
      <c r="F70" s="136"/>
      <c r="G70" s="133">
        <f t="shared" si="0"/>
        <v>0</v>
      </c>
      <c r="H70" s="99"/>
    </row>
    <row r="71" spans="1:8" ht="21" customHeight="1">
      <c r="A71" s="60"/>
      <c r="B71" s="112"/>
      <c r="C71" s="115" t="s">
        <v>131</v>
      </c>
      <c r="D71" s="142" t="s">
        <v>24</v>
      </c>
      <c r="E71" s="147">
        <v>4</v>
      </c>
      <c r="F71" s="136"/>
      <c r="G71" s="133">
        <f t="shared" si="0"/>
        <v>0</v>
      </c>
      <c r="H71" s="99"/>
    </row>
    <row r="72" spans="1:8" ht="27" customHeight="1">
      <c r="A72" s="60"/>
      <c r="B72" s="112"/>
      <c r="C72" s="115" t="s">
        <v>132</v>
      </c>
      <c r="D72" s="142" t="s">
        <v>30</v>
      </c>
      <c r="E72" s="147">
        <f>2.5*0.6</f>
        <v>1.5</v>
      </c>
      <c r="F72" s="136"/>
      <c r="G72" s="133">
        <f t="shared" si="0"/>
        <v>0</v>
      </c>
      <c r="H72" s="99"/>
    </row>
    <row r="73" spans="1:8" ht="21" customHeight="1">
      <c r="A73" s="60"/>
      <c r="B73" s="106"/>
      <c r="C73" s="114"/>
      <c r="D73" s="142"/>
      <c r="E73" s="147"/>
      <c r="F73" s="136"/>
      <c r="G73" s="133"/>
      <c r="H73" s="99"/>
    </row>
    <row r="74" spans="1:8" ht="30" customHeight="1">
      <c r="A74" s="60"/>
      <c r="B74" s="106" t="s">
        <v>133</v>
      </c>
      <c r="C74" s="111" t="s">
        <v>134</v>
      </c>
      <c r="D74" s="142"/>
      <c r="E74" s="147"/>
      <c r="F74" s="136"/>
      <c r="G74" s="133"/>
      <c r="H74" s="99"/>
    </row>
    <row r="75" spans="1:8" ht="21" customHeight="1">
      <c r="A75" s="60"/>
      <c r="B75" s="112"/>
      <c r="C75" s="107" t="s">
        <v>213</v>
      </c>
      <c r="D75" s="142" t="s">
        <v>24</v>
      </c>
      <c r="E75" s="147">
        <v>40</v>
      </c>
      <c r="F75" s="136"/>
      <c r="G75" s="133">
        <f>E75*F75</f>
        <v>0</v>
      </c>
      <c r="H75" s="99"/>
    </row>
    <row r="76" spans="1:8" ht="21" customHeight="1">
      <c r="A76" s="60"/>
      <c r="B76" s="112"/>
      <c r="C76" s="107" t="s">
        <v>214</v>
      </c>
      <c r="D76" s="142" t="s">
        <v>24</v>
      </c>
      <c r="E76" s="147">
        <v>6.72</v>
      </c>
      <c r="F76" s="136"/>
      <c r="G76" s="133">
        <f>E76*F76</f>
        <v>0</v>
      </c>
      <c r="H76" s="99"/>
    </row>
    <row r="77" spans="1:8" ht="21" customHeight="1">
      <c r="A77" s="60"/>
      <c r="B77" s="112"/>
      <c r="C77" s="107"/>
      <c r="D77" s="142"/>
      <c r="E77" s="147"/>
      <c r="F77" s="136"/>
      <c r="G77" s="133"/>
      <c r="H77" s="99"/>
    </row>
    <row r="78" spans="1:8" ht="21" customHeight="1">
      <c r="A78" s="60"/>
      <c r="B78" s="106" t="s">
        <v>135</v>
      </c>
      <c r="C78" s="111" t="s">
        <v>136</v>
      </c>
      <c r="D78" s="142"/>
      <c r="E78" s="147"/>
      <c r="F78" s="136"/>
      <c r="G78" s="133"/>
      <c r="H78" s="99"/>
    </row>
    <row r="79" spans="1:8" ht="21" customHeight="1">
      <c r="A79" s="60"/>
      <c r="B79" s="106"/>
      <c r="C79" s="107" t="s">
        <v>137</v>
      </c>
      <c r="D79" s="142" t="s">
        <v>115</v>
      </c>
      <c r="E79" s="147">
        <v>1</v>
      </c>
      <c r="F79" s="136"/>
      <c r="G79" s="133">
        <f>E79*F79</f>
        <v>0</v>
      </c>
      <c r="H79" s="99"/>
    </row>
    <row r="80" spans="1:8" ht="21" customHeight="1">
      <c r="A80" s="60"/>
      <c r="B80" s="112"/>
      <c r="C80" s="107" t="s">
        <v>138</v>
      </c>
      <c r="D80" s="142" t="s">
        <v>24</v>
      </c>
      <c r="E80" s="147">
        <v>30</v>
      </c>
      <c r="F80" s="136"/>
      <c r="G80" s="133">
        <f>E80*F80</f>
        <v>0</v>
      </c>
      <c r="H80" s="99"/>
    </row>
    <row r="81" spans="1:8" ht="21" customHeight="1">
      <c r="A81" s="60"/>
      <c r="B81" s="112"/>
      <c r="C81" s="107" t="s">
        <v>139</v>
      </c>
      <c r="D81" s="142" t="s">
        <v>30</v>
      </c>
      <c r="E81" s="147">
        <v>50</v>
      </c>
      <c r="F81" s="136"/>
      <c r="G81" s="133">
        <f>E81*F81</f>
        <v>0</v>
      </c>
      <c r="H81" s="99"/>
    </row>
    <row r="82" spans="1:8" ht="21" customHeight="1">
      <c r="A82" s="60"/>
      <c r="B82" s="112"/>
      <c r="C82" s="107" t="s">
        <v>140</v>
      </c>
      <c r="D82" s="142" t="s">
        <v>115</v>
      </c>
      <c r="E82" s="147">
        <v>2</v>
      </c>
      <c r="F82" s="136"/>
      <c r="G82" s="133">
        <f>E82*F82</f>
        <v>0</v>
      </c>
      <c r="H82" s="99"/>
    </row>
    <row r="83" spans="1:8" ht="21" customHeight="1">
      <c r="A83" s="60"/>
      <c r="B83" s="112"/>
      <c r="C83" s="107" t="s">
        <v>141</v>
      </c>
      <c r="D83" s="142" t="s">
        <v>30</v>
      </c>
      <c r="E83" s="147">
        <v>50</v>
      </c>
      <c r="F83" s="136"/>
      <c r="G83" s="133">
        <f>E83*F83</f>
        <v>0</v>
      </c>
      <c r="H83" s="99"/>
    </row>
    <row r="84" spans="1:8" ht="21" customHeight="1">
      <c r="A84" s="60"/>
      <c r="B84" s="106"/>
      <c r="C84" s="107"/>
      <c r="D84" s="142"/>
      <c r="E84" s="147"/>
      <c r="F84" s="136"/>
      <c r="G84" s="133"/>
      <c r="H84" s="99"/>
    </row>
    <row r="85" spans="1:8" ht="21" customHeight="1">
      <c r="A85" s="60"/>
      <c r="B85" s="106" t="s">
        <v>142</v>
      </c>
      <c r="C85" s="111" t="s">
        <v>143</v>
      </c>
      <c r="D85" s="142"/>
      <c r="E85" s="147"/>
      <c r="F85" s="136"/>
      <c r="G85" s="133"/>
      <c r="H85" s="99"/>
    </row>
    <row r="86" spans="1:8" ht="21" customHeight="1">
      <c r="A86" s="60"/>
      <c r="B86" s="112"/>
      <c r="C86" s="107" t="s">
        <v>138</v>
      </c>
      <c r="D86" s="142" t="s">
        <v>24</v>
      </c>
      <c r="E86" s="147">
        <v>34</v>
      </c>
      <c r="F86" s="136"/>
      <c r="G86" s="133">
        <f>E86*F86</f>
        <v>0</v>
      </c>
      <c r="H86" s="99"/>
    </row>
    <row r="87" spans="1:8" ht="21" customHeight="1">
      <c r="A87" s="60"/>
      <c r="B87" s="112"/>
      <c r="C87" s="107" t="s">
        <v>144</v>
      </c>
      <c r="D87" s="142" t="s">
        <v>30</v>
      </c>
      <c r="E87" s="147">
        <v>60</v>
      </c>
      <c r="F87" s="136"/>
      <c r="G87" s="133">
        <f>E87*F87</f>
        <v>0</v>
      </c>
      <c r="H87" s="99"/>
    </row>
    <row r="88" spans="1:8" ht="21" customHeight="1">
      <c r="A88" s="60"/>
      <c r="B88" s="112"/>
      <c r="C88" s="107" t="s">
        <v>145</v>
      </c>
      <c r="D88" s="142" t="s">
        <v>30</v>
      </c>
      <c r="E88" s="147">
        <v>60</v>
      </c>
      <c r="F88" s="136"/>
      <c r="G88" s="133">
        <f>E88*F88</f>
        <v>0</v>
      </c>
      <c r="H88" s="99"/>
    </row>
    <row r="89" spans="1:8" ht="21" customHeight="1">
      <c r="A89" s="60"/>
      <c r="B89" s="106"/>
      <c r="C89" s="107"/>
      <c r="D89" s="142"/>
      <c r="E89" s="147"/>
      <c r="F89" s="136"/>
      <c r="G89" s="133"/>
      <c r="H89" s="99"/>
    </row>
    <row r="90" spans="1:8" ht="21" customHeight="1">
      <c r="A90" s="60"/>
      <c r="B90" s="106" t="s">
        <v>146</v>
      </c>
      <c r="C90" s="111" t="s">
        <v>147</v>
      </c>
      <c r="D90" s="142"/>
      <c r="E90" s="147"/>
      <c r="F90" s="136"/>
      <c r="G90" s="133"/>
      <c r="H90" s="99"/>
    </row>
    <row r="91" spans="1:8" ht="21" customHeight="1">
      <c r="A91" s="60"/>
      <c r="B91" s="112"/>
      <c r="C91" s="107" t="s">
        <v>148</v>
      </c>
      <c r="D91" s="142" t="s">
        <v>24</v>
      </c>
      <c r="E91" s="147">
        <v>8</v>
      </c>
      <c r="F91" s="136"/>
      <c r="G91" s="133">
        <f>E91*F91</f>
        <v>0</v>
      </c>
      <c r="H91" s="99"/>
    </row>
    <row r="92" spans="1:8" ht="21" customHeight="1">
      <c r="A92" s="60"/>
      <c r="B92" s="112"/>
      <c r="C92" s="107" t="s">
        <v>144</v>
      </c>
      <c r="D92" s="142" t="s">
        <v>30</v>
      </c>
      <c r="E92" s="147">
        <v>3.36</v>
      </c>
      <c r="F92" s="136"/>
      <c r="G92" s="133">
        <f>E92*F92</f>
        <v>0</v>
      </c>
      <c r="H92" s="99"/>
    </row>
    <row r="93" spans="1:8" ht="21" customHeight="1">
      <c r="A93" s="60"/>
      <c r="B93" s="106"/>
      <c r="C93" s="107" t="s">
        <v>145</v>
      </c>
      <c r="D93" s="142" t="s">
        <v>30</v>
      </c>
      <c r="E93" s="147">
        <v>3.36</v>
      </c>
      <c r="F93" s="136"/>
      <c r="G93" s="133">
        <f>E93*F93</f>
        <v>0</v>
      </c>
      <c r="H93" s="99"/>
    </row>
    <row r="94" spans="1:8" ht="21" customHeight="1">
      <c r="A94" s="60"/>
      <c r="B94" s="106"/>
      <c r="C94" s="107"/>
      <c r="D94" s="142"/>
      <c r="E94" s="147"/>
      <c r="F94" s="136"/>
      <c r="G94" s="133"/>
      <c r="H94" s="99"/>
    </row>
    <row r="95" spans="1:8" ht="21" customHeight="1">
      <c r="A95" s="60"/>
      <c r="B95" s="106" t="s">
        <v>149</v>
      </c>
      <c r="C95" s="111" t="s">
        <v>150</v>
      </c>
      <c r="D95" s="142"/>
      <c r="E95" s="147"/>
      <c r="F95" s="136"/>
      <c r="G95" s="133"/>
      <c r="H95" s="99"/>
    </row>
    <row r="96" spans="1:8" ht="21" customHeight="1">
      <c r="A96" s="60"/>
      <c r="B96" s="112"/>
      <c r="C96" s="107" t="s">
        <v>151</v>
      </c>
      <c r="D96" s="142" t="s">
        <v>30</v>
      </c>
      <c r="E96" s="147">
        <v>63.36</v>
      </c>
      <c r="F96" s="136"/>
      <c r="G96" s="133">
        <f>E96*F96</f>
        <v>0</v>
      </c>
      <c r="H96" s="99"/>
    </row>
    <row r="97" spans="1:8" ht="21" customHeight="1">
      <c r="A97" s="60"/>
      <c r="B97" s="112"/>
      <c r="C97" s="107"/>
      <c r="D97" s="142"/>
      <c r="E97" s="147"/>
      <c r="F97" s="136"/>
      <c r="G97" s="133"/>
      <c r="H97" s="99"/>
    </row>
    <row r="98" spans="1:8" ht="21" customHeight="1">
      <c r="A98" s="60"/>
      <c r="B98" s="106" t="s">
        <v>152</v>
      </c>
      <c r="C98" s="111" t="s">
        <v>153</v>
      </c>
      <c r="D98" s="142"/>
      <c r="E98" s="147"/>
      <c r="F98" s="136"/>
      <c r="G98" s="133"/>
      <c r="H98" s="99"/>
    </row>
    <row r="99" spans="1:8" ht="21" customHeight="1">
      <c r="A99" s="60"/>
      <c r="B99" s="106"/>
      <c r="C99" s="107" t="s">
        <v>154</v>
      </c>
      <c r="D99" s="142" t="s">
        <v>86</v>
      </c>
      <c r="E99" s="147">
        <f>5*4*0.5*0.75</f>
        <v>7.5</v>
      </c>
      <c r="F99" s="136"/>
      <c r="G99" s="133">
        <f>E99*F99</f>
        <v>0</v>
      </c>
      <c r="H99" s="99"/>
    </row>
    <row r="100" spans="1:8" ht="21" customHeight="1">
      <c r="A100" s="60"/>
      <c r="B100" s="106"/>
      <c r="C100" s="107"/>
      <c r="D100" s="142"/>
      <c r="E100" s="147"/>
      <c r="F100" s="136"/>
      <c r="G100" s="133"/>
      <c r="H100" s="99"/>
    </row>
    <row r="101" spans="1:8" ht="24.75" customHeight="1">
      <c r="A101" s="60"/>
      <c r="B101" s="103" t="s">
        <v>155</v>
      </c>
      <c r="C101" s="78" t="s">
        <v>156</v>
      </c>
      <c r="D101" s="141"/>
      <c r="E101" s="135"/>
      <c r="F101" s="135"/>
      <c r="G101" s="132"/>
      <c r="H101" s="97">
        <f>SUM(G102:G124)</f>
        <v>0</v>
      </c>
    </row>
    <row r="102" spans="1:8" ht="21" customHeight="1">
      <c r="A102" s="60"/>
      <c r="B102" s="106" t="s">
        <v>157</v>
      </c>
      <c r="C102" s="111" t="s">
        <v>158</v>
      </c>
      <c r="D102" s="142"/>
      <c r="E102" s="147"/>
      <c r="F102" s="136"/>
      <c r="G102" s="133"/>
      <c r="H102" s="99"/>
    </row>
    <row r="103" spans="1:8" ht="21" customHeight="1">
      <c r="A103" s="60"/>
      <c r="B103" s="106" t="s">
        <v>159</v>
      </c>
      <c r="C103" s="107" t="s">
        <v>160</v>
      </c>
      <c r="D103" s="142"/>
      <c r="E103" s="147"/>
      <c r="F103" s="136"/>
      <c r="G103" s="133"/>
      <c r="H103" s="99"/>
    </row>
    <row r="104" spans="1:8" ht="21" customHeight="1">
      <c r="A104" s="60"/>
      <c r="B104" s="112"/>
      <c r="C104" s="107" t="s">
        <v>161</v>
      </c>
      <c r="D104" s="142" t="s">
        <v>30</v>
      </c>
      <c r="E104" s="147">
        <f>255+282</f>
        <v>537</v>
      </c>
      <c r="F104" s="136"/>
      <c r="G104" s="133">
        <f>E104*F104</f>
        <v>0</v>
      </c>
      <c r="H104" s="99"/>
    </row>
    <row r="105" spans="1:8" ht="21" customHeight="1">
      <c r="A105" s="60"/>
      <c r="B105" s="112"/>
      <c r="C105" s="107" t="s">
        <v>162</v>
      </c>
      <c r="D105" s="142" t="s">
        <v>86</v>
      </c>
      <c r="E105" s="147">
        <v>53.7</v>
      </c>
      <c r="F105" s="136"/>
      <c r="G105" s="133">
        <f>E105*F105</f>
        <v>0</v>
      </c>
      <c r="H105" s="99"/>
    </row>
    <row r="106" spans="1:8" ht="21" customHeight="1">
      <c r="A106" s="60"/>
      <c r="B106" s="106"/>
      <c r="C106" s="107" t="s">
        <v>102</v>
      </c>
      <c r="D106" s="142" t="s">
        <v>103</v>
      </c>
      <c r="E106" s="147">
        <v>3262.5</v>
      </c>
      <c r="F106" s="136"/>
      <c r="G106" s="133">
        <f>E106*F106</f>
        <v>0</v>
      </c>
      <c r="H106" s="99"/>
    </row>
    <row r="107" spans="1:8" ht="21" customHeight="1">
      <c r="A107" s="60"/>
      <c r="B107" s="106"/>
      <c r="C107" s="107" t="s">
        <v>118</v>
      </c>
      <c r="D107" s="142" t="s">
        <v>103</v>
      </c>
      <c r="E107" s="147">
        <v>3390</v>
      </c>
      <c r="F107" s="136"/>
      <c r="G107" s="133">
        <f>E107*F107</f>
        <v>0</v>
      </c>
      <c r="H107" s="99"/>
    </row>
    <row r="108" spans="1:8" ht="21" customHeight="1">
      <c r="A108" s="60"/>
      <c r="B108" s="106"/>
      <c r="C108" s="107"/>
      <c r="D108" s="142"/>
      <c r="E108" s="147"/>
      <c r="F108" s="136"/>
      <c r="G108" s="133"/>
      <c r="H108" s="99"/>
    </row>
    <row r="109" spans="1:8" ht="21" customHeight="1">
      <c r="A109" s="60"/>
      <c r="B109" s="106" t="s">
        <v>163</v>
      </c>
      <c r="C109" s="107" t="s">
        <v>164</v>
      </c>
      <c r="D109" s="142"/>
      <c r="E109" s="147"/>
      <c r="F109" s="136"/>
      <c r="G109" s="133"/>
      <c r="H109" s="99"/>
    </row>
    <row r="110" spans="1:8" ht="21" customHeight="1">
      <c r="A110" s="60"/>
      <c r="B110" s="106"/>
      <c r="C110" s="107" t="s">
        <v>161</v>
      </c>
      <c r="D110" s="142" t="s">
        <v>30</v>
      </c>
      <c r="E110" s="147">
        <v>450</v>
      </c>
      <c r="F110" s="136"/>
      <c r="G110" s="133">
        <f>E110*F110</f>
        <v>0</v>
      </c>
      <c r="H110" s="99"/>
    </row>
    <row r="111" spans="1:8" ht="21" customHeight="1">
      <c r="A111" s="60"/>
      <c r="B111" s="106"/>
      <c r="C111" s="107" t="s">
        <v>165</v>
      </c>
      <c r="D111" s="142" t="s">
        <v>86</v>
      </c>
      <c r="E111" s="147">
        <v>45</v>
      </c>
      <c r="F111" s="136"/>
      <c r="G111" s="133">
        <f>E111*F111</f>
        <v>0</v>
      </c>
      <c r="H111" s="99"/>
    </row>
    <row r="112" spans="1:8" ht="21" customHeight="1">
      <c r="A112" s="60"/>
      <c r="B112" s="106"/>
      <c r="C112" s="107" t="s">
        <v>102</v>
      </c>
      <c r="D112" s="142" t="s">
        <v>103</v>
      </c>
      <c r="E112" s="147">
        <f>+E110/2*5</f>
        <v>1125</v>
      </c>
      <c r="F112" s="136"/>
      <c r="G112" s="133">
        <f>E112*F112</f>
        <v>0</v>
      </c>
      <c r="H112" s="99"/>
    </row>
    <row r="113" spans="1:8" ht="21" customHeight="1">
      <c r="A113" s="60"/>
      <c r="B113" s="106"/>
      <c r="C113" s="107" t="s">
        <v>118</v>
      </c>
      <c r="D113" s="142" t="s">
        <v>103</v>
      </c>
      <c r="E113" s="147">
        <f>+E110/2*2.5</f>
        <v>562.5</v>
      </c>
      <c r="F113" s="136"/>
      <c r="G113" s="133">
        <f>E113*F113</f>
        <v>0</v>
      </c>
      <c r="H113" s="99"/>
    </row>
    <row r="114" spans="1:8" ht="21" customHeight="1">
      <c r="A114" s="60"/>
      <c r="B114" s="106"/>
      <c r="C114" s="107"/>
      <c r="D114" s="142"/>
      <c r="E114" s="147"/>
      <c r="F114" s="136"/>
      <c r="G114" s="133"/>
      <c r="H114" s="99"/>
    </row>
    <row r="115" spans="1:8" ht="21" customHeight="1">
      <c r="A115" s="60"/>
      <c r="B115" s="106" t="s">
        <v>166</v>
      </c>
      <c r="C115" s="107" t="s">
        <v>167</v>
      </c>
      <c r="D115" s="142"/>
      <c r="E115" s="147"/>
      <c r="F115" s="136"/>
      <c r="G115" s="133"/>
      <c r="H115" s="99"/>
    </row>
    <row r="116" spans="1:8" ht="21" customHeight="1">
      <c r="A116" s="60"/>
      <c r="B116" s="106"/>
      <c r="C116" s="107" t="s">
        <v>161</v>
      </c>
      <c r="D116" s="142" t="s">
        <v>30</v>
      </c>
      <c r="E116" s="147">
        <v>627</v>
      </c>
      <c r="F116" s="136"/>
      <c r="G116" s="133">
        <f>E116*F116</f>
        <v>0</v>
      </c>
      <c r="H116" s="99"/>
    </row>
    <row r="117" spans="1:8" ht="21" customHeight="1">
      <c r="A117" s="60"/>
      <c r="B117" s="106"/>
      <c r="C117" s="107" t="s">
        <v>165</v>
      </c>
      <c r="D117" s="142" t="s">
        <v>86</v>
      </c>
      <c r="E117" s="147">
        <f>54-E118</f>
        <v>37.423000000000002</v>
      </c>
      <c r="F117" s="136"/>
      <c r="G117" s="133">
        <f>E117*F117</f>
        <v>0</v>
      </c>
      <c r="H117" s="99"/>
    </row>
    <row r="118" spans="1:8" ht="21" customHeight="1">
      <c r="A118" s="60"/>
      <c r="B118" s="106"/>
      <c r="C118" s="107" t="s">
        <v>168</v>
      </c>
      <c r="D118" s="142" t="s">
        <v>86</v>
      </c>
      <c r="E118" s="147">
        <f>75.35*1.1*0.2</f>
        <v>16.577000000000002</v>
      </c>
      <c r="F118" s="136"/>
      <c r="G118" s="133">
        <f>E118*F118</f>
        <v>0</v>
      </c>
      <c r="H118" s="99"/>
    </row>
    <row r="119" spans="1:8" ht="21" customHeight="1">
      <c r="A119" s="60"/>
      <c r="B119" s="106"/>
      <c r="C119" s="107" t="s">
        <v>102</v>
      </c>
      <c r="D119" s="142" t="s">
        <v>103</v>
      </c>
      <c r="E119" s="147">
        <f>+E118*110+E116*5/2</f>
        <v>3390.9700000000003</v>
      </c>
      <c r="F119" s="136"/>
      <c r="G119" s="133">
        <f>E119*F119</f>
        <v>0</v>
      </c>
      <c r="H119" s="99"/>
    </row>
    <row r="120" spans="1:8" ht="21" customHeight="1">
      <c r="A120" s="60"/>
      <c r="B120" s="106"/>
      <c r="C120" s="107" t="s">
        <v>118</v>
      </c>
      <c r="D120" s="142" t="s">
        <v>103</v>
      </c>
      <c r="E120" s="147">
        <f>+E116*3</f>
        <v>1881</v>
      </c>
      <c r="F120" s="136"/>
      <c r="G120" s="133">
        <f>E120*F120</f>
        <v>0</v>
      </c>
      <c r="H120" s="99"/>
    </row>
    <row r="121" spans="1:8" ht="21" customHeight="1">
      <c r="A121" s="60"/>
      <c r="B121" s="106"/>
      <c r="C121" s="107"/>
      <c r="D121" s="142"/>
      <c r="E121" s="147"/>
      <c r="F121" s="136"/>
      <c r="G121" s="133"/>
      <c r="H121" s="99"/>
    </row>
    <row r="122" spans="1:8" ht="21" customHeight="1">
      <c r="A122" s="60"/>
      <c r="B122" s="106" t="s">
        <v>169</v>
      </c>
      <c r="C122" s="111" t="s">
        <v>170</v>
      </c>
      <c r="D122" s="142"/>
      <c r="E122" s="147"/>
      <c r="F122" s="136"/>
      <c r="G122" s="133"/>
      <c r="H122" s="99"/>
    </row>
    <row r="123" spans="1:8" ht="21" customHeight="1">
      <c r="A123" s="60"/>
      <c r="B123" s="106"/>
      <c r="C123" s="107" t="s">
        <v>171</v>
      </c>
      <c r="D123" s="142" t="s">
        <v>30</v>
      </c>
      <c r="E123" s="147">
        <v>255</v>
      </c>
      <c r="F123" s="136"/>
      <c r="G123" s="133">
        <f>E123*F123</f>
        <v>0</v>
      </c>
      <c r="H123" s="99"/>
    </row>
    <row r="124" spans="1:8" ht="21" customHeight="1">
      <c r="A124" s="60"/>
      <c r="B124" s="106"/>
      <c r="C124" s="107"/>
      <c r="D124" s="142"/>
      <c r="E124" s="147"/>
      <c r="F124" s="136"/>
      <c r="G124" s="133"/>
      <c r="H124" s="99"/>
    </row>
    <row r="125" spans="1:8" ht="24.75" customHeight="1">
      <c r="A125" s="60"/>
      <c r="B125" s="103" t="s">
        <v>172</v>
      </c>
      <c r="C125" s="78" t="s">
        <v>173</v>
      </c>
      <c r="D125" s="141"/>
      <c r="E125" s="135"/>
      <c r="F125" s="135"/>
      <c r="G125" s="132"/>
      <c r="H125" s="97">
        <f>SUM(G126:G154)</f>
        <v>0</v>
      </c>
    </row>
    <row r="126" spans="1:8" ht="21" customHeight="1">
      <c r="A126" s="60"/>
      <c r="B126" s="106" t="s">
        <v>174</v>
      </c>
      <c r="C126" s="111" t="s">
        <v>175</v>
      </c>
      <c r="D126" s="142"/>
      <c r="E126" s="147"/>
      <c r="F126" s="136"/>
      <c r="G126" s="133"/>
      <c r="H126" s="99"/>
    </row>
    <row r="127" spans="1:8" ht="21" customHeight="1">
      <c r="A127" s="60"/>
      <c r="B127" s="106" t="s">
        <v>176</v>
      </c>
      <c r="C127" s="107" t="s">
        <v>177</v>
      </c>
      <c r="D127" s="142"/>
      <c r="E127" s="147"/>
      <c r="F127" s="136"/>
      <c r="G127" s="133"/>
      <c r="H127" s="99"/>
    </row>
    <row r="128" spans="1:8" ht="21" customHeight="1">
      <c r="A128" s="60"/>
      <c r="B128" s="106"/>
      <c r="C128" s="107" t="s">
        <v>161</v>
      </c>
      <c r="D128" s="142" t="s">
        <v>30</v>
      </c>
      <c r="E128" s="147">
        <v>2.6</v>
      </c>
      <c r="F128" s="136"/>
      <c r="G128" s="133">
        <f>E128*F128</f>
        <v>0</v>
      </c>
      <c r="H128" s="99"/>
    </row>
    <row r="129" spans="1:8" ht="21" customHeight="1">
      <c r="A129" s="60"/>
      <c r="B129" s="106"/>
      <c r="C129" s="107" t="s">
        <v>178</v>
      </c>
      <c r="D129" s="142" t="s">
        <v>86</v>
      </c>
      <c r="E129" s="147">
        <v>0.25</v>
      </c>
      <c r="F129" s="136"/>
      <c r="G129" s="133">
        <f>E129*F129</f>
        <v>0</v>
      </c>
      <c r="H129" s="99"/>
    </row>
    <row r="130" spans="1:8" ht="21" customHeight="1">
      <c r="A130" s="60"/>
      <c r="B130" s="106"/>
      <c r="C130" s="107" t="s">
        <v>102</v>
      </c>
      <c r="D130" s="142" t="s">
        <v>103</v>
      </c>
      <c r="E130" s="147">
        <f>+E129*120</f>
        <v>30</v>
      </c>
      <c r="F130" s="136"/>
      <c r="G130" s="133">
        <f>E130*F130</f>
        <v>0</v>
      </c>
      <c r="H130" s="99"/>
    </row>
    <row r="131" spans="1:8" ht="21" customHeight="1">
      <c r="A131" s="60"/>
      <c r="B131" s="106"/>
      <c r="C131" s="107"/>
      <c r="D131" s="142"/>
      <c r="E131" s="147"/>
      <c r="F131" s="136"/>
      <c r="G131" s="133"/>
      <c r="H131" s="99"/>
    </row>
    <row r="132" spans="1:8" ht="21" customHeight="1">
      <c r="A132" s="60"/>
      <c r="B132" s="106" t="s">
        <v>179</v>
      </c>
      <c r="C132" s="107" t="s">
        <v>180</v>
      </c>
      <c r="D132" s="142"/>
      <c r="E132" s="147"/>
      <c r="F132" s="136"/>
      <c r="G132" s="133"/>
      <c r="H132" s="99"/>
    </row>
    <row r="133" spans="1:8" ht="21" customHeight="1">
      <c r="A133" s="60"/>
      <c r="B133" s="106" t="s">
        <v>181</v>
      </c>
      <c r="C133" s="107" t="s">
        <v>182</v>
      </c>
      <c r="D133" s="142"/>
      <c r="E133" s="147"/>
      <c r="F133" s="136"/>
      <c r="G133" s="133"/>
      <c r="H133" s="99"/>
    </row>
    <row r="134" spans="1:8" ht="21" customHeight="1">
      <c r="A134" s="60"/>
      <c r="B134" s="106"/>
      <c r="C134" s="107" t="s">
        <v>183</v>
      </c>
      <c r="D134" s="142" t="s">
        <v>30</v>
      </c>
      <c r="E134" s="147">
        <v>255</v>
      </c>
      <c r="F134" s="136"/>
      <c r="G134" s="133">
        <f>E134*F134</f>
        <v>0</v>
      </c>
      <c r="H134" s="99"/>
    </row>
    <row r="135" spans="1:8" ht="21" customHeight="1">
      <c r="A135" s="60"/>
      <c r="B135" s="106"/>
      <c r="C135" s="107" t="s">
        <v>184</v>
      </c>
      <c r="D135" s="142" t="s">
        <v>86</v>
      </c>
      <c r="E135" s="147">
        <v>58</v>
      </c>
      <c r="F135" s="136"/>
      <c r="G135" s="133">
        <f>E135*F135</f>
        <v>0</v>
      </c>
      <c r="H135" s="99"/>
    </row>
    <row r="136" spans="1:8" ht="21" customHeight="1">
      <c r="A136" s="60"/>
      <c r="B136" s="106"/>
      <c r="C136" s="107" t="s">
        <v>102</v>
      </c>
      <c r="D136" s="142" t="s">
        <v>103</v>
      </c>
      <c r="E136" s="147">
        <f>+E134*1.5</f>
        <v>382.5</v>
      </c>
      <c r="F136" s="136"/>
      <c r="G136" s="133">
        <f>E136*F136</f>
        <v>0</v>
      </c>
      <c r="H136" s="99"/>
    </row>
    <row r="137" spans="1:8" ht="21" customHeight="1">
      <c r="A137" s="60"/>
      <c r="B137" s="106"/>
      <c r="C137" s="107" t="s">
        <v>118</v>
      </c>
      <c r="D137" s="142" t="s">
        <v>103</v>
      </c>
      <c r="E137" s="147">
        <f>+E134*9.5</f>
        <v>2422.5</v>
      </c>
      <c r="F137" s="136"/>
      <c r="G137" s="133">
        <f>E137*F137</f>
        <v>0</v>
      </c>
      <c r="H137" s="99"/>
    </row>
    <row r="138" spans="1:8" ht="21" customHeight="1">
      <c r="A138" s="60"/>
      <c r="B138" s="106"/>
      <c r="C138" s="107"/>
      <c r="D138" s="142"/>
      <c r="E138" s="147"/>
      <c r="F138" s="136"/>
      <c r="G138" s="133"/>
      <c r="H138" s="99"/>
    </row>
    <row r="139" spans="1:8" ht="21" customHeight="1">
      <c r="A139" s="60"/>
      <c r="B139" s="106" t="s">
        <v>185</v>
      </c>
      <c r="C139" s="107" t="s">
        <v>186</v>
      </c>
      <c r="D139" s="142"/>
      <c r="E139" s="147"/>
      <c r="F139" s="136"/>
      <c r="G139" s="133"/>
      <c r="H139" s="99"/>
    </row>
    <row r="140" spans="1:8" ht="21" customHeight="1">
      <c r="A140" s="60"/>
      <c r="B140" s="106"/>
      <c r="C140" s="107" t="s">
        <v>187</v>
      </c>
      <c r="D140" s="142" t="s">
        <v>30</v>
      </c>
      <c r="E140" s="147">
        <f>42+2.5*1.86</f>
        <v>46.65</v>
      </c>
      <c r="F140" s="136"/>
      <c r="G140" s="133">
        <f>E140*F140</f>
        <v>0</v>
      </c>
      <c r="H140" s="99"/>
    </row>
    <row r="141" spans="1:8" ht="21" customHeight="1">
      <c r="A141" s="60"/>
      <c r="B141" s="106"/>
      <c r="C141" s="107" t="s">
        <v>184</v>
      </c>
      <c r="D141" s="142" t="s">
        <v>86</v>
      </c>
      <c r="E141" s="147">
        <f>7.6+1.86*2.5*0.215</f>
        <v>8.5997500000000002</v>
      </c>
      <c r="F141" s="136"/>
      <c r="G141" s="133">
        <f>E141*F141</f>
        <v>0</v>
      </c>
      <c r="H141" s="99"/>
    </row>
    <row r="142" spans="1:8" ht="21" customHeight="1">
      <c r="A142" s="60"/>
      <c r="B142" s="106"/>
      <c r="C142" s="107" t="s">
        <v>102</v>
      </c>
      <c r="D142" s="142" t="s">
        <v>103</v>
      </c>
      <c r="E142" s="147">
        <f>+E140*1</f>
        <v>46.65</v>
      </c>
      <c r="F142" s="136"/>
      <c r="G142" s="133">
        <f>E142*F142</f>
        <v>0</v>
      </c>
      <c r="H142" s="99"/>
    </row>
    <row r="143" spans="1:8" ht="21" customHeight="1">
      <c r="A143" s="60"/>
      <c r="B143" s="106"/>
      <c r="C143" s="107" t="s">
        <v>118</v>
      </c>
      <c r="D143" s="142" t="s">
        <v>103</v>
      </c>
      <c r="E143" s="147">
        <f>+E140*17</f>
        <v>793.05</v>
      </c>
      <c r="F143" s="136"/>
      <c r="G143" s="133">
        <f>E143*F143</f>
        <v>0</v>
      </c>
      <c r="H143" s="99"/>
    </row>
    <row r="144" spans="1:8" ht="21" customHeight="1">
      <c r="A144" s="60"/>
      <c r="B144" s="106"/>
      <c r="C144" s="107"/>
      <c r="D144" s="142"/>
      <c r="E144" s="147"/>
      <c r="F144" s="136"/>
      <c r="G144" s="133"/>
      <c r="H144" s="99"/>
    </row>
    <row r="145" spans="1:8" ht="21" customHeight="1">
      <c r="A145" s="60"/>
      <c r="B145" s="106" t="s">
        <v>188</v>
      </c>
      <c r="C145" s="107" t="s">
        <v>189</v>
      </c>
      <c r="D145" s="142"/>
      <c r="E145" s="147"/>
      <c r="F145" s="136"/>
      <c r="G145" s="133"/>
      <c r="H145" s="99"/>
    </row>
    <row r="146" spans="1:8" ht="21" customHeight="1">
      <c r="A146" s="60"/>
      <c r="B146" s="106"/>
      <c r="C146" s="107" t="s">
        <v>190</v>
      </c>
      <c r="D146" s="142" t="s">
        <v>30</v>
      </c>
      <c r="E146" s="147">
        <v>245</v>
      </c>
      <c r="F146" s="136"/>
      <c r="G146" s="133">
        <f>E146*F146</f>
        <v>0</v>
      </c>
      <c r="H146" s="99"/>
    </row>
    <row r="147" spans="1:8" ht="21" customHeight="1">
      <c r="A147" s="60"/>
      <c r="B147" s="106"/>
      <c r="C147" s="107" t="s">
        <v>165</v>
      </c>
      <c r="D147" s="142" t="s">
        <v>86</v>
      </c>
      <c r="E147" s="147">
        <v>39.200000000000003</v>
      </c>
      <c r="F147" s="136"/>
      <c r="G147" s="133">
        <f>E147*F147</f>
        <v>0</v>
      </c>
      <c r="H147" s="99"/>
    </row>
    <row r="148" spans="1:8" ht="21" customHeight="1">
      <c r="A148" s="60"/>
      <c r="B148" s="106"/>
      <c r="C148" s="107" t="s">
        <v>102</v>
      </c>
      <c r="D148" s="142" t="s">
        <v>103</v>
      </c>
      <c r="E148" s="147">
        <f>+E146*0.5</f>
        <v>122.5</v>
      </c>
      <c r="F148" s="136"/>
      <c r="G148" s="133">
        <f>E148*F148</f>
        <v>0</v>
      </c>
      <c r="H148" s="99"/>
    </row>
    <row r="149" spans="1:8" ht="21" customHeight="1">
      <c r="A149" s="60"/>
      <c r="B149" s="106"/>
      <c r="C149" s="107" t="s">
        <v>118</v>
      </c>
      <c r="D149" s="142" t="s">
        <v>103</v>
      </c>
      <c r="E149" s="147">
        <f>+E146*9</f>
        <v>2205</v>
      </c>
      <c r="F149" s="136"/>
      <c r="G149" s="133">
        <f>E149*F149</f>
        <v>0</v>
      </c>
      <c r="H149" s="99"/>
    </row>
    <row r="150" spans="1:8" ht="21" customHeight="1">
      <c r="A150" s="60"/>
      <c r="B150" s="106"/>
      <c r="C150" s="107"/>
      <c r="D150" s="142"/>
      <c r="E150" s="147"/>
      <c r="F150" s="136"/>
      <c r="G150" s="133"/>
      <c r="H150" s="99"/>
    </row>
    <row r="151" spans="1:8" ht="21" customHeight="1">
      <c r="A151" s="60"/>
      <c r="B151" s="106" t="s">
        <v>191</v>
      </c>
      <c r="C151" s="111" t="s">
        <v>192</v>
      </c>
      <c r="D151" s="142"/>
      <c r="E151" s="147"/>
      <c r="F151" s="136"/>
      <c r="G151" s="133"/>
      <c r="H151" s="99"/>
    </row>
    <row r="152" spans="1:8" ht="21" customHeight="1">
      <c r="A152" s="60"/>
      <c r="B152" s="106"/>
      <c r="C152" s="107" t="s">
        <v>193</v>
      </c>
      <c r="D152" s="142" t="s">
        <v>115</v>
      </c>
      <c r="E152" s="147">
        <v>1</v>
      </c>
      <c r="F152" s="136"/>
      <c r="G152" s="133">
        <f>E152*F152</f>
        <v>0</v>
      </c>
      <c r="H152" s="99"/>
    </row>
    <row r="153" spans="1:8" ht="21" customHeight="1">
      <c r="A153" s="60"/>
      <c r="B153" s="106"/>
      <c r="C153" s="107" t="s">
        <v>194</v>
      </c>
      <c r="D153" s="142" t="s">
        <v>115</v>
      </c>
      <c r="E153" s="147">
        <v>1</v>
      </c>
      <c r="F153" s="136"/>
      <c r="G153" s="133">
        <f>E153*F153</f>
        <v>0</v>
      </c>
      <c r="H153" s="99"/>
    </row>
    <row r="154" spans="1:8" ht="21" customHeight="1">
      <c r="A154" s="60"/>
      <c r="B154" s="106"/>
      <c r="C154" s="107"/>
      <c r="D154" s="142"/>
      <c r="E154" s="147"/>
      <c r="F154" s="136"/>
      <c r="G154" s="133"/>
      <c r="H154" s="99"/>
    </row>
    <row r="155" spans="1:8" ht="24.75" customHeight="1">
      <c r="A155" s="60"/>
      <c r="B155" s="103" t="s">
        <v>195</v>
      </c>
      <c r="C155" s="78" t="s">
        <v>196</v>
      </c>
      <c r="D155" s="141"/>
      <c r="E155" s="135"/>
      <c r="F155" s="135"/>
      <c r="G155" s="132"/>
      <c r="H155" s="97">
        <f>SUM(G156:G157)</f>
        <v>0</v>
      </c>
    </row>
    <row r="156" spans="1:8" ht="21" customHeight="1">
      <c r="A156" s="60"/>
      <c r="B156" s="106"/>
      <c r="C156" s="107" t="s">
        <v>197</v>
      </c>
      <c r="D156" s="142" t="s">
        <v>29</v>
      </c>
      <c r="E156" s="147">
        <v>1</v>
      </c>
      <c r="F156" s="136"/>
      <c r="G156" s="133">
        <f>E156*F156</f>
        <v>0</v>
      </c>
      <c r="H156" s="99"/>
    </row>
    <row r="157" spans="1:8" ht="21" customHeight="1">
      <c r="A157" s="60"/>
      <c r="B157" s="106"/>
      <c r="C157" s="107"/>
      <c r="D157" s="142"/>
      <c r="E157" s="147"/>
      <c r="F157" s="136"/>
      <c r="G157" s="133"/>
      <c r="H157" s="99"/>
    </row>
    <row r="158" spans="1:8" ht="21" customHeight="1">
      <c r="A158" s="60"/>
      <c r="B158" s="103" t="s">
        <v>198</v>
      </c>
      <c r="C158" s="78" t="s">
        <v>199</v>
      </c>
      <c r="D158" s="141"/>
      <c r="E158" s="135"/>
      <c r="F158" s="135"/>
      <c r="G158" s="132"/>
      <c r="H158" s="97">
        <f>SUM(G159:G168)</f>
        <v>0</v>
      </c>
    </row>
    <row r="159" spans="1:8" ht="21" customHeight="1">
      <c r="A159" s="60"/>
      <c r="B159" s="106" t="s">
        <v>200</v>
      </c>
      <c r="C159" s="107" t="s">
        <v>201</v>
      </c>
      <c r="D159" s="142" t="s">
        <v>29</v>
      </c>
      <c r="E159" s="147">
        <v>1</v>
      </c>
      <c r="F159" s="136"/>
      <c r="G159" s="133">
        <f>E159*F159</f>
        <v>0</v>
      </c>
      <c r="H159" s="99"/>
    </row>
    <row r="160" spans="1:8" ht="21" customHeight="1">
      <c r="A160" s="60"/>
      <c r="B160" s="106"/>
      <c r="C160" s="107" t="s">
        <v>202</v>
      </c>
      <c r="D160" s="142"/>
      <c r="E160" s="147"/>
      <c r="F160" s="136"/>
      <c r="G160" s="133"/>
      <c r="H160" s="99"/>
    </row>
    <row r="161" spans="1:8" ht="21" customHeight="1">
      <c r="A161" s="60"/>
      <c r="B161" s="106"/>
      <c r="C161" s="107" t="s">
        <v>203</v>
      </c>
      <c r="D161" s="142"/>
      <c r="E161" s="147"/>
      <c r="F161" s="136"/>
      <c r="G161" s="133"/>
      <c r="H161" s="99"/>
    </row>
    <row r="162" spans="1:8" ht="21" customHeight="1">
      <c r="A162" s="60"/>
      <c r="B162" s="106"/>
      <c r="C162" s="107"/>
      <c r="D162" s="142"/>
      <c r="E162" s="147"/>
      <c r="F162" s="136"/>
      <c r="G162" s="133"/>
      <c r="H162" s="99"/>
    </row>
    <row r="163" spans="1:8" ht="21" customHeight="1">
      <c r="A163" s="60"/>
      <c r="B163" s="106" t="s">
        <v>204</v>
      </c>
      <c r="C163" s="107" t="s">
        <v>205</v>
      </c>
      <c r="D163" s="142" t="s">
        <v>18</v>
      </c>
      <c r="E163" s="147">
        <v>4</v>
      </c>
      <c r="F163" s="136"/>
      <c r="G163" s="133">
        <f>E163*F163</f>
        <v>0</v>
      </c>
      <c r="H163" s="99"/>
    </row>
    <row r="164" spans="1:8" ht="21" customHeight="1">
      <c r="A164" s="60"/>
      <c r="B164" s="106"/>
      <c r="C164" s="107"/>
      <c r="D164" s="142"/>
      <c r="E164" s="147"/>
      <c r="F164" s="136"/>
      <c r="G164" s="133"/>
      <c r="H164" s="99"/>
    </row>
    <row r="165" spans="1:8" ht="21" customHeight="1">
      <c r="A165" s="60"/>
      <c r="B165" s="106" t="s">
        <v>206</v>
      </c>
      <c r="C165" s="107" t="s">
        <v>207</v>
      </c>
      <c r="D165" s="142" t="s">
        <v>18</v>
      </c>
      <c r="E165" s="147">
        <v>4</v>
      </c>
      <c r="F165" s="136"/>
      <c r="G165" s="133">
        <f>E165*F165</f>
        <v>0</v>
      </c>
      <c r="H165" s="99"/>
    </row>
    <row r="166" spans="1:8" ht="21" customHeight="1">
      <c r="A166" s="60"/>
      <c r="B166" s="106"/>
      <c r="C166" s="107"/>
      <c r="D166" s="142"/>
      <c r="E166" s="147"/>
      <c r="F166" s="136"/>
      <c r="G166" s="133"/>
      <c r="H166" s="99"/>
    </row>
    <row r="167" spans="1:8" ht="21" customHeight="1">
      <c r="A167" s="60"/>
      <c r="B167" s="106" t="s">
        <v>208</v>
      </c>
      <c r="C167" s="107" t="s">
        <v>209</v>
      </c>
      <c r="D167" s="142" t="s">
        <v>18</v>
      </c>
      <c r="E167" s="147">
        <v>22</v>
      </c>
      <c r="F167" s="136"/>
      <c r="G167" s="133">
        <f>E167*F167</f>
        <v>0</v>
      </c>
      <c r="H167" s="99"/>
    </row>
    <row r="168" spans="1:8" ht="21" customHeight="1">
      <c r="A168" s="60"/>
      <c r="B168" s="116"/>
      <c r="C168" s="126"/>
      <c r="D168" s="142"/>
      <c r="E168" s="147"/>
      <c r="F168" s="136"/>
      <c r="G168" s="133"/>
      <c r="H168" s="99"/>
    </row>
    <row r="169" spans="1:8" ht="24.75" customHeight="1">
      <c r="A169" s="60"/>
      <c r="B169" s="117" t="s">
        <v>210</v>
      </c>
      <c r="C169" s="127"/>
      <c r="D169" s="127"/>
      <c r="E169" s="81"/>
      <c r="F169" s="81"/>
      <c r="G169" s="81"/>
      <c r="H169" s="118">
        <f>SUM(H10:H168)</f>
        <v>0</v>
      </c>
    </row>
    <row r="170" spans="1:8" ht="24.75" customHeight="1">
      <c r="A170" s="60"/>
      <c r="B170" s="119" t="s">
        <v>211</v>
      </c>
      <c r="C170" s="128"/>
      <c r="D170" s="128"/>
      <c r="E170" s="82"/>
      <c r="F170" s="82"/>
      <c r="G170" s="82"/>
      <c r="H170" s="120"/>
    </row>
    <row r="171" spans="1:8" ht="24.75" customHeight="1" thickBot="1">
      <c r="A171" s="55"/>
      <c r="B171" s="121" t="s">
        <v>212</v>
      </c>
      <c r="C171" s="129"/>
      <c r="D171" s="129"/>
      <c r="E171" s="122"/>
      <c r="F171" s="122"/>
      <c r="G171" s="122"/>
      <c r="H171" s="123"/>
    </row>
  </sheetData>
  <pageMargins left="0.7" right="0.7" top="0.75" bottom="0.75" header="0.3" footer="0.3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ENTETE</vt:lpstr>
      <vt:lpstr>REVISION</vt:lpstr>
      <vt:lpstr>LOT 01A GO</vt:lpstr>
      <vt:lpstr>ENTETE!Print_Area</vt:lpstr>
      <vt:lpstr>'LOT 01A GO'!Print_Area</vt:lpstr>
      <vt:lpstr>REVISION!Print_Area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ARCHIMADE</dc:creator>
  <cp:lastModifiedBy>Patrice Pasturel</cp:lastModifiedBy>
  <cp:lastPrinted>2023-12-14T12:59:26Z</cp:lastPrinted>
  <dcterms:created xsi:type="dcterms:W3CDTF">2011-02-24T13:28:19Z</dcterms:created>
  <dcterms:modified xsi:type="dcterms:W3CDTF">2023-12-14T13:20:21Z</dcterms:modified>
</cp:coreProperties>
</file>