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08-Marchés Publics\Marchés 2023\2023_FCS_CCI_0020_Nettoyage Ports\DCE EN PREPARATION\Annexes financières\"/>
    </mc:Choice>
  </mc:AlternateContent>
  <xr:revisionPtr revIDLastSave="0" documentId="13_ncr:1_{D80222B5-1A83-4169-A3D9-DD3451ACDCDF}" xr6:coauthVersionLast="47" xr6:coauthVersionMax="47" xr10:uidLastSave="{00000000-0000-0000-0000-000000000000}"/>
  <bookViews>
    <workbookView xWindow="-120" yWindow="-120" windowWidth="29040" windowHeight="17640" activeTab="3" xr2:uid="{039D9482-F690-4590-8480-15685EEADABD}"/>
  </bookViews>
  <sheets>
    <sheet name="BPU" sheetId="2" r:id="rId1"/>
    <sheet name="DQE Lot 3 Nettoyage" sheetId="10" r:id="rId2"/>
    <sheet name="DQE Lot 3 Vitrerie" sheetId="6" r:id="rId3"/>
    <sheet name="Synthèse des coûts" sheetId="8" r:id="rId4"/>
  </sheets>
  <definedNames>
    <definedName name="_xlnm.Print_Titles" localSheetId="1">'DQE Lot 3 Nettoyage'!$5:$6</definedName>
    <definedName name="_xlnm.Print_Area" localSheetId="1">'DQE Lot 3 Nettoyage'!$A$1:$AU$250</definedName>
    <definedName name="_xlnm.Print_Area" localSheetId="2">'DQE Lot 3 Vitrerie'!$A$1:$E$11</definedName>
    <definedName name="_xlnm.Print_Area" localSheetId="3">'Synthèse des coûts'!$A$1:$D$10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8" l="1"/>
  <c r="AR231" i="10" l="1"/>
  <c r="AR232" i="10" s="1"/>
  <c r="AR230" i="10"/>
  <c r="AR229" i="10"/>
  <c r="AS225" i="10"/>
  <c r="AI225" i="10"/>
  <c r="AF225" i="10"/>
  <c r="AE225" i="10"/>
  <c r="AD225" i="10"/>
  <c r="AC225" i="10"/>
  <c r="AB225" i="10"/>
  <c r="AA225" i="10"/>
  <c r="Z225" i="10"/>
  <c r="Y225" i="10"/>
  <c r="X225" i="10"/>
  <c r="W225" i="10"/>
  <c r="V225" i="10"/>
  <c r="U225" i="10"/>
  <c r="T225" i="10"/>
  <c r="S225" i="10"/>
  <c r="R225" i="10"/>
  <c r="Q225" i="10"/>
  <c r="P225" i="10"/>
  <c r="O225" i="10"/>
  <c r="N225" i="10"/>
  <c r="M225" i="10"/>
  <c r="L225" i="10"/>
  <c r="K225" i="10"/>
  <c r="J225" i="10"/>
  <c r="I225" i="10"/>
  <c r="H225" i="10"/>
  <c r="G225" i="10"/>
  <c r="F225" i="10"/>
  <c r="E225" i="10"/>
  <c r="D225" i="10"/>
  <c r="C225" i="10"/>
  <c r="B225" i="10"/>
  <c r="AN224" i="10"/>
  <c r="AM224" i="10"/>
  <c r="AL224" i="10"/>
  <c r="AK224" i="10"/>
  <c r="AJ224" i="10"/>
  <c r="AI224" i="10"/>
  <c r="AH224" i="10"/>
  <c r="AG224" i="10"/>
  <c r="AN223" i="10"/>
  <c r="AM223" i="10"/>
  <c r="AL223" i="10"/>
  <c r="AK223" i="10"/>
  <c r="AJ223" i="10"/>
  <c r="AI223" i="10"/>
  <c r="AH223" i="10"/>
  <c r="AG223" i="10"/>
  <c r="AN222" i="10"/>
  <c r="AM222" i="10"/>
  <c r="AL222" i="10"/>
  <c r="AK222" i="10"/>
  <c r="AJ222" i="10"/>
  <c r="AI222" i="10"/>
  <c r="AH222" i="10"/>
  <c r="AG222" i="10"/>
  <c r="AN221" i="10"/>
  <c r="AM221" i="10"/>
  <c r="AL221" i="10"/>
  <c r="AK221" i="10"/>
  <c r="AJ221" i="10"/>
  <c r="AI221" i="10"/>
  <c r="AH221" i="10"/>
  <c r="AG221" i="10"/>
  <c r="AN219" i="10"/>
  <c r="AM219" i="10"/>
  <c r="AL219" i="10"/>
  <c r="AK219" i="10"/>
  <c r="AJ219" i="10"/>
  <c r="AI219" i="10"/>
  <c r="AH219" i="10"/>
  <c r="AG219" i="10" s="1"/>
  <c r="AN218" i="10"/>
  <c r="AM218" i="10"/>
  <c r="AL218" i="10"/>
  <c r="AK218" i="10"/>
  <c r="AJ218" i="10"/>
  <c r="AI218" i="10"/>
  <c r="AH218" i="10"/>
  <c r="AQ218" i="10" s="1"/>
  <c r="AG218" i="10"/>
  <c r="AN217" i="10"/>
  <c r="AM217" i="10"/>
  <c r="AL217" i="10"/>
  <c r="AK217" i="10"/>
  <c r="AJ217" i="10"/>
  <c r="AI217" i="10"/>
  <c r="AH217" i="10"/>
  <c r="AQ217" i="10" s="1"/>
  <c r="AG217" i="10"/>
  <c r="AN216" i="10"/>
  <c r="AM216" i="10"/>
  <c r="AL216" i="10"/>
  <c r="AK216" i="10"/>
  <c r="AJ216" i="10"/>
  <c r="AI216" i="10"/>
  <c r="AH216" i="10"/>
  <c r="AQ216" i="10" s="1"/>
  <c r="AG216" i="10"/>
  <c r="AN214" i="10"/>
  <c r="AM214" i="10"/>
  <c r="AL214" i="10"/>
  <c r="AK214" i="10"/>
  <c r="AJ214" i="10"/>
  <c r="AI214" i="10"/>
  <c r="AH214" i="10"/>
  <c r="AQ214" i="10" s="1"/>
  <c r="AG214" i="10"/>
  <c r="AP214" i="10" s="1"/>
  <c r="AN213" i="10"/>
  <c r="AM213" i="10"/>
  <c r="AL213" i="10"/>
  <c r="AK213" i="10"/>
  <c r="AJ213" i="10"/>
  <c r="AI213" i="10"/>
  <c r="AH213" i="10"/>
  <c r="AQ213" i="10" s="1"/>
  <c r="AG213" i="10"/>
  <c r="AN212" i="10"/>
  <c r="AM212" i="10"/>
  <c r="AL212" i="10"/>
  <c r="AK212" i="10"/>
  <c r="AJ212" i="10"/>
  <c r="AI212" i="10"/>
  <c r="AH212" i="10"/>
  <c r="AQ212" i="10" s="1"/>
  <c r="AG212" i="10"/>
  <c r="AS205" i="10"/>
  <c r="B205" i="10"/>
  <c r="AN204" i="10"/>
  <c r="AM204" i="10"/>
  <c r="AL204" i="10"/>
  <c r="AK204" i="10"/>
  <c r="AJ204" i="10"/>
  <c r="AI204" i="10"/>
  <c r="AH204" i="10"/>
  <c r="AG204" i="10"/>
  <c r="AN203" i="10"/>
  <c r="AM203" i="10"/>
  <c r="AL203" i="10"/>
  <c r="AK203" i="10"/>
  <c r="AJ203" i="10"/>
  <c r="AI203" i="10"/>
  <c r="AH203" i="10"/>
  <c r="AG203" i="10"/>
  <c r="AN202" i="10"/>
  <c r="AM202" i="10"/>
  <c r="AL202" i="10"/>
  <c r="AK202" i="10"/>
  <c r="AJ202" i="10"/>
  <c r="AI202" i="10"/>
  <c r="AH202" i="10"/>
  <c r="AG202" i="10"/>
  <c r="AN201" i="10"/>
  <c r="AM201" i="10"/>
  <c r="AL201" i="10"/>
  <c r="AK201" i="10"/>
  <c r="AJ201" i="10"/>
  <c r="AI201" i="10"/>
  <c r="AH201" i="10"/>
  <c r="AG201" i="10"/>
  <c r="AI199" i="10"/>
  <c r="AH199" i="10"/>
  <c r="AG199" i="10" s="1"/>
  <c r="AN198" i="10"/>
  <c r="AM198" i="10"/>
  <c r="AL198" i="10"/>
  <c r="AK198" i="10"/>
  <c r="AJ198" i="10"/>
  <c r="AI198" i="10"/>
  <c r="AH198" i="10"/>
  <c r="AQ198" i="10" s="1"/>
  <c r="AG198" i="10"/>
  <c r="AN197" i="10"/>
  <c r="AM197" i="10"/>
  <c r="AL197" i="10"/>
  <c r="AK197" i="10"/>
  <c r="AJ197" i="10"/>
  <c r="AI197" i="10"/>
  <c r="AH197" i="10"/>
  <c r="AQ197" i="10" s="1"/>
  <c r="AG197" i="10"/>
  <c r="AN196" i="10"/>
  <c r="AM196" i="10"/>
  <c r="AL196" i="10"/>
  <c r="AK196" i="10"/>
  <c r="AJ196" i="10"/>
  <c r="AI196" i="10"/>
  <c r="AH196" i="10"/>
  <c r="AQ196" i="10" s="1"/>
  <c r="AG196" i="10"/>
  <c r="AN194" i="10"/>
  <c r="AM194" i="10"/>
  <c r="AL194" i="10"/>
  <c r="AK194" i="10"/>
  <c r="AJ194" i="10"/>
  <c r="AI194" i="10"/>
  <c r="AH194" i="10"/>
  <c r="AQ194" i="10" s="1"/>
  <c r="AG194" i="10"/>
  <c r="AN193" i="10"/>
  <c r="AM193" i="10"/>
  <c r="AL193" i="10"/>
  <c r="AK193" i="10"/>
  <c r="AJ193" i="10"/>
  <c r="AI193" i="10"/>
  <c r="AH193" i="10"/>
  <c r="AQ193" i="10" s="1"/>
  <c r="AG193" i="10"/>
  <c r="AN192" i="10"/>
  <c r="AM192" i="10"/>
  <c r="AL192" i="10"/>
  <c r="AK192" i="10"/>
  <c r="AJ192" i="10"/>
  <c r="AI192" i="10"/>
  <c r="AH192" i="10"/>
  <c r="AQ192" i="10" s="1"/>
  <c r="AG192" i="10"/>
  <c r="AS185" i="10"/>
  <c r="AF185" i="10"/>
  <c r="AE185" i="10"/>
  <c r="AD185" i="10"/>
  <c r="AC185" i="10"/>
  <c r="AB185" i="10"/>
  <c r="AH185" i="10" s="1"/>
  <c r="AA185" i="10"/>
  <c r="Z185" i="10"/>
  <c r="Y185" i="10"/>
  <c r="AG185" i="10" s="1"/>
  <c r="X185" i="10"/>
  <c r="W185" i="10"/>
  <c r="V185" i="10"/>
  <c r="U185" i="10"/>
  <c r="T185" i="10"/>
  <c r="S185" i="10"/>
  <c r="R185" i="10"/>
  <c r="Q185" i="10"/>
  <c r="P185" i="10"/>
  <c r="O185" i="10"/>
  <c r="N185" i="10"/>
  <c r="M185" i="10"/>
  <c r="L185" i="10"/>
  <c r="K185" i="10"/>
  <c r="J185" i="10"/>
  <c r="I185" i="10"/>
  <c r="H185" i="10"/>
  <c r="G185" i="10"/>
  <c r="F185" i="10"/>
  <c r="E185" i="10"/>
  <c r="D185" i="10"/>
  <c r="C185" i="10"/>
  <c r="B185" i="10"/>
  <c r="AN184" i="10"/>
  <c r="AM184" i="10"/>
  <c r="AL184" i="10"/>
  <c r="AK184" i="10"/>
  <c r="AJ184" i="10"/>
  <c r="AH184" i="10"/>
  <c r="AG184" i="10"/>
  <c r="AO184" i="10" s="1"/>
  <c r="AN183" i="10"/>
  <c r="AM183" i="10"/>
  <c r="AL183" i="10"/>
  <c r="AK183" i="10"/>
  <c r="AJ183" i="10"/>
  <c r="AH183" i="10"/>
  <c r="AG183" i="10"/>
  <c r="AQ182" i="10"/>
  <c r="AN182" i="10"/>
  <c r="AM182" i="10"/>
  <c r="AL182" i="10"/>
  <c r="AK182" i="10"/>
  <c r="AJ182" i="10"/>
  <c r="AH182" i="10"/>
  <c r="AG182" i="10"/>
  <c r="AN181" i="10"/>
  <c r="AM181" i="10"/>
  <c r="AL181" i="10"/>
  <c r="AK181" i="10"/>
  <c r="AJ181" i="10"/>
  <c r="AO181" i="10" s="1"/>
  <c r="AH181" i="10"/>
  <c r="AG181" i="10"/>
  <c r="AN179" i="10"/>
  <c r="AM179" i="10"/>
  <c r="AL179" i="10"/>
  <c r="AK179" i="10"/>
  <c r="AJ179" i="10"/>
  <c r="AH179" i="10"/>
  <c r="AG179" i="10"/>
  <c r="AN178" i="10"/>
  <c r="AM178" i="10"/>
  <c r="AL178" i="10"/>
  <c r="AK178" i="10"/>
  <c r="AJ178" i="10"/>
  <c r="AH178" i="10"/>
  <c r="AQ178" i="10" s="1"/>
  <c r="AG178" i="10"/>
  <c r="AN177" i="10"/>
  <c r="AM177" i="10"/>
  <c r="AL177" i="10"/>
  <c r="AK177" i="10"/>
  <c r="AJ177" i="10"/>
  <c r="AH177" i="10"/>
  <c r="AQ177" i="10" s="1"/>
  <c r="AG177" i="10"/>
  <c r="AO177" i="10" s="1"/>
  <c r="AN176" i="10"/>
  <c r="AM176" i="10"/>
  <c r="AL176" i="10"/>
  <c r="AK176" i="10"/>
  <c r="AJ176" i="10"/>
  <c r="AH176" i="10"/>
  <c r="AG176" i="10"/>
  <c r="AO176" i="10" s="1"/>
  <c r="AP174" i="10"/>
  <c r="AN174" i="10"/>
  <c r="AM174" i="10"/>
  <c r="AL174" i="10"/>
  <c r="AK174" i="10"/>
  <c r="AJ174" i="10"/>
  <c r="AH174" i="10"/>
  <c r="AG174" i="10"/>
  <c r="AR174" i="10" s="1"/>
  <c r="AN173" i="10"/>
  <c r="AM173" i="10"/>
  <c r="AL173" i="10"/>
  <c r="AK173" i="10"/>
  <c r="AJ173" i="10"/>
  <c r="AH173" i="10"/>
  <c r="AQ173" i="10" s="1"/>
  <c r="AG173" i="10"/>
  <c r="AO173" i="10" s="1"/>
  <c r="AN172" i="10"/>
  <c r="AM172" i="10"/>
  <c r="AL172" i="10"/>
  <c r="AK172" i="10"/>
  <c r="AQ172" i="10" s="1"/>
  <c r="AJ172" i="10"/>
  <c r="AH172" i="10"/>
  <c r="AG172" i="10"/>
  <c r="AO172" i="10" s="1"/>
  <c r="AT172" i="10" s="1"/>
  <c r="AS165" i="10"/>
  <c r="AG165" i="10"/>
  <c r="AE165" i="10"/>
  <c r="AD165" i="10"/>
  <c r="AC165" i="10"/>
  <c r="AB165" i="10"/>
  <c r="AA165" i="10"/>
  <c r="Z165" i="10"/>
  <c r="Y165" i="10"/>
  <c r="X165" i="10"/>
  <c r="W165" i="10"/>
  <c r="AH165" i="10" s="1"/>
  <c r="V165" i="10"/>
  <c r="U165" i="10"/>
  <c r="T165" i="10"/>
  <c r="S165" i="10"/>
  <c r="R165" i="10"/>
  <c r="Q165" i="10"/>
  <c r="P165" i="10"/>
  <c r="O165" i="10"/>
  <c r="N165" i="10"/>
  <c r="M165" i="10"/>
  <c r="L165" i="10"/>
  <c r="K165" i="10"/>
  <c r="J165" i="10"/>
  <c r="I165" i="10"/>
  <c r="H165" i="10"/>
  <c r="G165" i="10"/>
  <c r="F165" i="10"/>
  <c r="E165" i="10"/>
  <c r="D165" i="10"/>
  <c r="C165" i="10"/>
  <c r="B165" i="10"/>
  <c r="AN164" i="10"/>
  <c r="AM164" i="10"/>
  <c r="AL164" i="10"/>
  <c r="AK164" i="10"/>
  <c r="AQ164" i="10" s="1"/>
  <c r="AJ164" i="10"/>
  <c r="AH164" i="10"/>
  <c r="AG164" i="10"/>
  <c r="AO164" i="10" s="1"/>
  <c r="AT164" i="10" s="1"/>
  <c r="AN163" i="10"/>
  <c r="AM163" i="10"/>
  <c r="AL163" i="10"/>
  <c r="AK163" i="10"/>
  <c r="AJ163" i="10"/>
  <c r="AH163" i="10"/>
  <c r="AG163" i="10"/>
  <c r="AN162" i="10"/>
  <c r="AM162" i="10"/>
  <c r="AL162" i="10"/>
  <c r="AK162" i="10"/>
  <c r="AJ162" i="10"/>
  <c r="AO162" i="10" s="1"/>
  <c r="AH162" i="10"/>
  <c r="AG162" i="10"/>
  <c r="AN161" i="10"/>
  <c r="AM161" i="10"/>
  <c r="AL161" i="10"/>
  <c r="AK161" i="10"/>
  <c r="AQ161" i="10" s="1"/>
  <c r="AJ161" i="10"/>
  <c r="AH161" i="10"/>
  <c r="AG161" i="10"/>
  <c r="AN159" i="10"/>
  <c r="AM159" i="10"/>
  <c r="AL159" i="10"/>
  <c r="AK159" i="10"/>
  <c r="AJ159" i="10"/>
  <c r="AH159" i="10"/>
  <c r="AG159" i="10"/>
  <c r="AN158" i="10"/>
  <c r="AM158" i="10"/>
  <c r="AL158" i="10"/>
  <c r="AK158" i="10"/>
  <c r="AJ158" i="10"/>
  <c r="AH158" i="10"/>
  <c r="AQ158" i="10" s="1"/>
  <c r="AG158" i="10"/>
  <c r="AN157" i="10"/>
  <c r="AM157" i="10"/>
  <c r="AL157" i="10"/>
  <c r="AK157" i="10"/>
  <c r="AQ157" i="10" s="1"/>
  <c r="AJ157" i="10"/>
  <c r="AO157" i="10" s="1"/>
  <c r="AH157" i="10"/>
  <c r="AG157" i="10"/>
  <c r="AN156" i="10"/>
  <c r="AM156" i="10"/>
  <c r="AL156" i="10"/>
  <c r="AK156" i="10"/>
  <c r="AJ156" i="10"/>
  <c r="AO156" i="10" s="1"/>
  <c r="AT156" i="10" s="1"/>
  <c r="AH156" i="10"/>
  <c r="AQ156" i="10" s="1"/>
  <c r="AG156" i="10"/>
  <c r="AN154" i="10"/>
  <c r="AM154" i="10"/>
  <c r="AL154" i="10"/>
  <c r="AK154" i="10"/>
  <c r="AJ154" i="10"/>
  <c r="AH154" i="10"/>
  <c r="AQ154" i="10" s="1"/>
  <c r="AG154" i="10"/>
  <c r="AR154" i="10" s="1"/>
  <c r="AQ153" i="10"/>
  <c r="AN153" i="10"/>
  <c r="AM153" i="10"/>
  <c r="AL153" i="10"/>
  <c r="AK153" i="10"/>
  <c r="AJ153" i="10"/>
  <c r="AO153" i="10" s="1"/>
  <c r="AT153" i="10" s="1"/>
  <c r="AH153" i="10"/>
  <c r="AG153" i="10"/>
  <c r="AN152" i="10"/>
  <c r="AM152" i="10"/>
  <c r="AL152" i="10"/>
  <c r="AK152" i="10"/>
  <c r="AJ152" i="10"/>
  <c r="AO152" i="10" s="1"/>
  <c r="AT152" i="10" s="1"/>
  <c r="AH152" i="10"/>
  <c r="AQ152" i="10" s="1"/>
  <c r="AG152" i="10"/>
  <c r="AS145" i="10"/>
  <c r="AF145" i="10"/>
  <c r="AE145" i="10"/>
  <c r="AD145" i="10"/>
  <c r="AC145" i="10"/>
  <c r="AB145" i="10"/>
  <c r="AG145" i="10" s="1"/>
  <c r="AA145" i="10"/>
  <c r="Z145" i="10"/>
  <c r="AH145" i="10" s="1"/>
  <c r="Y145" i="10"/>
  <c r="X145" i="10"/>
  <c r="W145" i="10"/>
  <c r="V145" i="10"/>
  <c r="U145" i="10"/>
  <c r="T145" i="10"/>
  <c r="S145" i="10"/>
  <c r="R145" i="10"/>
  <c r="Q145" i="10"/>
  <c r="P145" i="10"/>
  <c r="AI145" i="10" s="1"/>
  <c r="O145" i="10"/>
  <c r="N145" i="10"/>
  <c r="M145" i="10"/>
  <c r="L145" i="10"/>
  <c r="K145" i="10"/>
  <c r="J145" i="10"/>
  <c r="I145" i="10"/>
  <c r="H145" i="10"/>
  <c r="G145" i="10"/>
  <c r="F145" i="10"/>
  <c r="E145" i="10"/>
  <c r="D145" i="10"/>
  <c r="C145" i="10"/>
  <c r="B145" i="10"/>
  <c r="AN144" i="10"/>
  <c r="AM144" i="10"/>
  <c r="AL144" i="10"/>
  <c r="AK144" i="10"/>
  <c r="AJ144" i="10"/>
  <c r="AO144" i="10" s="1"/>
  <c r="AI144" i="10"/>
  <c r="AH144" i="10"/>
  <c r="AQ144" i="10" s="1"/>
  <c r="AN143" i="10"/>
  <c r="AM143" i="10"/>
  <c r="AL143" i="10"/>
  <c r="AK143" i="10"/>
  <c r="AJ143" i="10"/>
  <c r="AO143" i="10" s="1"/>
  <c r="AI143" i="10"/>
  <c r="AH143" i="10"/>
  <c r="AO142" i="10"/>
  <c r="AN142" i="10"/>
  <c r="AS142" i="10" s="1"/>
  <c r="AM142" i="10"/>
  <c r="AL142" i="10"/>
  <c r="AK142" i="10"/>
  <c r="AJ142" i="10"/>
  <c r="AI142" i="10"/>
  <c r="AH142" i="10"/>
  <c r="AO141" i="10"/>
  <c r="AN141" i="10"/>
  <c r="AS141" i="10" s="1"/>
  <c r="AM141" i="10"/>
  <c r="AL141" i="10"/>
  <c r="AK141" i="10"/>
  <c r="AJ141" i="10"/>
  <c r="AI141" i="10"/>
  <c r="AH141" i="10"/>
  <c r="AN139" i="10"/>
  <c r="AM139" i="10"/>
  <c r="AL139" i="10"/>
  <c r="AK139" i="10"/>
  <c r="AJ139" i="10"/>
  <c r="AI139" i="10"/>
  <c r="AH139" i="10"/>
  <c r="AQ139" i="10" s="1"/>
  <c r="AG139" i="10"/>
  <c r="AN138" i="10"/>
  <c r="AM138" i="10"/>
  <c r="AL138" i="10"/>
  <c r="AK138" i="10"/>
  <c r="AJ138" i="10"/>
  <c r="AI138" i="10"/>
  <c r="AH138" i="10"/>
  <c r="AQ138" i="10" s="1"/>
  <c r="AG138" i="10"/>
  <c r="AN137" i="10"/>
  <c r="AM137" i="10"/>
  <c r="AL137" i="10"/>
  <c r="AK137" i="10"/>
  <c r="AJ137" i="10"/>
  <c r="AI137" i="10"/>
  <c r="AH137" i="10"/>
  <c r="AQ137" i="10" s="1"/>
  <c r="AG137" i="10"/>
  <c r="AN136" i="10"/>
  <c r="AM136" i="10"/>
  <c r="AL136" i="10"/>
  <c r="AK136" i="10"/>
  <c r="AJ136" i="10"/>
  <c r="AI136" i="10"/>
  <c r="AH136" i="10"/>
  <c r="AQ136" i="10" s="1"/>
  <c r="AG136" i="10"/>
  <c r="AN134" i="10"/>
  <c r="AM134" i="10"/>
  <c r="AR134" i="10" s="1"/>
  <c r="AL134" i="10"/>
  <c r="AK134" i="10"/>
  <c r="AJ134" i="10"/>
  <c r="AI134" i="10"/>
  <c r="AH134" i="10"/>
  <c r="AQ134" i="10" s="1"/>
  <c r="AG134" i="10"/>
  <c r="AP134" i="10" s="1"/>
  <c r="AN133" i="10"/>
  <c r="AM133" i="10"/>
  <c r="AL133" i="10"/>
  <c r="AK133" i="10"/>
  <c r="AJ133" i="10"/>
  <c r="AS133" i="10" s="1"/>
  <c r="AI133" i="10"/>
  <c r="AH133" i="10"/>
  <c r="AQ133" i="10" s="1"/>
  <c r="AG133" i="10"/>
  <c r="AN132" i="10"/>
  <c r="AM132" i="10"/>
  <c r="AL132" i="10"/>
  <c r="AK132" i="10"/>
  <c r="AJ132" i="10"/>
  <c r="AI132" i="10"/>
  <c r="AH132" i="10"/>
  <c r="AQ132" i="10" s="1"/>
  <c r="AG132" i="10"/>
  <c r="AS125" i="10"/>
  <c r="AF125" i="10"/>
  <c r="AE125" i="10"/>
  <c r="AD125" i="10"/>
  <c r="AG125" i="10" s="1"/>
  <c r="AC125" i="10"/>
  <c r="AH125" i="10" s="1"/>
  <c r="AB125" i="10"/>
  <c r="AA125" i="10"/>
  <c r="Z125" i="10"/>
  <c r="Y125" i="10"/>
  <c r="X125" i="10"/>
  <c r="W125" i="10"/>
  <c r="V125" i="10"/>
  <c r="U125" i="10"/>
  <c r="T125" i="10"/>
  <c r="S125" i="10"/>
  <c r="R125" i="10"/>
  <c r="Q125" i="10"/>
  <c r="P125" i="10"/>
  <c r="O125" i="10"/>
  <c r="AI125" i="10" s="1"/>
  <c r="N125" i="10"/>
  <c r="M125" i="10"/>
  <c r="L125" i="10"/>
  <c r="K125" i="10"/>
  <c r="J125" i="10"/>
  <c r="I125" i="10"/>
  <c r="H125" i="10"/>
  <c r="G125" i="10"/>
  <c r="F125" i="10"/>
  <c r="E125" i="10"/>
  <c r="D125" i="10"/>
  <c r="C125" i="10"/>
  <c r="B125" i="10"/>
  <c r="AS124" i="10"/>
  <c r="AI124" i="10"/>
  <c r="AH124" i="10"/>
  <c r="AG124" i="10"/>
  <c r="AN123" i="10"/>
  <c r="AM123" i="10"/>
  <c r="AL123" i="10"/>
  <c r="AK123" i="10"/>
  <c r="AJ123" i="10"/>
  <c r="AI123" i="10"/>
  <c r="AH123" i="10"/>
  <c r="AG123" i="10"/>
  <c r="AN122" i="10"/>
  <c r="AM122" i="10"/>
  <c r="AL122" i="10"/>
  <c r="AK122" i="10"/>
  <c r="AJ122" i="10"/>
  <c r="AI122" i="10"/>
  <c r="AH122" i="10"/>
  <c r="AG122" i="10"/>
  <c r="AN121" i="10"/>
  <c r="AM121" i="10"/>
  <c r="AL121" i="10"/>
  <c r="AK121" i="10"/>
  <c r="AJ121" i="10"/>
  <c r="AI121" i="10"/>
  <c r="AH121" i="10"/>
  <c r="AG121" i="10"/>
  <c r="AN119" i="10"/>
  <c r="AM119" i="10"/>
  <c r="AL119" i="10"/>
  <c r="AK119" i="10"/>
  <c r="AJ119" i="10"/>
  <c r="AI119" i="10"/>
  <c r="AH119" i="10"/>
  <c r="AG119" i="10"/>
  <c r="AN118" i="10"/>
  <c r="AM118" i="10"/>
  <c r="AL118" i="10"/>
  <c r="AK118" i="10"/>
  <c r="AJ118" i="10"/>
  <c r="AI118" i="10"/>
  <c r="AH118" i="10"/>
  <c r="AG118" i="10"/>
  <c r="AN117" i="10"/>
  <c r="AM117" i="10"/>
  <c r="AL117" i="10"/>
  <c r="AK117" i="10"/>
  <c r="AJ117" i="10"/>
  <c r="AI117" i="10"/>
  <c r="AH117" i="10"/>
  <c r="AG117" i="10"/>
  <c r="AN116" i="10"/>
  <c r="AM116" i="10"/>
  <c r="AL116" i="10"/>
  <c r="AK116" i="10"/>
  <c r="AJ116" i="10"/>
  <c r="AI116" i="10"/>
  <c r="AH116" i="10"/>
  <c r="AG116" i="10"/>
  <c r="AS114" i="10"/>
  <c r="AN114" i="10"/>
  <c r="AM114" i="10"/>
  <c r="AR114" i="10" s="1"/>
  <c r="AL114" i="10"/>
  <c r="AK114" i="10"/>
  <c r="AJ114" i="10"/>
  <c r="AI114" i="10"/>
  <c r="AH114" i="10"/>
  <c r="AG114" i="10"/>
  <c r="AP114" i="10" s="1"/>
  <c r="AN113" i="10"/>
  <c r="AM113" i="10"/>
  <c r="AL113" i="10"/>
  <c r="AK113" i="10"/>
  <c r="AJ113" i="10"/>
  <c r="AI113" i="10"/>
  <c r="AH113" i="10"/>
  <c r="AG113" i="10"/>
  <c r="AO113" i="10" s="1"/>
  <c r="AN112" i="10"/>
  <c r="AM112" i="10"/>
  <c r="AL112" i="10"/>
  <c r="AK112" i="10"/>
  <c r="AJ112" i="10"/>
  <c r="AI112" i="10"/>
  <c r="AH112" i="10"/>
  <c r="AG112" i="10"/>
  <c r="AO112" i="10" s="1"/>
  <c r="AS105" i="10"/>
  <c r="AF105" i="10"/>
  <c r="AE105" i="10"/>
  <c r="AH105" i="10" s="1"/>
  <c r="AD105" i="10"/>
  <c r="AC105" i="10"/>
  <c r="AB105" i="10"/>
  <c r="AA105" i="10"/>
  <c r="Z105" i="10"/>
  <c r="Y105" i="10"/>
  <c r="AG105" i="10" s="1"/>
  <c r="X105" i="10"/>
  <c r="W105" i="10"/>
  <c r="V105" i="10"/>
  <c r="U105" i="10"/>
  <c r="T105" i="10"/>
  <c r="S105" i="10"/>
  <c r="R105" i="10"/>
  <c r="Q105" i="10"/>
  <c r="P105" i="10"/>
  <c r="O105" i="10"/>
  <c r="N105" i="10"/>
  <c r="M105" i="10"/>
  <c r="L105" i="10"/>
  <c r="K105" i="10"/>
  <c r="J105" i="10"/>
  <c r="I105" i="10"/>
  <c r="H105" i="10"/>
  <c r="G105" i="10"/>
  <c r="F105" i="10"/>
  <c r="E105" i="10"/>
  <c r="D105" i="10"/>
  <c r="C105" i="10"/>
  <c r="B105" i="10"/>
  <c r="AN104" i="10"/>
  <c r="AM104" i="10"/>
  <c r="AL104" i="10"/>
  <c r="AK104" i="10"/>
  <c r="AJ104" i="10"/>
  <c r="AH104" i="10"/>
  <c r="AG104" i="10"/>
  <c r="AN103" i="10"/>
  <c r="AM103" i="10"/>
  <c r="AL103" i="10"/>
  <c r="AK103" i="10"/>
  <c r="AJ103" i="10"/>
  <c r="AH103" i="10"/>
  <c r="AG103" i="10"/>
  <c r="AN102" i="10"/>
  <c r="AM102" i="10"/>
  <c r="AL102" i="10"/>
  <c r="AK102" i="10"/>
  <c r="AQ102" i="10" s="1"/>
  <c r="AJ102" i="10"/>
  <c r="AH102" i="10"/>
  <c r="AG102" i="10"/>
  <c r="AN101" i="10"/>
  <c r="AM101" i="10"/>
  <c r="AL101" i="10"/>
  <c r="AK101" i="10"/>
  <c r="AJ101" i="10"/>
  <c r="AO101" i="10" s="1"/>
  <c r="AH101" i="10"/>
  <c r="AG101" i="10"/>
  <c r="AN99" i="10"/>
  <c r="AM99" i="10"/>
  <c r="AL99" i="10"/>
  <c r="AK99" i="10"/>
  <c r="AJ99" i="10"/>
  <c r="AH99" i="10"/>
  <c r="AG99" i="10"/>
  <c r="AN98" i="10"/>
  <c r="AM98" i="10"/>
  <c r="AL98" i="10"/>
  <c r="AK98" i="10"/>
  <c r="AJ98" i="10"/>
  <c r="AO98" i="10" s="1"/>
  <c r="AH98" i="10"/>
  <c r="AG98" i="10"/>
  <c r="AN97" i="10"/>
  <c r="AM97" i="10"/>
  <c r="AL97" i="10"/>
  <c r="AK97" i="10"/>
  <c r="AJ97" i="10"/>
  <c r="AH97" i="10"/>
  <c r="AQ97" i="10" s="1"/>
  <c r="AG97" i="10"/>
  <c r="AQ96" i="10"/>
  <c r="AN96" i="10"/>
  <c r="AM96" i="10"/>
  <c r="AL96" i="10"/>
  <c r="AK96" i="10"/>
  <c r="AJ96" i="10"/>
  <c r="AH96" i="10"/>
  <c r="AG96" i="10"/>
  <c r="AP94" i="10"/>
  <c r="AN94" i="10"/>
  <c r="AM94" i="10"/>
  <c r="AL94" i="10"/>
  <c r="AK94" i="10"/>
  <c r="AJ94" i="10"/>
  <c r="AH94" i="10"/>
  <c r="AQ94" i="10" s="1"/>
  <c r="AG94" i="10"/>
  <c r="AR94" i="10" s="1"/>
  <c r="AN93" i="10"/>
  <c r="AM93" i="10"/>
  <c r="AL93" i="10"/>
  <c r="AK93" i="10"/>
  <c r="AJ93" i="10"/>
  <c r="AH93" i="10"/>
  <c r="AQ93" i="10" s="1"/>
  <c r="AG93" i="10"/>
  <c r="AO93" i="10" s="1"/>
  <c r="AN92" i="10"/>
  <c r="AM92" i="10"/>
  <c r="AL92" i="10"/>
  <c r="AK92" i="10"/>
  <c r="AQ92" i="10" s="1"/>
  <c r="AJ92" i="10"/>
  <c r="AH92" i="10"/>
  <c r="AG92" i="10"/>
  <c r="AO92" i="10" s="1"/>
  <c r="AS85" i="10"/>
  <c r="AF85" i="10"/>
  <c r="AE85" i="10"/>
  <c r="AD85" i="10"/>
  <c r="AC85" i="10"/>
  <c r="AB85" i="10"/>
  <c r="AG85" i="10" s="1"/>
  <c r="AA85" i="10"/>
  <c r="Z85" i="10"/>
  <c r="Y85" i="10"/>
  <c r="X85" i="10"/>
  <c r="W85" i="10"/>
  <c r="V85" i="10"/>
  <c r="U85" i="10"/>
  <c r="T85" i="10"/>
  <c r="AH85" i="10" s="1"/>
  <c r="S85" i="10"/>
  <c r="R85" i="10"/>
  <c r="Q85" i="10"/>
  <c r="P85" i="10"/>
  <c r="O85" i="10"/>
  <c r="N85" i="10"/>
  <c r="M85" i="10"/>
  <c r="L85" i="10"/>
  <c r="K85" i="10"/>
  <c r="J85" i="10"/>
  <c r="I85" i="10"/>
  <c r="H85" i="10"/>
  <c r="G85" i="10"/>
  <c r="F85" i="10"/>
  <c r="E85" i="10"/>
  <c r="D85" i="10"/>
  <c r="C85" i="10"/>
  <c r="B85" i="10"/>
  <c r="AI85" i="10" s="1"/>
  <c r="AN84" i="10"/>
  <c r="AM84" i="10"/>
  <c r="AL84" i="10"/>
  <c r="AK84" i="10"/>
  <c r="AJ84" i="10"/>
  <c r="AI84" i="10"/>
  <c r="AH84" i="10"/>
  <c r="AQ84" i="10" s="1"/>
  <c r="AG84" i="10"/>
  <c r="AN83" i="10"/>
  <c r="AM83" i="10"/>
  <c r="AL83" i="10"/>
  <c r="AK83" i="10"/>
  <c r="AJ83" i="10"/>
  <c r="AI83" i="10"/>
  <c r="AH83" i="10"/>
  <c r="AQ83" i="10" s="1"/>
  <c r="AG83" i="10"/>
  <c r="AN82" i="10"/>
  <c r="AM82" i="10"/>
  <c r="AL82" i="10"/>
  <c r="AK82" i="10"/>
  <c r="AJ82" i="10"/>
  <c r="AI82" i="10"/>
  <c r="AH82" i="10"/>
  <c r="AQ82" i="10" s="1"/>
  <c r="AG82" i="10"/>
  <c r="AN81" i="10"/>
  <c r="AM81" i="10"/>
  <c r="AL81" i="10"/>
  <c r="AK81" i="10"/>
  <c r="AJ81" i="10"/>
  <c r="AI81" i="10"/>
  <c r="AH81" i="10"/>
  <c r="AQ81" i="10" s="1"/>
  <c r="AG81" i="10"/>
  <c r="AN79" i="10"/>
  <c r="AS79" i="10" s="1"/>
  <c r="AM79" i="10"/>
  <c r="AL79" i="10"/>
  <c r="AK79" i="10"/>
  <c r="AJ79" i="10"/>
  <c r="AI79" i="10"/>
  <c r="AH79" i="10"/>
  <c r="AG79" i="10"/>
  <c r="AO79" i="10" s="1"/>
  <c r="AN78" i="10"/>
  <c r="AM78" i="10"/>
  <c r="AL78" i="10"/>
  <c r="AK78" i="10"/>
  <c r="AJ78" i="10"/>
  <c r="AI78" i="10"/>
  <c r="AH78" i="10"/>
  <c r="AG78" i="10"/>
  <c r="AO78" i="10" s="1"/>
  <c r="AN77" i="10"/>
  <c r="AM77" i="10"/>
  <c r="AL77" i="10"/>
  <c r="AK77" i="10"/>
  <c r="AJ77" i="10"/>
  <c r="AI77" i="10"/>
  <c r="AH77" i="10"/>
  <c r="AQ77" i="10" s="1"/>
  <c r="AG77" i="10"/>
  <c r="AN76" i="10"/>
  <c r="AM76" i="10"/>
  <c r="AL76" i="10"/>
  <c r="AK76" i="10"/>
  <c r="AJ76" i="10"/>
  <c r="AI76" i="10"/>
  <c r="AH76" i="10"/>
  <c r="AQ76" i="10" s="1"/>
  <c r="AG76" i="10"/>
  <c r="AN74" i="10"/>
  <c r="AM74" i="10"/>
  <c r="AL74" i="10"/>
  <c r="AK74" i="10"/>
  <c r="AJ74" i="10"/>
  <c r="AI74" i="10"/>
  <c r="AH74" i="10"/>
  <c r="AQ74" i="10" s="1"/>
  <c r="AG74" i="10"/>
  <c r="AR74" i="10" s="1"/>
  <c r="AN73" i="10"/>
  <c r="AM73" i="10"/>
  <c r="AL73" i="10"/>
  <c r="AK73" i="10"/>
  <c r="AJ73" i="10"/>
  <c r="AI73" i="10"/>
  <c r="AH73" i="10"/>
  <c r="AQ73" i="10" s="1"/>
  <c r="AG73" i="10"/>
  <c r="AN72" i="10"/>
  <c r="AM72" i="10"/>
  <c r="AL72" i="10"/>
  <c r="AK72" i="10"/>
  <c r="AJ72" i="10"/>
  <c r="AI72" i="10"/>
  <c r="AH72" i="10"/>
  <c r="AQ72" i="10" s="1"/>
  <c r="AG72" i="10"/>
  <c r="AS65" i="10"/>
  <c r="AF65" i="10"/>
  <c r="AE65" i="10"/>
  <c r="AD65" i="10"/>
  <c r="AG65" i="10" s="1"/>
  <c r="AC65" i="10"/>
  <c r="AB65" i="10"/>
  <c r="AA65" i="10"/>
  <c r="Z65" i="10"/>
  <c r="Y65" i="10"/>
  <c r="X65" i="10"/>
  <c r="W65" i="10"/>
  <c r="V65" i="10"/>
  <c r="U65" i="10"/>
  <c r="T65" i="10"/>
  <c r="S65" i="10"/>
  <c r="R65" i="10"/>
  <c r="Q65" i="10"/>
  <c r="P65" i="10"/>
  <c r="O65" i="10"/>
  <c r="N65" i="10"/>
  <c r="M65" i="10"/>
  <c r="L65" i="10"/>
  <c r="K65" i="10"/>
  <c r="J65" i="10"/>
  <c r="I65" i="10"/>
  <c r="H65" i="10"/>
  <c r="G65" i="10"/>
  <c r="F65" i="10"/>
  <c r="E65" i="10"/>
  <c r="D65" i="10"/>
  <c r="C65" i="10"/>
  <c r="B65" i="10"/>
  <c r="AH65" i="10" s="1"/>
  <c r="AN64" i="10"/>
  <c r="AM64" i="10"/>
  <c r="AL64" i="10"/>
  <c r="AK64" i="10"/>
  <c r="AJ64" i="10"/>
  <c r="AI64" i="10"/>
  <c r="AH64" i="10"/>
  <c r="AQ64" i="10" s="1"/>
  <c r="AG64" i="10"/>
  <c r="AN63" i="10"/>
  <c r="AM63" i="10"/>
  <c r="AL63" i="10"/>
  <c r="AK63" i="10"/>
  <c r="AJ63" i="10"/>
  <c r="AI63" i="10"/>
  <c r="AH63" i="10"/>
  <c r="AQ63" i="10" s="1"/>
  <c r="AG63" i="10"/>
  <c r="AN62" i="10"/>
  <c r="AM62" i="10"/>
  <c r="AL62" i="10"/>
  <c r="AK62" i="10"/>
  <c r="AJ62" i="10"/>
  <c r="AI62" i="10"/>
  <c r="AH62" i="10"/>
  <c r="AQ62" i="10" s="1"/>
  <c r="AG62" i="10"/>
  <c r="AN61" i="10"/>
  <c r="AM61" i="10"/>
  <c r="AL61" i="10"/>
  <c r="AK61" i="10"/>
  <c r="AJ61" i="10"/>
  <c r="AI61" i="10"/>
  <c r="AH61" i="10"/>
  <c r="AQ61" i="10" s="1"/>
  <c r="AG61" i="10"/>
  <c r="AN59" i="10"/>
  <c r="AM59" i="10"/>
  <c r="AL59" i="10"/>
  <c r="AK59" i="10"/>
  <c r="AJ59" i="10"/>
  <c r="AI59" i="10"/>
  <c r="AH59" i="10"/>
  <c r="AQ59" i="10" s="1"/>
  <c r="AG59" i="10"/>
  <c r="AN58" i="10"/>
  <c r="AM58" i="10"/>
  <c r="AL58" i="10"/>
  <c r="AK58" i="10"/>
  <c r="AJ58" i="10"/>
  <c r="AI58" i="10"/>
  <c r="AH58" i="10"/>
  <c r="AQ58" i="10" s="1"/>
  <c r="AG58" i="10"/>
  <c r="AN57" i="10"/>
  <c r="AM57" i="10"/>
  <c r="AL57" i="10"/>
  <c r="AK57" i="10"/>
  <c r="AJ57" i="10"/>
  <c r="AI57" i="10"/>
  <c r="AH57" i="10"/>
  <c r="AQ57" i="10" s="1"/>
  <c r="AG57" i="10"/>
  <c r="AN56" i="10"/>
  <c r="AM56" i="10"/>
  <c r="AL56" i="10"/>
  <c r="AK56" i="10"/>
  <c r="AJ56" i="10"/>
  <c r="AI56" i="10"/>
  <c r="AH56" i="10"/>
  <c r="AQ56" i="10" s="1"/>
  <c r="AG56" i="10"/>
  <c r="AN54" i="10"/>
  <c r="AM54" i="10"/>
  <c r="AL54" i="10"/>
  <c r="AK54" i="10"/>
  <c r="AJ54" i="10"/>
  <c r="AS54" i="10" s="1"/>
  <c r="AI54" i="10"/>
  <c r="AH54" i="10"/>
  <c r="AR54" i="10" s="1"/>
  <c r="AG54" i="10"/>
  <c r="AP54" i="10" s="1"/>
  <c r="AN53" i="10"/>
  <c r="AM53" i="10"/>
  <c r="AL53" i="10"/>
  <c r="AK53" i="10"/>
  <c r="AJ53" i="10"/>
  <c r="AI53" i="10"/>
  <c r="AH53" i="10"/>
  <c r="AQ53" i="10" s="1"/>
  <c r="AG53" i="10"/>
  <c r="AN52" i="10"/>
  <c r="AM52" i="10"/>
  <c r="AL52" i="10"/>
  <c r="AK52" i="10"/>
  <c r="AJ52" i="10"/>
  <c r="AI52" i="10"/>
  <c r="AH52" i="10"/>
  <c r="AQ52" i="10" s="1"/>
  <c r="AG52" i="10"/>
  <c r="AS45" i="10"/>
  <c r="AF45" i="10"/>
  <c r="AI45" i="10" s="1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C45" i="10"/>
  <c r="B45" i="10"/>
  <c r="AG45" i="10" s="1"/>
  <c r="AN44" i="10"/>
  <c r="AM44" i="10"/>
  <c r="AL44" i="10"/>
  <c r="AK44" i="10"/>
  <c r="AJ44" i="10"/>
  <c r="AI44" i="10"/>
  <c r="AH44" i="10"/>
  <c r="AQ44" i="10" s="1"/>
  <c r="AG44" i="10"/>
  <c r="AN43" i="10"/>
  <c r="AM43" i="10"/>
  <c r="AL43" i="10"/>
  <c r="AK43" i="10"/>
  <c r="AJ43" i="10"/>
  <c r="AI43" i="10"/>
  <c r="AH43" i="10"/>
  <c r="AQ43" i="10" s="1"/>
  <c r="AG43" i="10"/>
  <c r="AN42" i="10"/>
  <c r="AM42" i="10"/>
  <c r="AL42" i="10"/>
  <c r="AK42" i="10"/>
  <c r="AJ42" i="10"/>
  <c r="AI42" i="10"/>
  <c r="AH42" i="10"/>
  <c r="AQ42" i="10" s="1"/>
  <c r="AG42" i="10"/>
  <c r="AN41" i="10"/>
  <c r="AM41" i="10"/>
  <c r="AL41" i="10"/>
  <c r="AK41" i="10"/>
  <c r="AJ41" i="10"/>
  <c r="AI41" i="10"/>
  <c r="AH41" i="10"/>
  <c r="AQ41" i="10" s="1"/>
  <c r="AG41" i="10"/>
  <c r="AN39" i="10"/>
  <c r="AM39" i="10"/>
  <c r="AL39" i="10"/>
  <c r="AK39" i="10"/>
  <c r="AJ39" i="10"/>
  <c r="AI39" i="10"/>
  <c r="AH39" i="10"/>
  <c r="AQ39" i="10" s="1"/>
  <c r="AG39" i="10"/>
  <c r="AN38" i="10"/>
  <c r="AM38" i="10"/>
  <c r="AL38" i="10"/>
  <c r="AK38" i="10"/>
  <c r="AJ38" i="10"/>
  <c r="AI38" i="10"/>
  <c r="AH38" i="10"/>
  <c r="AQ38" i="10" s="1"/>
  <c r="AG38" i="10"/>
  <c r="AN37" i="10"/>
  <c r="AM37" i="10"/>
  <c r="AL37" i="10"/>
  <c r="AK37" i="10"/>
  <c r="AJ37" i="10"/>
  <c r="AI37" i="10"/>
  <c r="AH37" i="10"/>
  <c r="AQ37" i="10" s="1"/>
  <c r="AG37" i="10"/>
  <c r="AN36" i="10"/>
  <c r="AM36" i="10"/>
  <c r="AL36" i="10"/>
  <c r="AK36" i="10"/>
  <c r="AJ36" i="10"/>
  <c r="AI36" i="10"/>
  <c r="AH36" i="10"/>
  <c r="AQ36" i="10" s="1"/>
  <c r="AG36" i="10"/>
  <c r="AN34" i="10"/>
  <c r="AM34" i="10"/>
  <c r="AL34" i="10"/>
  <c r="AK34" i="10"/>
  <c r="AJ34" i="10"/>
  <c r="AI34" i="10"/>
  <c r="AH34" i="10"/>
  <c r="AR34" i="10" s="1"/>
  <c r="AG34" i="10"/>
  <c r="AP34" i="10" s="1"/>
  <c r="AN33" i="10"/>
  <c r="AM33" i="10"/>
  <c r="AL33" i="10"/>
  <c r="AK33" i="10"/>
  <c r="AJ33" i="10"/>
  <c r="AI33" i="10"/>
  <c r="AH33" i="10"/>
  <c r="AQ33" i="10" s="1"/>
  <c r="AG33" i="10"/>
  <c r="AN32" i="10"/>
  <c r="AM32" i="10"/>
  <c r="AL32" i="10"/>
  <c r="AK32" i="10"/>
  <c r="AJ32" i="10"/>
  <c r="AI32" i="10"/>
  <c r="AH32" i="10"/>
  <c r="AQ32" i="10" s="1"/>
  <c r="AG32" i="10"/>
  <c r="AS25" i="10"/>
  <c r="AF25" i="10"/>
  <c r="AE25" i="10"/>
  <c r="AD25" i="10"/>
  <c r="AC25" i="10"/>
  <c r="AB25" i="10"/>
  <c r="AA25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B25" i="10"/>
  <c r="AO24" i="10"/>
  <c r="AN24" i="10"/>
  <c r="AM24" i="10"/>
  <c r="AL24" i="10"/>
  <c r="AK24" i="10"/>
  <c r="AJ24" i="10"/>
  <c r="AH24" i="10"/>
  <c r="AG24" i="10"/>
  <c r="AN23" i="10"/>
  <c r="AM23" i="10"/>
  <c r="AL23" i="10"/>
  <c r="AK23" i="10"/>
  <c r="AJ23" i="10"/>
  <c r="AH23" i="10"/>
  <c r="AQ23" i="10" s="1"/>
  <c r="AG23" i="10"/>
  <c r="AN22" i="10"/>
  <c r="AM22" i="10"/>
  <c r="AL22" i="10"/>
  <c r="AK22" i="10"/>
  <c r="AJ22" i="10"/>
  <c r="AO22" i="10" s="1"/>
  <c r="AT22" i="10" s="1"/>
  <c r="AH22" i="10"/>
  <c r="AQ22" i="10" s="1"/>
  <c r="AG22" i="10"/>
  <c r="AN21" i="10"/>
  <c r="AM21" i="10"/>
  <c r="AL21" i="10"/>
  <c r="AK21" i="10"/>
  <c r="AJ21" i="10"/>
  <c r="AH21" i="10"/>
  <c r="AG21" i="10"/>
  <c r="AO21" i="10" s="1"/>
  <c r="AN19" i="10"/>
  <c r="AM19" i="10"/>
  <c r="AL19" i="10"/>
  <c r="AK19" i="10"/>
  <c r="AQ19" i="10" s="1"/>
  <c r="AJ19" i="10"/>
  <c r="AH19" i="10"/>
  <c r="AG19" i="10"/>
  <c r="AO19" i="10" s="1"/>
  <c r="AN18" i="10"/>
  <c r="AM18" i="10"/>
  <c r="AL18" i="10"/>
  <c r="AK18" i="10"/>
  <c r="AJ18" i="10"/>
  <c r="AH18" i="10"/>
  <c r="AQ18" i="10" s="1"/>
  <c r="AG18" i="10"/>
  <c r="AO18" i="10" s="1"/>
  <c r="AN17" i="10"/>
  <c r="AM17" i="10"/>
  <c r="AL17" i="10"/>
  <c r="AK17" i="10"/>
  <c r="AJ17" i="10"/>
  <c r="AH17" i="10"/>
  <c r="AQ17" i="10" s="1"/>
  <c r="AG17" i="10"/>
  <c r="AO17" i="10" s="1"/>
  <c r="AN16" i="10"/>
  <c r="AM16" i="10"/>
  <c r="AL16" i="10"/>
  <c r="AK16" i="10"/>
  <c r="AJ16" i="10"/>
  <c r="AH16" i="10"/>
  <c r="AG16" i="10"/>
  <c r="AO16" i="10" s="1"/>
  <c r="AN14" i="10"/>
  <c r="AM14" i="10"/>
  <c r="AL14" i="10"/>
  <c r="AK14" i="10"/>
  <c r="AJ14" i="10"/>
  <c r="AH14" i="10"/>
  <c r="AG14" i="10"/>
  <c r="AO13" i="10"/>
  <c r="AN13" i="10"/>
  <c r="AM13" i="10"/>
  <c r="AL13" i="10"/>
  <c r="AK13" i="10"/>
  <c r="AJ13" i="10"/>
  <c r="AH13" i="10"/>
  <c r="AG13" i="10"/>
  <c r="AS12" i="10"/>
  <c r="AN12" i="10"/>
  <c r="AM12" i="10"/>
  <c r="AL12" i="10"/>
  <c r="AK12" i="10"/>
  <c r="AJ12" i="10"/>
  <c r="AH12" i="10"/>
  <c r="AG12" i="10"/>
  <c r="AS116" i="10" l="1"/>
  <c r="AS117" i="10"/>
  <c r="AS118" i="10"/>
  <c r="AS119" i="10"/>
  <c r="AS121" i="10"/>
  <c r="AS122" i="10"/>
  <c r="AS123" i="10"/>
  <c r="AS76" i="10"/>
  <c r="AS77" i="10"/>
  <c r="AQ21" i="10"/>
  <c r="AT101" i="10"/>
  <c r="AS78" i="10"/>
  <c r="AT78" i="10" s="1"/>
  <c r="AS113" i="10"/>
  <c r="AQ174" i="10"/>
  <c r="AO192" i="10"/>
  <c r="AT192" i="10" s="1"/>
  <c r="AO193" i="10"/>
  <c r="AT193" i="10" s="1"/>
  <c r="AR194" i="10"/>
  <c r="AO196" i="10"/>
  <c r="AT196" i="10" s="1"/>
  <c r="AO197" i="10"/>
  <c r="AT197" i="10" s="1"/>
  <c r="AO198" i="10"/>
  <c r="AT198" i="10" s="1"/>
  <c r="AO12" i="10"/>
  <c r="AT12" i="10" s="1"/>
  <c r="AP14" i="10"/>
  <c r="AQ16" i="10"/>
  <c r="AO104" i="10"/>
  <c r="AQ112" i="10"/>
  <c r="AT112" i="10" s="1"/>
  <c r="AQ113" i="10"/>
  <c r="AT113" i="10" s="1"/>
  <c r="AQ114" i="10"/>
  <c r="AT114" i="10" s="1"/>
  <c r="AO116" i="10"/>
  <c r="AT116" i="10" s="1"/>
  <c r="AO117" i="10"/>
  <c r="AO118" i="10"/>
  <c r="AO119" i="10"/>
  <c r="AO121" i="10"/>
  <c r="AO122" i="10"/>
  <c r="AO123" i="10"/>
  <c r="AT123" i="10" s="1"/>
  <c r="AO163" i="10"/>
  <c r="AT163" i="10" s="1"/>
  <c r="AO182" i="10"/>
  <c r="AT182" i="10" s="1"/>
  <c r="AO183" i="10"/>
  <c r="AQ184" i="10"/>
  <c r="AT184" i="10" s="1"/>
  <c r="AO201" i="10"/>
  <c r="AO202" i="10"/>
  <c r="AT202" i="10" s="1"/>
  <c r="AO203" i="10"/>
  <c r="AO204" i="10"/>
  <c r="AT204" i="10" s="1"/>
  <c r="AQ12" i="10"/>
  <c r="AQ13" i="10"/>
  <c r="AT13" i="10" s="1"/>
  <c r="AR14" i="10"/>
  <c r="AS32" i="10"/>
  <c r="AS33" i="10"/>
  <c r="AS34" i="10"/>
  <c r="AS56" i="10"/>
  <c r="AS58" i="10"/>
  <c r="AS61" i="10"/>
  <c r="AS62" i="10"/>
  <c r="AS63" i="10"/>
  <c r="AT63" i="10" s="1"/>
  <c r="AS64" i="10"/>
  <c r="AT64" i="10" s="1"/>
  <c r="AS73" i="10"/>
  <c r="AS74" i="10"/>
  <c r="AS81" i="10"/>
  <c r="AS83" i="10"/>
  <c r="AO102" i="10"/>
  <c r="AT102" i="10" s="1"/>
  <c r="AO103" i="10"/>
  <c r="AT103" i="10" s="1"/>
  <c r="AQ104" i="10"/>
  <c r="AS112" i="10"/>
  <c r="AQ116" i="10"/>
  <c r="AQ117" i="10"/>
  <c r="AQ118" i="10"/>
  <c r="AQ119" i="10"/>
  <c r="AT119" i="10" s="1"/>
  <c r="AQ121" i="10"/>
  <c r="AQ122" i="10"/>
  <c r="AT122" i="10" s="1"/>
  <c r="AQ123" i="10"/>
  <c r="AS144" i="10"/>
  <c r="AT144" i="10" s="1"/>
  <c r="AO161" i="10"/>
  <c r="AT161" i="10" s="1"/>
  <c r="AQ163" i="10"/>
  <c r="AQ183" i="10"/>
  <c r="AQ201" i="10"/>
  <c r="AQ202" i="10"/>
  <c r="AQ203" i="10"/>
  <c r="AT203" i="10" s="1"/>
  <c r="AQ204" i="10"/>
  <c r="AO221" i="10"/>
  <c r="AT221" i="10" s="1"/>
  <c r="AO222" i="10"/>
  <c r="AO223" i="10"/>
  <c r="AO224" i="10"/>
  <c r="AO32" i="10"/>
  <c r="AO33" i="10"/>
  <c r="AT33" i="10" s="1"/>
  <c r="AT34" i="10"/>
  <c r="AO36" i="10"/>
  <c r="AT36" i="10" s="1"/>
  <c r="AO37" i="10"/>
  <c r="AO38" i="10"/>
  <c r="AO39" i="10"/>
  <c r="AO41" i="10"/>
  <c r="AT41" i="10" s="1"/>
  <c r="AO42" i="10"/>
  <c r="AT42" i="10" s="1"/>
  <c r="AO43" i="10"/>
  <c r="AT43" i="10" s="1"/>
  <c r="AO44" i="10"/>
  <c r="AT44" i="10" s="1"/>
  <c r="AO52" i="10"/>
  <c r="AT52" i="10" s="1"/>
  <c r="AU51" i="10" s="1"/>
  <c r="AO53" i="10"/>
  <c r="AT53" i="10" s="1"/>
  <c r="AT54" i="10"/>
  <c r="AO56" i="10"/>
  <c r="AO57" i="10"/>
  <c r="AO58" i="10"/>
  <c r="AO59" i="10"/>
  <c r="AT59" i="10" s="1"/>
  <c r="AO61" i="10"/>
  <c r="AT61" i="10" s="1"/>
  <c r="AO62" i="10"/>
  <c r="AT62" i="10" s="1"/>
  <c r="AO63" i="10"/>
  <c r="AO64" i="10"/>
  <c r="AO72" i="10"/>
  <c r="AO73" i="10"/>
  <c r="AO76" i="10"/>
  <c r="AO77" i="10"/>
  <c r="AT77" i="10" s="1"/>
  <c r="AT94" i="10"/>
  <c r="AU91" i="10" s="1"/>
  <c r="AO99" i="10"/>
  <c r="AT99" i="10" s="1"/>
  <c r="AQ101" i="10"/>
  <c r="AQ103" i="10"/>
  <c r="AO159" i="10"/>
  <c r="AT159" i="10" s="1"/>
  <c r="AQ162" i="10"/>
  <c r="AO179" i="10"/>
  <c r="AQ181" i="10"/>
  <c r="AO212" i="10"/>
  <c r="AT212" i="10" s="1"/>
  <c r="AO213" i="10"/>
  <c r="AT213" i="10" s="1"/>
  <c r="AO216" i="10"/>
  <c r="AT216" i="10" s="1"/>
  <c r="AO217" i="10"/>
  <c r="AT217" i="10" s="1"/>
  <c r="AO218" i="10"/>
  <c r="AT218" i="10" s="1"/>
  <c r="AO219" i="10"/>
  <c r="AQ221" i="10"/>
  <c r="AQ222" i="10"/>
  <c r="AQ223" i="10"/>
  <c r="AQ224" i="10"/>
  <c r="AO23" i="10"/>
  <c r="AT23" i="10" s="1"/>
  <c r="AQ24" i="10"/>
  <c r="AT79" i="10"/>
  <c r="AS82" i="10"/>
  <c r="AS84" i="10"/>
  <c r="AO96" i="10"/>
  <c r="AT96" i="10" s="1"/>
  <c r="AO97" i="10"/>
  <c r="AT97" i="10" s="1"/>
  <c r="AQ98" i="10"/>
  <c r="AT98" i="10" s="1"/>
  <c r="AQ99" i="10"/>
  <c r="AS132" i="10"/>
  <c r="AS134" i="10"/>
  <c r="AT134" i="10" s="1"/>
  <c r="AS136" i="10"/>
  <c r="AS137" i="10"/>
  <c r="AS138" i="10"/>
  <c r="AS139" i="10"/>
  <c r="AT139" i="10" s="1"/>
  <c r="AO158" i="10"/>
  <c r="AT158" i="10" s="1"/>
  <c r="AQ159" i="10"/>
  <c r="AO178" i="10"/>
  <c r="AT178" i="10" s="1"/>
  <c r="AQ179" i="10"/>
  <c r="AT21" i="10"/>
  <c r="AS52" i="10"/>
  <c r="AS53" i="10"/>
  <c r="AS57" i="10"/>
  <c r="AS59" i="10"/>
  <c r="AQ78" i="10"/>
  <c r="AQ79" i="10"/>
  <c r="AO81" i="10"/>
  <c r="AT81" i="10" s="1"/>
  <c r="AU80" i="10" s="1"/>
  <c r="AO82" i="10"/>
  <c r="AT82" i="10" s="1"/>
  <c r="AO83" i="10"/>
  <c r="AO84" i="10"/>
  <c r="AT92" i="10"/>
  <c r="AT93" i="10"/>
  <c r="AO132" i="10"/>
  <c r="AO133" i="10"/>
  <c r="AO136" i="10"/>
  <c r="AT136" i="10" s="1"/>
  <c r="AO137" i="10"/>
  <c r="AT137" i="10" s="1"/>
  <c r="AO138" i="10"/>
  <c r="AO139" i="10"/>
  <c r="AQ141" i="10"/>
  <c r="AT141" i="10" s="1"/>
  <c r="AQ142" i="10"/>
  <c r="AQ143" i="10"/>
  <c r="AT37" i="10"/>
  <c r="AT38" i="10"/>
  <c r="AT39" i="10"/>
  <c r="AT17" i="10"/>
  <c r="AH25" i="10"/>
  <c r="AG25" i="10"/>
  <c r="AT19" i="10"/>
  <c r="AQ176" i="10"/>
  <c r="AT176" i="10" s="1"/>
  <c r="AT177" i="10"/>
  <c r="AH225" i="10"/>
  <c r="AG225" i="10" s="1"/>
  <c r="AT16" i="10"/>
  <c r="AT173" i="10"/>
  <c r="AT117" i="10"/>
  <c r="AT118" i="10"/>
  <c r="AT121" i="10"/>
  <c r="AT24" i="10"/>
  <c r="AT56" i="10"/>
  <c r="AT58" i="10"/>
  <c r="AT72" i="10"/>
  <c r="AT73" i="10"/>
  <c r="AT76" i="10"/>
  <c r="AT157" i="10"/>
  <c r="AU155" i="10" s="1"/>
  <c r="AT142" i="10"/>
  <c r="AT162" i="10"/>
  <c r="AU160" i="10" s="1"/>
  <c r="AU20" i="10"/>
  <c r="AT83" i="10"/>
  <c r="AT84" i="10"/>
  <c r="AT132" i="10"/>
  <c r="AT133" i="10"/>
  <c r="AT138" i="10"/>
  <c r="AT174" i="10"/>
  <c r="AT181" i="10"/>
  <c r="AT18" i="10"/>
  <c r="AP194" i="10"/>
  <c r="AT194" i="10" s="1"/>
  <c r="AS143" i="10"/>
  <c r="AT143" i="10" s="1"/>
  <c r="AQ219" i="10"/>
  <c r="AT219" i="10" s="1"/>
  <c r="AU215" i="10" s="1"/>
  <c r="AI65" i="10"/>
  <c r="AR214" i="10"/>
  <c r="AT214" i="10" s="1"/>
  <c r="AP74" i="10"/>
  <c r="AT74" i="10" s="1"/>
  <c r="AP154" i="10"/>
  <c r="AT154" i="10" s="1"/>
  <c r="AH45" i="10"/>
  <c r="AU95" i="10" l="1"/>
  <c r="AT125" i="10"/>
  <c r="AU111" i="10"/>
  <c r="AT165" i="10"/>
  <c r="AU195" i="10"/>
  <c r="AT179" i="10"/>
  <c r="AT185" i="10" s="1"/>
  <c r="AT32" i="10"/>
  <c r="AU171" i="10"/>
  <c r="AT57" i="10"/>
  <c r="AT65" i="10" s="1"/>
  <c r="AT230" i="10" s="1"/>
  <c r="AU40" i="10"/>
  <c r="AT104" i="10"/>
  <c r="AT105" i="10" s="1"/>
  <c r="AU180" i="10"/>
  <c r="AT224" i="10"/>
  <c r="AT201" i="10"/>
  <c r="AU200" i="10" s="1"/>
  <c r="AT205" i="10"/>
  <c r="AT231" i="10" s="1"/>
  <c r="AT223" i="10"/>
  <c r="AU220" i="10" s="1"/>
  <c r="AT14" i="10"/>
  <c r="AU11" i="10" s="1"/>
  <c r="AT222" i="10"/>
  <c r="AT183" i="10"/>
  <c r="AU35" i="10"/>
  <c r="AU211" i="10"/>
  <c r="AU140" i="10"/>
  <c r="AU75" i="10"/>
  <c r="AU120" i="10"/>
  <c r="AU55" i="10"/>
  <c r="AT85" i="10"/>
  <c r="AU71" i="10"/>
  <c r="AU131" i="10"/>
  <c r="AT145" i="10"/>
  <c r="AU15" i="10"/>
  <c r="AU151" i="10"/>
  <c r="AU115" i="10"/>
  <c r="AU191" i="10"/>
  <c r="AU135" i="10"/>
  <c r="AU60" i="10"/>
  <c r="B9" i="6"/>
  <c r="AT225" i="10" l="1"/>
  <c r="AT232" i="10" s="1"/>
  <c r="AT233" i="10" s="1"/>
  <c r="AU31" i="10"/>
  <c r="AT45" i="10"/>
  <c r="AT229" i="10" s="1"/>
  <c r="AU100" i="10"/>
  <c r="E230" i="10"/>
  <c r="B9" i="8" s="1"/>
  <c r="AT25" i="10"/>
  <c r="AT228" i="10" s="1"/>
  <c r="AU175" i="10"/>
  <c r="E229" i="10" s="1"/>
  <c r="B8" i="8" s="1"/>
  <c r="E228" i="10"/>
  <c r="E9" i="6" l="1"/>
  <c r="E10" i="6"/>
  <c r="C9" i="8" l="1"/>
  <c r="B8" i="6"/>
  <c r="C8" i="8"/>
  <c r="E8" i="6" l="1"/>
  <c r="C7" i="8" l="1"/>
  <c r="E11" i="6"/>
  <c r="D8" i="8" l="1"/>
  <c r="D9" i="8"/>
  <c r="D7" i="8" l="1"/>
  <c r="D10" i="8" s="1"/>
</calcChain>
</file>

<file path=xl/sharedStrings.xml><?xml version="1.0" encoding="utf-8"?>
<sst xmlns="http://schemas.openxmlformats.org/spreadsheetml/2006/main" count="644" uniqueCount="96">
  <si>
    <t>Taux horaire de jour - semaine du lundi au samedi (6h-21h)</t>
  </si>
  <si>
    <t>Taux horaire de nuit - Semaine du lundi au samedi (21h-6h)</t>
  </si>
  <si>
    <t>Taux horaire de jour - Dimanche (6h-21h)</t>
  </si>
  <si>
    <t>Taux horaire de nuit - Dimanche (21h-6h)</t>
  </si>
  <si>
    <t xml:space="preserve">Unité </t>
  </si>
  <si>
    <t>heure</t>
  </si>
  <si>
    <t>%</t>
  </si>
  <si>
    <t>TOTAL</t>
  </si>
  <si>
    <t>Férié</t>
  </si>
  <si>
    <t>D</t>
  </si>
  <si>
    <t>L / S</t>
  </si>
  <si>
    <t>M</t>
  </si>
  <si>
    <t>L</t>
  </si>
  <si>
    <t>S</t>
  </si>
  <si>
    <t>V</t>
  </si>
  <si>
    <t>J</t>
  </si>
  <si>
    <t>semaine</t>
  </si>
  <si>
    <t>DECEMBRE 2024</t>
  </si>
  <si>
    <t>NOVEMBRE 2024</t>
  </si>
  <si>
    <t>OCTOBRE 2024</t>
  </si>
  <si>
    <t>SEPTEMBRE 2024</t>
  </si>
  <si>
    <t>AOUT 2024</t>
  </si>
  <si>
    <t>JUILLET 2024</t>
  </si>
  <si>
    <t>JUIN 2024</t>
  </si>
  <si>
    <t>MAI 2024</t>
  </si>
  <si>
    <t>AVRIL 2024</t>
  </si>
  <si>
    <t>MARS 2024</t>
  </si>
  <si>
    <t>Taux horaire de nuit - l /s (21h-6h)</t>
  </si>
  <si>
    <t>Taux horaire de jour - l/s (6h-21h)</t>
  </si>
  <si>
    <t>FEVRIER 2024</t>
  </si>
  <si>
    <t>Taux horaire de jour - D (6h-21h)</t>
  </si>
  <si>
    <t>Majoration Jours fériés en %</t>
  </si>
  <si>
    <t>Total € de jour - l/s (6h-21h)</t>
  </si>
  <si>
    <t>Total €  de nuit - l /s (21h-6h)</t>
  </si>
  <si>
    <t>Total €  de jour - D (6h-21h)</t>
  </si>
  <si>
    <t>Total €  de nuit - Dimanche (21h-6h)</t>
  </si>
  <si>
    <t xml:space="preserve">Total € Majoration Jours fériés </t>
  </si>
  <si>
    <t>A</t>
  </si>
  <si>
    <t>B</t>
  </si>
  <si>
    <t>C</t>
  </si>
  <si>
    <t>E</t>
  </si>
  <si>
    <t>F</t>
  </si>
  <si>
    <t>G</t>
  </si>
  <si>
    <t>H</t>
  </si>
  <si>
    <t>I = A x D</t>
  </si>
  <si>
    <t>J = A x E</t>
  </si>
  <si>
    <t>K = B x F</t>
  </si>
  <si>
    <t>L = B x G</t>
  </si>
  <si>
    <t xml:space="preserve">Total HT </t>
  </si>
  <si>
    <t>Sous totaux / site</t>
  </si>
  <si>
    <t>SITE1</t>
  </si>
  <si>
    <t>Majoration Jours fériés</t>
  </si>
  <si>
    <t>Vitrerie de tous les sites</t>
  </si>
  <si>
    <t>N°Site</t>
  </si>
  <si>
    <r>
      <t xml:space="preserve">Taux horaire (€ HT) : prestations récurrentes vitrerie
</t>
    </r>
    <r>
      <rPr>
        <sz val="10"/>
        <rFont val="Arial"/>
        <family val="2"/>
      </rPr>
      <t xml:space="preserve">Le taux horaire inclue l'ensemble des exigences formulées au CCTP (moyens humains/matériels et frais auxiliaires) </t>
    </r>
  </si>
  <si>
    <t>Prix total à l'année
(€ HT)</t>
  </si>
  <si>
    <t>Taux horaire (€ HT) : prestations récurrentes vitrerie</t>
  </si>
  <si>
    <t xml:space="preserve">Les taux horaires incluent l'ensemble des exigences formulées au CCTP (moyens humains/matériels et frais auxiliaires) </t>
  </si>
  <si>
    <t>Temps de prestation estimé par site (en centième d'heures)</t>
  </si>
  <si>
    <t>C = A x B</t>
  </si>
  <si>
    <t>Nombre de passage / an</t>
  </si>
  <si>
    <t>Important: Les nombres d'heures seront exprimés avec une base décimale. Exemple : 1.5 h =&gt; 1h30</t>
  </si>
  <si>
    <t>N° de prix</t>
  </si>
  <si>
    <t>Désignation</t>
  </si>
  <si>
    <t>Taux horaire en € HT</t>
  </si>
  <si>
    <t>Observation</t>
  </si>
  <si>
    <t>Indiquer le % sous la forme 1.XX%</t>
  </si>
  <si>
    <t>M = F(mois)</t>
  </si>
  <si>
    <t>N =  ∑ (I;J;K;L;M)</t>
  </si>
  <si>
    <t>Les taux horaires sont reportés en automatique dans les détails estimatifs</t>
  </si>
  <si>
    <t>Total Vitrerie</t>
  </si>
  <si>
    <t>Total annuel nettoyage</t>
  </si>
  <si>
    <t>Total nettoyage annuel</t>
  </si>
  <si>
    <t>D = A x B x C</t>
  </si>
  <si>
    <t>Site 1 :  Port de Dives-Cabourg-Houlgate (14160)</t>
  </si>
  <si>
    <t>Site 2 : 	Port de Deauville-Trouville (14800)</t>
  </si>
  <si>
    <t>Site 3 : 	Port de Honfleur (14600)</t>
  </si>
  <si>
    <t>Bureaux / sanitaires personnels</t>
  </si>
  <si>
    <t>Sanitaires / espaces publics</t>
  </si>
  <si>
    <t>Salle commune/couloir</t>
  </si>
  <si>
    <t>Site 1 : 	Port de Dives-Cabourg-Houlgate (14160)</t>
  </si>
  <si>
    <t>SAS ECLUSE</t>
  </si>
  <si>
    <t>Atelier</t>
  </si>
  <si>
    <t>locaux ponts</t>
  </si>
  <si>
    <t>Sanitaires / espaces publics Morny</t>
  </si>
  <si>
    <t>Bureaux / sanitaires personnels Morny</t>
  </si>
  <si>
    <t>Bureaux / sanitaires personnels Marina</t>
  </si>
  <si>
    <t>Sanitaires / espaces publics Marina</t>
  </si>
  <si>
    <t>Site 1 - Dives Cabourg Houlgates</t>
  </si>
  <si>
    <t>Site 1 - Dives Cabourg Houlgates - Dives Cabourg Houlgates</t>
  </si>
  <si>
    <t>Site 2 - Deauville</t>
  </si>
  <si>
    <t>Site 3 - Honfleur</t>
  </si>
  <si>
    <t>sanitaires DEAUVILLE 2x / jours en moyenne et haute saison</t>
  </si>
  <si>
    <t xml:space="preserve">Prestations de nettoyage des locaux et vitrerie pour les sites portuaires de la CCI Caen Normandie et pour la SA Les Ports du Calvados
Consultation n°: 2023_FCS_CCI_0020
Lot n°3 : Prestations de nettoyage et vitrerie pour les sites portuaires secteur « est » de la SA Les Ports du Calvados
Bordereau des Prix Unitaires </t>
  </si>
  <si>
    <t>Prestations de nettoyage des locaux et vitrerie pour les sites portuaires de la CCI Caen Normandie et pour la SA Les Ports du Calvados
Consultation n°: 2023_FCS_CCI_0020
Lot n°3 : Prestations de nettoyage et vitrerie pour les sites portuaires secteur « EST » de la SA Les Ports du Calvados
Détail Quantitatif Estimatif</t>
  </si>
  <si>
    <t xml:space="preserve">Prestations de nettoyage des locaux et vitrerie pour les sites portuaires de la CCI Caen Normandie et pour la SA Les Ports du Calvados
Lot n°3 : Prestations de nettoyage et vitrerie pour les sites portuaires secteur « EST » de la SA Les Ports du Calvados
Synthèse des coûts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</si>
</sst>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[$-40C]m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6"/>
      <name val="Arial"/>
      <family val="2"/>
    </font>
    <font>
      <b/>
      <i/>
      <sz val="1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12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darkUp">
        <fgColor theme="0" tint="-0.34998626667073579"/>
        <bgColor theme="0" tint="-0.1499679555650502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Fill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2" applyFill="1" applyProtection="1"/>
    <xf numFmtId="43" fontId="0" fillId="0" borderId="0" xfId="3" applyFont="1" applyFill="1" applyProtection="1"/>
    <xf numFmtId="0" fontId="3" fillId="0" borderId="0" xfId="2" applyFont="1" applyFill="1" applyProtection="1"/>
    <xf numFmtId="0" fontId="2" fillId="2" borderId="2" xfId="2" applyFill="1" applyBorder="1" applyAlignment="1" applyProtection="1">
      <alignment horizontal="center"/>
    </xf>
    <xf numFmtId="0" fontId="2" fillId="3" borderId="2" xfId="2" applyFill="1" applyBorder="1" applyAlignment="1" applyProtection="1">
      <alignment horizontal="center"/>
    </xf>
    <xf numFmtId="0" fontId="2" fillId="4" borderId="2" xfId="2" applyFill="1" applyBorder="1" applyAlignment="1" applyProtection="1">
      <alignment horizontal="center"/>
    </xf>
    <xf numFmtId="0" fontId="2" fillId="5" borderId="2" xfId="2" applyFill="1" applyBorder="1" applyAlignment="1" applyProtection="1">
      <alignment horizontal="center"/>
    </xf>
    <xf numFmtId="0" fontId="3" fillId="2" borderId="2" xfId="2" applyFont="1" applyFill="1" applyBorder="1" applyAlignment="1" applyProtection="1">
      <alignment horizontal="center"/>
    </xf>
    <xf numFmtId="0" fontId="2" fillId="0" borderId="2" xfId="2" applyFill="1" applyBorder="1" applyAlignment="1" applyProtection="1">
      <alignment horizontal="center"/>
    </xf>
    <xf numFmtId="0" fontId="3" fillId="0" borderId="2" xfId="2" applyFont="1" applyFill="1" applyBorder="1" applyAlignment="1" applyProtection="1">
      <alignment horizontal="center"/>
    </xf>
    <xf numFmtId="43" fontId="0" fillId="3" borderId="2" xfId="3" applyFont="1" applyFill="1" applyBorder="1" applyAlignment="1" applyProtection="1">
      <alignment horizontal="center"/>
    </xf>
    <xf numFmtId="43" fontId="0" fillId="0" borderId="2" xfId="3" applyFont="1" applyFill="1" applyBorder="1" applyAlignment="1" applyProtection="1">
      <alignment horizontal="center"/>
    </xf>
    <xf numFmtId="0" fontId="3" fillId="0" borderId="0" xfId="2" applyFont="1" applyFill="1" applyAlignment="1" applyProtection="1">
      <alignment horizontal="left"/>
    </xf>
    <xf numFmtId="43" fontId="3" fillId="0" borderId="0" xfId="3" applyFont="1" applyFill="1" applyAlignment="1" applyProtection="1">
      <alignment horizontal="left"/>
    </xf>
    <xf numFmtId="164" fontId="2" fillId="0" borderId="0" xfId="2" applyNumberFormat="1" applyFill="1" applyProtection="1"/>
    <xf numFmtId="0" fontId="4" fillId="2" borderId="2" xfId="2" applyFont="1" applyFill="1" applyBorder="1" applyAlignment="1" applyProtection="1">
      <alignment horizontal="left"/>
    </xf>
    <xf numFmtId="0" fontId="3" fillId="2" borderId="2" xfId="2" applyFont="1" applyFill="1" applyBorder="1" applyAlignment="1" applyProtection="1">
      <alignment horizontal="left"/>
    </xf>
    <xf numFmtId="0" fontId="5" fillId="0" borderId="0" xfId="2" applyFont="1" applyFill="1" applyProtection="1"/>
    <xf numFmtId="0" fontId="3" fillId="0" borderId="2" xfId="2" applyFont="1" applyFill="1" applyBorder="1" applyAlignment="1" applyProtection="1">
      <alignment horizontal="left"/>
    </xf>
    <xf numFmtId="43" fontId="0" fillId="0" borderId="0" xfId="3" applyFont="1" applyFill="1" applyAlignment="1" applyProtection="1">
      <alignment horizontal="center"/>
    </xf>
    <xf numFmtId="0" fontId="2" fillId="0" borderId="0" xfId="2" applyFill="1" applyAlignment="1" applyProtection="1">
      <alignment horizontal="center"/>
    </xf>
    <xf numFmtId="0" fontId="2" fillId="0" borderId="0" xfId="2" applyFill="1" applyAlignment="1" applyProtection="1">
      <alignment horizontal="center" vertical="center"/>
    </xf>
    <xf numFmtId="44" fontId="2" fillId="0" borderId="0" xfId="2" applyNumberFormat="1" applyFill="1" applyProtection="1"/>
    <xf numFmtId="0" fontId="4" fillId="0" borderId="2" xfId="2" applyFont="1" applyFill="1" applyBorder="1" applyAlignment="1" applyProtection="1">
      <alignment horizontal="left"/>
    </xf>
    <xf numFmtId="0" fontId="0" fillId="0" borderId="0" xfId="0" applyAlignment="1" applyProtection="1">
      <alignment vertical="center" wrapText="1"/>
      <protection locked="0"/>
    </xf>
    <xf numFmtId="0" fontId="0" fillId="0" borderId="5" xfId="0" applyBorder="1" applyAlignment="1">
      <alignment horizontal="center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vertical="center" wrapText="1"/>
      <protection locked="0"/>
    </xf>
    <xf numFmtId="49" fontId="9" fillId="0" borderId="1" xfId="0" applyNumberFormat="1" applyFont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vertical="center" wrapText="1"/>
      <protection locked="0"/>
    </xf>
    <xf numFmtId="43" fontId="9" fillId="0" borderId="1" xfId="1" applyFont="1" applyBorder="1" applyAlignment="1">
      <alignment horizontal="left" vertical="center" wrapText="1"/>
    </xf>
    <xf numFmtId="43" fontId="0" fillId="0" borderId="1" xfId="1" applyFont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/>
    <xf numFmtId="164" fontId="0" fillId="0" borderId="1" xfId="0" applyNumberForma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2" fillId="4" borderId="9" xfId="2" applyFill="1" applyBorder="1" applyAlignment="1" applyProtection="1">
      <alignment horizontal="center"/>
    </xf>
    <xf numFmtId="43" fontId="0" fillId="0" borderId="1" xfId="3" applyFont="1" applyFill="1" applyBorder="1" applyProtection="1"/>
    <xf numFmtId="0" fontId="2" fillId="0" borderId="1" xfId="2" applyFill="1" applyBorder="1" applyProtection="1"/>
    <xf numFmtId="164" fontId="2" fillId="0" borderId="1" xfId="2" applyNumberFormat="1" applyFill="1" applyBorder="1" applyProtection="1"/>
    <xf numFmtId="43" fontId="0" fillId="1" borderId="1" xfId="3" applyFont="1" applyFill="1" applyBorder="1" applyProtection="1"/>
    <xf numFmtId="0" fontId="2" fillId="1" borderId="1" xfId="2" applyFill="1" applyBorder="1" applyProtection="1"/>
    <xf numFmtId="0" fontId="2" fillId="0" borderId="1" xfId="2" applyFill="1" applyBorder="1" applyAlignment="1" applyProtection="1">
      <alignment horizontal="right"/>
    </xf>
    <xf numFmtId="44" fontId="2" fillId="0" borderId="1" xfId="4" applyFont="1" applyFill="1" applyBorder="1" applyProtection="1"/>
    <xf numFmtId="0" fontId="2" fillId="0" borderId="9" xfId="2" applyFill="1" applyBorder="1" applyAlignment="1" applyProtection="1">
      <alignment horizontal="center"/>
    </xf>
    <xf numFmtId="43" fontId="0" fillId="0" borderId="1" xfId="3" applyFont="1" applyFill="1" applyBorder="1" applyAlignment="1" applyProtection="1">
      <alignment horizontal="center" vertical="center"/>
    </xf>
    <xf numFmtId="43" fontId="0" fillId="3" borderId="1" xfId="3" applyFont="1" applyFill="1" applyBorder="1" applyAlignment="1" applyProtection="1">
      <alignment horizontal="center" vertical="center"/>
    </xf>
    <xf numFmtId="0" fontId="2" fillId="5" borderId="1" xfId="2" applyFill="1" applyBorder="1" applyAlignment="1" applyProtection="1">
      <alignment horizontal="center" vertical="center"/>
    </xf>
    <xf numFmtId="0" fontId="2" fillId="6" borderId="1" xfId="2" applyFill="1" applyBorder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center"/>
    </xf>
    <xf numFmtId="49" fontId="9" fillId="7" borderId="0" xfId="0" applyNumberFormat="1" applyFont="1" applyFill="1" applyAlignment="1">
      <alignment vertical="center" wrapText="1"/>
    </xf>
    <xf numFmtId="44" fontId="2" fillId="0" borderId="1" xfId="2" applyNumberFormat="1" applyFill="1" applyBorder="1" applyProtection="1"/>
    <xf numFmtId="0" fontId="3" fillId="0" borderId="9" xfId="2" applyFont="1" applyFill="1" applyBorder="1" applyAlignment="1" applyProtection="1">
      <alignment horizontal="left"/>
    </xf>
    <xf numFmtId="0" fontId="2" fillId="0" borderId="6" xfId="2" applyFill="1" applyBorder="1" applyProtection="1"/>
    <xf numFmtId="0" fontId="2" fillId="0" borderId="7" xfId="2" applyFill="1" applyBorder="1" applyProtection="1"/>
    <xf numFmtId="2" fontId="0" fillId="0" borderId="1" xfId="1" applyNumberFormat="1" applyFont="1" applyBorder="1" applyAlignment="1" applyProtection="1">
      <alignment horizontal="center" vertical="center" wrapText="1"/>
      <protection locked="0"/>
    </xf>
    <xf numFmtId="2" fontId="0" fillId="1" borderId="1" xfId="0" applyNumberFormat="1" applyFill="1" applyBorder="1" applyAlignment="1" applyProtection="1">
      <alignment horizontal="center" vertical="center" wrapText="1"/>
      <protection locked="0"/>
    </xf>
    <xf numFmtId="2" fontId="0" fillId="0" borderId="1" xfId="0" applyNumberFormat="1" applyBorder="1" applyAlignment="1" applyProtection="1">
      <alignment horizontal="center" vertical="center" wrapText="1"/>
      <protection locked="0"/>
    </xf>
    <xf numFmtId="2" fontId="9" fillId="9" borderId="1" xfId="0" applyNumberFormat="1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2" fillId="0" borderId="0" xfId="2" applyFill="1" applyAlignment="1" applyProtection="1">
      <alignment horizontal="left" vertical="center"/>
    </xf>
    <xf numFmtId="0" fontId="12" fillId="7" borderId="10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3" fillId="0" borderId="2" xfId="2" applyFont="1" applyFill="1" applyBorder="1" applyAlignment="1" applyProtection="1">
      <alignment horizontal="center"/>
    </xf>
    <xf numFmtId="0" fontId="2" fillId="0" borderId="2" xfId="2" applyFill="1" applyBorder="1" applyAlignment="1" applyProtection="1">
      <alignment horizontal="center"/>
    </xf>
    <xf numFmtId="165" fontId="2" fillId="0" borderId="1" xfId="2" applyNumberFormat="1" applyFill="1" applyBorder="1" applyAlignment="1" applyProtection="1">
      <alignment horizontal="center"/>
    </xf>
    <xf numFmtId="49" fontId="9" fillId="7" borderId="1" xfId="0" applyNumberFormat="1" applyFont="1" applyFill="1" applyBorder="1" applyAlignment="1">
      <alignment horizontal="center" vertical="center" wrapText="1"/>
    </xf>
    <xf numFmtId="164" fontId="2" fillId="0" borderId="7" xfId="2" applyNumberFormat="1" applyFill="1" applyBorder="1" applyAlignment="1" applyProtection="1">
      <alignment horizontal="center"/>
    </xf>
    <xf numFmtId="164" fontId="2" fillId="0" borderId="8" xfId="2" applyNumberFormat="1" applyFill="1" applyBorder="1" applyAlignment="1" applyProtection="1">
      <alignment horizontal="center"/>
    </xf>
    <xf numFmtId="49" fontId="9" fillId="7" borderId="6" xfId="0" applyNumberFormat="1" applyFont="1" applyFill="1" applyBorder="1" applyAlignment="1">
      <alignment horizontal="center"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49" fontId="9" fillId="7" borderId="8" xfId="0" applyNumberFormat="1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5">
    <cellStyle name="Milliers" xfId="1" builtinId="3"/>
    <cellStyle name="Milliers 2" xfId="3" xr:uid="{D92CCE76-CAD6-494E-A163-C1367A590D56}"/>
    <cellStyle name="Monétaire" xfId="4" builtinId="4"/>
    <cellStyle name="Normal" xfId="0" builtinId="0"/>
    <cellStyle name="Normal 2" xfId="2" xr:uid="{68AC1B43-E9DC-4723-9442-4F3716112F8E}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DEB8F-150E-4CC9-B1BB-F0C145B01BD2}">
  <sheetPr codeName="Feuil1"/>
  <dimension ref="A1:AU12"/>
  <sheetViews>
    <sheetView view="pageBreakPreview" zoomScale="60" zoomScaleNormal="100" workbookViewId="0">
      <selection sqref="A1:E1"/>
    </sheetView>
  </sheetViews>
  <sheetFormatPr baseColWidth="10" defaultRowHeight="15" x14ac:dyDescent="0.25"/>
  <cols>
    <col min="2" max="2" width="58.42578125" bestFit="1" customWidth="1"/>
    <col min="3" max="3" width="17.140625" customWidth="1"/>
    <col min="4" max="4" width="19" bestFit="1" customWidth="1"/>
    <col min="5" max="5" width="36.42578125" customWidth="1"/>
  </cols>
  <sheetData>
    <row r="1" spans="1:47" ht="158.25" customHeight="1" thickBot="1" x14ac:dyDescent="0.3">
      <c r="A1" s="72" t="s">
        <v>93</v>
      </c>
      <c r="B1" s="73"/>
      <c r="C1" s="73"/>
      <c r="D1" s="73"/>
      <c r="E1" s="74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</row>
    <row r="3" spans="1:47" s="42" customFormat="1" ht="37.5" customHeight="1" x14ac:dyDescent="0.25">
      <c r="A3" s="44" t="s">
        <v>62</v>
      </c>
      <c r="B3" s="41" t="s">
        <v>63</v>
      </c>
      <c r="C3" s="44" t="s">
        <v>4</v>
      </c>
      <c r="D3" s="41" t="s">
        <v>64</v>
      </c>
      <c r="E3" s="41" t="s">
        <v>65</v>
      </c>
    </row>
    <row r="4" spans="1:47" s="42" customFormat="1" ht="63.75" customHeight="1" x14ac:dyDescent="0.25">
      <c r="A4" s="44">
        <v>1</v>
      </c>
      <c r="B4" s="41" t="s">
        <v>0</v>
      </c>
      <c r="C4" s="44" t="s">
        <v>5</v>
      </c>
      <c r="D4" s="45"/>
      <c r="E4" s="43" t="s">
        <v>57</v>
      </c>
    </row>
    <row r="5" spans="1:47" s="42" customFormat="1" ht="63.75" customHeight="1" x14ac:dyDescent="0.25">
      <c r="A5" s="44">
        <v>2</v>
      </c>
      <c r="B5" s="41" t="s">
        <v>1</v>
      </c>
      <c r="C5" s="44" t="s">
        <v>5</v>
      </c>
      <c r="D5" s="45"/>
      <c r="E5" s="43" t="s">
        <v>57</v>
      </c>
    </row>
    <row r="6" spans="1:47" s="42" customFormat="1" ht="63.75" customHeight="1" x14ac:dyDescent="0.25">
      <c r="A6" s="44">
        <v>3</v>
      </c>
      <c r="B6" s="41" t="s">
        <v>2</v>
      </c>
      <c r="C6" s="44" t="s">
        <v>5</v>
      </c>
      <c r="D6" s="45"/>
      <c r="E6" s="43" t="s">
        <v>57</v>
      </c>
    </row>
    <row r="7" spans="1:47" s="42" customFormat="1" ht="63.75" customHeight="1" x14ac:dyDescent="0.25">
      <c r="A7" s="44">
        <v>4</v>
      </c>
      <c r="B7" s="41" t="s">
        <v>3</v>
      </c>
      <c r="C7" s="44" t="s">
        <v>5</v>
      </c>
      <c r="D7" s="45"/>
      <c r="E7" s="43" t="s">
        <v>57</v>
      </c>
    </row>
    <row r="8" spans="1:47" s="42" customFormat="1" ht="63.75" customHeight="1" x14ac:dyDescent="0.25">
      <c r="A8" s="44">
        <v>5</v>
      </c>
      <c r="B8" s="41" t="s">
        <v>51</v>
      </c>
      <c r="C8" s="44" t="s">
        <v>6</v>
      </c>
      <c r="D8" s="45"/>
      <c r="E8" s="41" t="s">
        <v>66</v>
      </c>
    </row>
    <row r="9" spans="1:47" s="42" customFormat="1" ht="63.75" customHeight="1" x14ac:dyDescent="0.25">
      <c r="A9" s="44">
        <v>6</v>
      </c>
      <c r="B9" s="43" t="s">
        <v>56</v>
      </c>
      <c r="C9" s="44" t="s">
        <v>5</v>
      </c>
      <c r="D9" s="45"/>
      <c r="E9" s="43" t="s">
        <v>57</v>
      </c>
    </row>
    <row r="12" spans="1:47" x14ac:dyDescent="0.25">
      <c r="B12" t="s">
        <v>69</v>
      </c>
    </row>
  </sheetData>
  <mergeCells count="1">
    <mergeCell ref="A1:E1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6BFE7-AEF2-4387-A6DF-C2C9318D73E9}">
  <sheetPr>
    <pageSetUpPr fitToPage="1"/>
  </sheetPr>
  <dimension ref="A1:BF234"/>
  <sheetViews>
    <sheetView showRuler="0" view="pageBreakPreview" topLeftCell="R1" zoomScale="85" zoomScaleNormal="100" zoomScaleSheetLayoutView="85" workbookViewId="0">
      <selection sqref="A1:AU1"/>
    </sheetView>
  </sheetViews>
  <sheetFormatPr baseColWidth="10" defaultColWidth="11.42578125" defaultRowHeight="15" x14ac:dyDescent="0.25"/>
  <cols>
    <col min="1" max="1" width="40" style="1" bestFit="1" customWidth="1"/>
    <col min="2" max="32" width="5" style="1" customWidth="1"/>
    <col min="33" max="34" width="10.7109375" style="2" customWidth="1"/>
    <col min="35" max="40" width="10.7109375" style="1" customWidth="1"/>
    <col min="41" max="44" width="12.28515625" style="1" customWidth="1"/>
    <col min="45" max="45" width="14" style="1" customWidth="1"/>
    <col min="46" max="46" width="19.7109375" style="1" customWidth="1"/>
    <col min="47" max="47" width="20.140625" style="1" customWidth="1"/>
    <col min="48" max="58" width="5" style="1" customWidth="1"/>
    <col min="59" max="251" width="9.140625" style="1" customWidth="1"/>
    <col min="252" max="16384" width="11.42578125" style="1"/>
  </cols>
  <sheetData>
    <row r="1" spans="1:58" customFormat="1" ht="137.25" customHeight="1" thickBot="1" x14ac:dyDescent="0.3">
      <c r="A1" s="75" t="s">
        <v>94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7"/>
    </row>
    <row r="2" spans="1:58" x14ac:dyDescent="0.25"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U2" s="21"/>
    </row>
    <row r="3" spans="1:58" ht="15" customHeight="1" x14ac:dyDescent="0.25">
      <c r="A3" s="78" t="s">
        <v>61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80"/>
    </row>
    <row r="4" spans="1:58" x14ac:dyDescent="0.25"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</row>
    <row r="5" spans="1:58" x14ac:dyDescent="0.25">
      <c r="AG5" s="20" t="s">
        <v>37</v>
      </c>
      <c r="AH5" s="20" t="s">
        <v>38</v>
      </c>
      <c r="AI5" s="21" t="s">
        <v>39</v>
      </c>
      <c r="AJ5" s="21" t="s">
        <v>9</v>
      </c>
      <c r="AK5" s="21" t="s">
        <v>40</v>
      </c>
      <c r="AL5" s="21" t="s">
        <v>41</v>
      </c>
      <c r="AM5" s="21" t="s">
        <v>42</v>
      </c>
      <c r="AN5" s="21" t="s">
        <v>43</v>
      </c>
      <c r="AO5" s="21" t="s">
        <v>44</v>
      </c>
      <c r="AP5" s="21" t="s">
        <v>45</v>
      </c>
      <c r="AQ5" s="21" t="s">
        <v>46</v>
      </c>
      <c r="AR5" s="21" t="s">
        <v>47</v>
      </c>
      <c r="AS5" s="21" t="s">
        <v>67</v>
      </c>
      <c r="AT5" s="21" t="s">
        <v>68</v>
      </c>
    </row>
    <row r="6" spans="1:58" s="22" customFormat="1" ht="92.25" customHeight="1" x14ac:dyDescent="0.25">
      <c r="A6" s="71" t="s">
        <v>92</v>
      </c>
      <c r="AG6" s="55" t="s">
        <v>10</v>
      </c>
      <c r="AH6" s="56" t="s">
        <v>9</v>
      </c>
      <c r="AI6" s="57" t="s">
        <v>8</v>
      </c>
      <c r="AJ6" s="58" t="s">
        <v>28</v>
      </c>
      <c r="AK6" s="59" t="s">
        <v>27</v>
      </c>
      <c r="AL6" s="59" t="s">
        <v>30</v>
      </c>
      <c r="AM6" s="59" t="s">
        <v>3</v>
      </c>
      <c r="AN6" s="59" t="s">
        <v>31</v>
      </c>
      <c r="AO6" s="58" t="s">
        <v>32</v>
      </c>
      <c r="AP6" s="59" t="s">
        <v>33</v>
      </c>
      <c r="AQ6" s="59" t="s">
        <v>34</v>
      </c>
      <c r="AR6" s="59" t="s">
        <v>35</v>
      </c>
      <c r="AS6" s="59" t="s">
        <v>36</v>
      </c>
      <c r="AT6" s="59" t="s">
        <v>48</v>
      </c>
      <c r="AU6" s="60" t="s">
        <v>49</v>
      </c>
    </row>
    <row r="7" spans="1:58" ht="15" customHeight="1" x14ac:dyDescent="0.25">
      <c r="A7" s="81" t="s">
        <v>29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</row>
    <row r="8" spans="1:58" x14ac:dyDescent="0.25">
      <c r="A8" s="10" t="s">
        <v>16</v>
      </c>
      <c r="B8" s="81">
        <v>5</v>
      </c>
      <c r="C8" s="81"/>
      <c r="D8" s="81"/>
      <c r="E8" s="81"/>
      <c r="F8" s="81">
        <v>6</v>
      </c>
      <c r="G8" s="81"/>
      <c r="H8" s="81"/>
      <c r="I8" s="81"/>
      <c r="J8" s="81"/>
      <c r="K8" s="81"/>
      <c r="L8" s="81"/>
      <c r="M8" s="81">
        <v>7</v>
      </c>
      <c r="N8" s="81"/>
      <c r="O8" s="81"/>
      <c r="P8" s="81"/>
      <c r="Q8" s="81"/>
      <c r="R8" s="81"/>
      <c r="S8" s="81"/>
      <c r="T8" s="81">
        <v>8</v>
      </c>
      <c r="U8" s="81"/>
      <c r="V8" s="81"/>
      <c r="W8" s="81"/>
      <c r="X8" s="81"/>
      <c r="Y8" s="81"/>
      <c r="Z8" s="81"/>
      <c r="AA8" s="81">
        <v>9</v>
      </c>
      <c r="AB8" s="81"/>
      <c r="AC8" s="81"/>
      <c r="AD8" s="81"/>
      <c r="AE8" s="10"/>
      <c r="AF8" s="10"/>
      <c r="AG8" s="14"/>
      <c r="AH8" s="14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 x14ac:dyDescent="0.25">
      <c r="A9" s="10"/>
      <c r="B9" s="9" t="s">
        <v>15</v>
      </c>
      <c r="C9" s="9" t="s">
        <v>14</v>
      </c>
      <c r="D9" s="6" t="s">
        <v>13</v>
      </c>
      <c r="E9" s="5" t="s">
        <v>9</v>
      </c>
      <c r="F9" s="9" t="s">
        <v>12</v>
      </c>
      <c r="G9" s="9" t="s">
        <v>11</v>
      </c>
      <c r="H9" s="9" t="s">
        <v>11</v>
      </c>
      <c r="I9" s="9" t="s">
        <v>15</v>
      </c>
      <c r="J9" s="9" t="s">
        <v>14</v>
      </c>
      <c r="K9" s="6" t="s">
        <v>13</v>
      </c>
      <c r="L9" s="5" t="s">
        <v>9</v>
      </c>
      <c r="M9" s="9" t="s">
        <v>12</v>
      </c>
      <c r="N9" s="9" t="s">
        <v>11</v>
      </c>
      <c r="O9" s="9" t="s">
        <v>11</v>
      </c>
      <c r="P9" s="9" t="s">
        <v>15</v>
      </c>
      <c r="Q9" s="9" t="s">
        <v>14</v>
      </c>
      <c r="R9" s="6" t="s">
        <v>13</v>
      </c>
      <c r="S9" s="5" t="s">
        <v>9</v>
      </c>
      <c r="T9" s="9" t="s">
        <v>12</v>
      </c>
      <c r="U9" s="9" t="s">
        <v>11</v>
      </c>
      <c r="V9" s="9" t="s">
        <v>11</v>
      </c>
      <c r="W9" s="9" t="s">
        <v>15</v>
      </c>
      <c r="X9" s="9" t="s">
        <v>14</v>
      </c>
      <c r="Y9" s="6" t="s">
        <v>13</v>
      </c>
      <c r="Z9" s="5" t="s">
        <v>9</v>
      </c>
      <c r="AA9" s="9" t="s">
        <v>12</v>
      </c>
      <c r="AB9" s="9" t="s">
        <v>11</v>
      </c>
      <c r="AC9" s="9" t="s">
        <v>11</v>
      </c>
      <c r="AD9" s="9" t="s">
        <v>15</v>
      </c>
      <c r="AE9" s="9"/>
      <c r="AF9" s="9"/>
      <c r="AG9" s="1"/>
      <c r="AH9" s="1"/>
    </row>
    <row r="10" spans="1:58" x14ac:dyDescent="0.25">
      <c r="A10" s="10"/>
      <c r="B10" s="9">
        <v>1</v>
      </c>
      <c r="C10" s="9">
        <v>2</v>
      </c>
      <c r="D10" s="6">
        <v>3</v>
      </c>
      <c r="E10" s="5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6">
        <v>10</v>
      </c>
      <c r="L10" s="5">
        <v>11</v>
      </c>
      <c r="M10" s="9">
        <v>12</v>
      </c>
      <c r="N10" s="9">
        <v>13</v>
      </c>
      <c r="O10" s="9">
        <v>14</v>
      </c>
      <c r="P10" s="9">
        <v>15</v>
      </c>
      <c r="Q10" s="9">
        <v>16</v>
      </c>
      <c r="R10" s="6">
        <v>17</v>
      </c>
      <c r="S10" s="5">
        <v>18</v>
      </c>
      <c r="T10" s="9">
        <v>19</v>
      </c>
      <c r="U10" s="9">
        <v>20</v>
      </c>
      <c r="V10" s="9">
        <v>21</v>
      </c>
      <c r="W10" s="9">
        <v>22</v>
      </c>
      <c r="X10" s="9">
        <v>23</v>
      </c>
      <c r="Y10" s="6">
        <v>24</v>
      </c>
      <c r="Z10" s="5">
        <v>25</v>
      </c>
      <c r="AA10" s="9">
        <v>26</v>
      </c>
      <c r="AB10" s="9">
        <v>27</v>
      </c>
      <c r="AC10" s="9">
        <v>28</v>
      </c>
      <c r="AD10" s="9">
        <v>29</v>
      </c>
      <c r="AE10" s="9"/>
      <c r="AF10" s="9"/>
    </row>
    <row r="11" spans="1:58" x14ac:dyDescent="0.25">
      <c r="A11" s="19" t="s">
        <v>89</v>
      </c>
      <c r="B11" s="9"/>
      <c r="C11" s="9"/>
      <c r="D11" s="6"/>
      <c r="E11" s="5"/>
      <c r="F11" s="9"/>
      <c r="G11" s="9"/>
      <c r="H11" s="9"/>
      <c r="I11" s="9"/>
      <c r="J11" s="9"/>
      <c r="K11" s="6"/>
      <c r="L11" s="5"/>
      <c r="M11" s="9"/>
      <c r="N11" s="9"/>
      <c r="O11" s="9"/>
      <c r="P11" s="9"/>
      <c r="Q11" s="9"/>
      <c r="R11" s="6"/>
      <c r="S11" s="5"/>
      <c r="T11" s="9"/>
      <c r="U11" s="9"/>
      <c r="V11" s="9"/>
      <c r="W11" s="9"/>
      <c r="X11" s="9"/>
      <c r="Y11" s="6"/>
      <c r="Z11" s="5"/>
      <c r="AA11" s="9"/>
      <c r="AB11" s="9"/>
      <c r="AC11" s="9"/>
      <c r="AD11" s="9"/>
      <c r="AE11" s="9"/>
      <c r="AF11" s="9"/>
      <c r="AG11" s="50"/>
      <c r="AH11" s="50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49">
        <f>SUM(AT12:AT14)</f>
        <v>0</v>
      </c>
    </row>
    <row r="12" spans="1:58" x14ac:dyDescent="0.25">
      <c r="A12" s="8" t="s">
        <v>77</v>
      </c>
      <c r="B12" s="4">
        <v>0</v>
      </c>
      <c r="C12" s="4">
        <v>0</v>
      </c>
      <c r="D12" s="6">
        <v>4.666666666666667</v>
      </c>
      <c r="E12" s="5">
        <v>4.666666666666667</v>
      </c>
      <c r="F12" s="4">
        <v>0</v>
      </c>
      <c r="G12" s="4">
        <v>2</v>
      </c>
      <c r="H12" s="4">
        <v>0</v>
      </c>
      <c r="I12" s="4">
        <v>0</v>
      </c>
      <c r="J12" s="4">
        <v>2</v>
      </c>
      <c r="K12" s="6">
        <v>0</v>
      </c>
      <c r="L12" s="5">
        <v>0</v>
      </c>
      <c r="M12" s="4">
        <v>0</v>
      </c>
      <c r="N12" s="4">
        <v>2</v>
      </c>
      <c r="O12" s="4">
        <v>0</v>
      </c>
      <c r="P12" s="4">
        <v>0</v>
      </c>
      <c r="Q12" s="4">
        <v>2</v>
      </c>
      <c r="R12" s="6">
        <v>0</v>
      </c>
      <c r="S12" s="5">
        <v>0</v>
      </c>
      <c r="T12" s="4">
        <v>0</v>
      </c>
      <c r="U12" s="4">
        <v>2</v>
      </c>
      <c r="V12" s="4">
        <v>0</v>
      </c>
      <c r="W12" s="4">
        <v>0</v>
      </c>
      <c r="X12" s="4">
        <v>2</v>
      </c>
      <c r="Y12" s="6">
        <v>0</v>
      </c>
      <c r="Z12" s="5">
        <v>0</v>
      </c>
      <c r="AA12" s="4">
        <v>0</v>
      </c>
      <c r="AB12" s="4">
        <v>2</v>
      </c>
      <c r="AC12" s="4">
        <v>0</v>
      </c>
      <c r="AD12" s="4">
        <v>0</v>
      </c>
      <c r="AE12" s="4"/>
      <c r="AF12" s="4"/>
      <c r="AG12" s="47">
        <f t="shared" ref="AG12:AG24" si="0">SUM(AA12:AD12,T12:Y12,M12:R12,F12:K12,B12:D12)</f>
        <v>18.666666666666668</v>
      </c>
      <c r="AH12" s="47">
        <f t="shared" ref="AH12:AH24" si="1">Z12+S12+L12+E12</f>
        <v>4.666666666666667</v>
      </c>
      <c r="AI12" s="47">
        <v>0</v>
      </c>
      <c r="AJ12" s="48">
        <f>BPU!$D$4</f>
        <v>0</v>
      </c>
      <c r="AK12" s="48">
        <f>BPU!$D$5</f>
        <v>0</v>
      </c>
      <c r="AL12" s="48">
        <f>BPU!$D$6</f>
        <v>0</v>
      </c>
      <c r="AM12" s="48">
        <f>BPU!$D$7</f>
        <v>0</v>
      </c>
      <c r="AN12" s="48">
        <f>BPU!$D$8</f>
        <v>0</v>
      </c>
      <c r="AO12" s="49">
        <f>AG12*AJ12</f>
        <v>0</v>
      </c>
      <c r="AP12" s="48"/>
      <c r="AQ12" s="49">
        <f>AH12*AK12</f>
        <v>0</v>
      </c>
      <c r="AR12" s="48"/>
      <c r="AS12" s="49">
        <f>AI12</f>
        <v>0</v>
      </c>
      <c r="AT12" s="49">
        <f>SUM(AO12:AS12)</f>
        <v>0</v>
      </c>
      <c r="AU12" s="51"/>
    </row>
    <row r="13" spans="1:58" x14ac:dyDescent="0.25">
      <c r="A13" s="8" t="s">
        <v>78</v>
      </c>
      <c r="B13" s="4">
        <v>0</v>
      </c>
      <c r="C13" s="4">
        <v>0</v>
      </c>
      <c r="D13" s="6">
        <v>4.08</v>
      </c>
      <c r="E13" s="5">
        <v>4.08</v>
      </c>
      <c r="F13" s="4">
        <v>0</v>
      </c>
      <c r="G13" s="4">
        <v>4.25</v>
      </c>
      <c r="H13" s="4">
        <v>0</v>
      </c>
      <c r="I13" s="4">
        <v>0</v>
      </c>
      <c r="J13" s="4">
        <v>4.25</v>
      </c>
      <c r="K13" s="6"/>
      <c r="L13" s="5">
        <v>0</v>
      </c>
      <c r="M13" s="4">
        <v>0</v>
      </c>
      <c r="N13" s="4">
        <v>4.25</v>
      </c>
      <c r="O13" s="4">
        <v>0</v>
      </c>
      <c r="P13" s="4">
        <v>0</v>
      </c>
      <c r="Q13" s="4">
        <v>4.25</v>
      </c>
      <c r="R13" s="6"/>
      <c r="S13" s="5">
        <v>0</v>
      </c>
      <c r="T13" s="4">
        <v>0</v>
      </c>
      <c r="U13" s="4">
        <v>4.25</v>
      </c>
      <c r="V13" s="4">
        <v>0</v>
      </c>
      <c r="W13" s="4">
        <v>0</v>
      </c>
      <c r="X13" s="4">
        <v>4.25</v>
      </c>
      <c r="Y13" s="6"/>
      <c r="Z13" s="5">
        <v>0</v>
      </c>
      <c r="AA13" s="4">
        <v>0</v>
      </c>
      <c r="AB13" s="4">
        <v>4.25</v>
      </c>
      <c r="AC13" s="4">
        <v>0</v>
      </c>
      <c r="AD13" s="4">
        <v>0</v>
      </c>
      <c r="AE13" s="4"/>
      <c r="AF13" s="4"/>
      <c r="AG13" s="47">
        <f t="shared" si="0"/>
        <v>33.83</v>
      </c>
      <c r="AH13" s="47">
        <f t="shared" si="1"/>
        <v>4.08</v>
      </c>
      <c r="AI13" s="47">
        <v>0</v>
      </c>
      <c r="AJ13" s="48">
        <f>BPU!$D$4</f>
        <v>0</v>
      </c>
      <c r="AK13" s="48">
        <f>BPU!$D$5</f>
        <v>0</v>
      </c>
      <c r="AL13" s="48">
        <f>BPU!$D$6</f>
        <v>0</v>
      </c>
      <c r="AM13" s="48">
        <f>BPU!$D$7</f>
        <v>0</v>
      </c>
      <c r="AN13" s="48">
        <f>BPU!$D$8</f>
        <v>0</v>
      </c>
      <c r="AO13" s="49">
        <f t="shared" ref="AO13" si="2">AG13*AJ13</f>
        <v>0</v>
      </c>
      <c r="AP13" s="48"/>
      <c r="AQ13" s="49">
        <f t="shared" ref="AQ13:AQ19" si="3">AH13*AK13</f>
        <v>0</v>
      </c>
      <c r="AR13" s="48"/>
      <c r="AS13" s="49">
        <v>0</v>
      </c>
      <c r="AT13" s="49">
        <f t="shared" ref="AT13:AT14" si="4">SUM(AO13:AS13)</f>
        <v>0</v>
      </c>
      <c r="AU13" s="51"/>
    </row>
    <row r="14" spans="1:58" x14ac:dyDescent="0.25">
      <c r="A14" s="8" t="s">
        <v>79</v>
      </c>
      <c r="B14" s="4">
        <v>0</v>
      </c>
      <c r="C14" s="4">
        <v>0</v>
      </c>
      <c r="D14" s="6">
        <v>1.58</v>
      </c>
      <c r="E14" s="5">
        <v>1.58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6">
        <v>0</v>
      </c>
      <c r="L14" s="5">
        <v>0</v>
      </c>
      <c r="M14" s="4">
        <v>0</v>
      </c>
      <c r="N14" s="4">
        <v>0</v>
      </c>
      <c r="O14" s="4">
        <v>0</v>
      </c>
      <c r="P14" s="4">
        <v>0</v>
      </c>
      <c r="Q14" s="4">
        <v>0.5</v>
      </c>
      <c r="R14" s="6">
        <v>0</v>
      </c>
      <c r="S14" s="5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6">
        <v>0</v>
      </c>
      <c r="Z14" s="5">
        <v>0</v>
      </c>
      <c r="AA14" s="4">
        <v>0</v>
      </c>
      <c r="AB14" s="4">
        <v>0</v>
      </c>
      <c r="AC14" s="4">
        <v>0</v>
      </c>
      <c r="AD14" s="4">
        <v>0</v>
      </c>
      <c r="AE14" s="4"/>
      <c r="AF14" s="4"/>
      <c r="AG14" s="47">
        <f t="shared" si="0"/>
        <v>2.08</v>
      </c>
      <c r="AH14" s="47">
        <f t="shared" si="1"/>
        <v>1.58</v>
      </c>
      <c r="AI14" s="47">
        <v>0</v>
      </c>
      <c r="AJ14" s="48">
        <f>BPU!$D$4</f>
        <v>0</v>
      </c>
      <c r="AK14" s="48">
        <f>BPU!$D$5</f>
        <v>0</v>
      </c>
      <c r="AL14" s="48">
        <f>BPU!$D$6</f>
        <v>0</v>
      </c>
      <c r="AM14" s="48">
        <f>BPU!$D$7</f>
        <v>0</v>
      </c>
      <c r="AN14" s="48">
        <f>BPU!$D$8</f>
        <v>0</v>
      </c>
      <c r="AO14" s="49"/>
      <c r="AP14" s="49">
        <f>AG14*AK14</f>
        <v>0</v>
      </c>
      <c r="AQ14" s="49"/>
      <c r="AR14" s="49">
        <f>AH14*AM14</f>
        <v>0</v>
      </c>
      <c r="AS14" s="49">
        <v>0</v>
      </c>
      <c r="AT14" s="49">
        <f t="shared" si="4"/>
        <v>0</v>
      </c>
      <c r="AU14" s="51"/>
    </row>
    <row r="15" spans="1:58" x14ac:dyDescent="0.25">
      <c r="A15" s="16" t="s">
        <v>90</v>
      </c>
      <c r="B15" s="4"/>
      <c r="C15" s="4"/>
      <c r="D15" s="6"/>
      <c r="E15" s="5"/>
      <c r="F15" s="4"/>
      <c r="G15" s="4"/>
      <c r="H15" s="4"/>
      <c r="I15" s="4"/>
      <c r="J15" s="4"/>
      <c r="K15" s="6"/>
      <c r="L15" s="5"/>
      <c r="M15" s="4"/>
      <c r="N15" s="4"/>
      <c r="O15" s="4"/>
      <c r="P15" s="4"/>
      <c r="Q15" s="4"/>
      <c r="R15" s="6"/>
      <c r="S15" s="5"/>
      <c r="T15" s="4"/>
      <c r="U15" s="4"/>
      <c r="V15" s="4"/>
      <c r="W15" s="4"/>
      <c r="X15" s="4"/>
      <c r="Y15" s="6"/>
      <c r="Z15" s="5"/>
      <c r="AA15" s="4"/>
      <c r="AB15" s="4"/>
      <c r="AC15" s="4"/>
      <c r="AD15" s="4"/>
      <c r="AE15" s="4"/>
      <c r="AF15" s="4"/>
      <c r="AG15" s="50"/>
      <c r="AH15" s="50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49">
        <f>SUM(AT16:AT19)</f>
        <v>0</v>
      </c>
    </row>
    <row r="16" spans="1:58" x14ac:dyDescent="0.25">
      <c r="A16" s="8" t="s">
        <v>84</v>
      </c>
      <c r="B16" s="4"/>
      <c r="C16" s="4">
        <v>1.5</v>
      </c>
      <c r="D16" s="6">
        <v>1.5</v>
      </c>
      <c r="E16" s="5">
        <v>1.5</v>
      </c>
      <c r="F16" s="4">
        <v>1.5</v>
      </c>
      <c r="G16" s="4"/>
      <c r="H16" s="4">
        <v>1.5</v>
      </c>
      <c r="I16" s="4"/>
      <c r="J16" s="4">
        <v>1.5</v>
      </c>
      <c r="K16" s="6">
        <v>1.5</v>
      </c>
      <c r="L16" s="5">
        <v>1.5</v>
      </c>
      <c r="M16" s="4">
        <v>1.5</v>
      </c>
      <c r="N16" s="4"/>
      <c r="O16" s="4">
        <v>1.5</v>
      </c>
      <c r="P16" s="4"/>
      <c r="Q16" s="4">
        <v>1.5</v>
      </c>
      <c r="R16" s="6">
        <v>1.5</v>
      </c>
      <c r="S16" s="5">
        <v>1.5</v>
      </c>
      <c r="T16" s="4">
        <v>1.5</v>
      </c>
      <c r="U16" s="4"/>
      <c r="V16" s="4">
        <v>1.5</v>
      </c>
      <c r="W16" s="4"/>
      <c r="X16" s="4">
        <v>1.5</v>
      </c>
      <c r="Y16" s="6">
        <v>1.5</v>
      </c>
      <c r="Z16" s="5">
        <v>1.5</v>
      </c>
      <c r="AA16" s="4">
        <v>1.5</v>
      </c>
      <c r="AB16" s="4"/>
      <c r="AC16" s="4">
        <v>1.5</v>
      </c>
      <c r="AD16" s="4"/>
      <c r="AE16" s="4"/>
      <c r="AF16" s="4"/>
      <c r="AG16" s="47">
        <f t="shared" si="0"/>
        <v>24</v>
      </c>
      <c r="AH16" s="47">
        <f t="shared" si="1"/>
        <v>6</v>
      </c>
      <c r="AI16" s="47">
        <v>0</v>
      </c>
      <c r="AJ16" s="48">
        <f>BPU!$D$4</f>
        <v>0</v>
      </c>
      <c r="AK16" s="48">
        <f>BPU!$D$5</f>
        <v>0</v>
      </c>
      <c r="AL16" s="48">
        <f>BPU!$D$6</f>
        <v>0</v>
      </c>
      <c r="AM16" s="48">
        <f>BPU!$D$7</f>
        <v>0</v>
      </c>
      <c r="AN16" s="48">
        <f>BPU!$D$8</f>
        <v>0</v>
      </c>
      <c r="AO16" s="49">
        <f t="shared" ref="AO16:AO19" si="5">AG16*AJ16</f>
        <v>0</v>
      </c>
      <c r="AP16" s="48"/>
      <c r="AQ16" s="49">
        <f t="shared" si="3"/>
        <v>0</v>
      </c>
      <c r="AR16" s="48"/>
      <c r="AS16" s="49">
        <v>0</v>
      </c>
      <c r="AT16" s="49">
        <f t="shared" ref="AT16:AT19" si="6">SUM(AO16:AS16)</f>
        <v>0</v>
      </c>
      <c r="AU16" s="51"/>
    </row>
    <row r="17" spans="1:58" x14ac:dyDescent="0.25">
      <c r="A17" s="8" t="s">
        <v>85</v>
      </c>
      <c r="B17" s="4"/>
      <c r="C17" s="4">
        <v>0.66666666666666663</v>
      </c>
      <c r="D17" s="6"/>
      <c r="E17" s="5"/>
      <c r="F17" s="4"/>
      <c r="G17" s="4"/>
      <c r="H17" s="4"/>
      <c r="I17" s="4"/>
      <c r="J17" s="4">
        <v>0.66666666666666663</v>
      </c>
      <c r="K17" s="6"/>
      <c r="L17" s="5"/>
      <c r="M17" s="4"/>
      <c r="N17" s="4"/>
      <c r="O17" s="4"/>
      <c r="P17" s="4"/>
      <c r="Q17" s="4">
        <v>0.66666666666666663</v>
      </c>
      <c r="R17" s="6"/>
      <c r="S17" s="5"/>
      <c r="T17" s="4"/>
      <c r="U17" s="4"/>
      <c r="V17" s="4"/>
      <c r="W17" s="4"/>
      <c r="X17" s="4">
        <v>0.66666666666666663</v>
      </c>
      <c r="Y17" s="6"/>
      <c r="Z17" s="5"/>
      <c r="AA17" s="4"/>
      <c r="AB17" s="4"/>
      <c r="AC17" s="4"/>
      <c r="AD17" s="4"/>
      <c r="AE17" s="4"/>
      <c r="AF17" s="4"/>
      <c r="AG17" s="47">
        <f t="shared" si="0"/>
        <v>2.6666666666666665</v>
      </c>
      <c r="AH17" s="47">
        <f t="shared" si="1"/>
        <v>0</v>
      </c>
      <c r="AI17" s="47">
        <v>0</v>
      </c>
      <c r="AJ17" s="48">
        <f>BPU!$D$4</f>
        <v>0</v>
      </c>
      <c r="AK17" s="48">
        <f>BPU!$D$5</f>
        <v>0</v>
      </c>
      <c r="AL17" s="48">
        <f>BPU!$D$6</f>
        <v>0</v>
      </c>
      <c r="AM17" s="48">
        <f>BPU!$D$7</f>
        <v>0</v>
      </c>
      <c r="AN17" s="48">
        <f>BPU!$D$8</f>
        <v>0</v>
      </c>
      <c r="AO17" s="49">
        <f t="shared" si="5"/>
        <v>0</v>
      </c>
      <c r="AP17" s="48"/>
      <c r="AQ17" s="49">
        <f t="shared" si="3"/>
        <v>0</v>
      </c>
      <c r="AR17" s="48"/>
      <c r="AS17" s="49">
        <v>0</v>
      </c>
      <c r="AT17" s="49">
        <f t="shared" si="6"/>
        <v>0</v>
      </c>
      <c r="AU17" s="51"/>
    </row>
    <row r="18" spans="1:58" x14ac:dyDescent="0.25">
      <c r="A18" s="8" t="s">
        <v>86</v>
      </c>
      <c r="B18" s="4"/>
      <c r="C18" s="4"/>
      <c r="D18" s="6"/>
      <c r="E18" s="5"/>
      <c r="F18" s="4"/>
      <c r="G18" s="4"/>
      <c r="H18" s="4">
        <v>1.5833333333333337</v>
      </c>
      <c r="I18" s="4"/>
      <c r="J18" s="4"/>
      <c r="K18" s="6"/>
      <c r="L18" s="5"/>
      <c r="M18" s="4"/>
      <c r="N18" s="4"/>
      <c r="O18" s="4">
        <v>1.5833333333333337</v>
      </c>
      <c r="P18" s="4"/>
      <c r="Q18" s="4"/>
      <c r="R18" s="6"/>
      <c r="S18" s="5"/>
      <c r="T18" s="4"/>
      <c r="U18" s="4"/>
      <c r="V18" s="4">
        <v>1.5833333333333337</v>
      </c>
      <c r="W18" s="4"/>
      <c r="X18" s="4"/>
      <c r="Y18" s="6"/>
      <c r="Z18" s="5"/>
      <c r="AA18" s="4"/>
      <c r="AB18" s="4"/>
      <c r="AC18" s="4">
        <v>1.5833333333333337</v>
      </c>
      <c r="AD18" s="4"/>
      <c r="AE18" s="4"/>
      <c r="AF18" s="4"/>
      <c r="AG18" s="47">
        <f t="shared" si="0"/>
        <v>6.3333333333333348</v>
      </c>
      <c r="AH18" s="47">
        <f t="shared" si="1"/>
        <v>0</v>
      </c>
      <c r="AI18" s="47">
        <v>0</v>
      </c>
      <c r="AJ18" s="48">
        <f>BPU!$D$4</f>
        <v>0</v>
      </c>
      <c r="AK18" s="48">
        <f>BPU!$D$5</f>
        <v>0</v>
      </c>
      <c r="AL18" s="48">
        <f>BPU!$D$6</f>
        <v>0</v>
      </c>
      <c r="AM18" s="48">
        <f>BPU!$D$7</f>
        <v>0</v>
      </c>
      <c r="AN18" s="48">
        <f>BPU!$D$8</f>
        <v>0</v>
      </c>
      <c r="AO18" s="49">
        <f t="shared" si="5"/>
        <v>0</v>
      </c>
      <c r="AP18" s="48"/>
      <c r="AQ18" s="49">
        <f t="shared" si="3"/>
        <v>0</v>
      </c>
      <c r="AR18" s="48"/>
      <c r="AS18" s="49">
        <v>0</v>
      </c>
      <c r="AT18" s="49">
        <f t="shared" si="6"/>
        <v>0</v>
      </c>
      <c r="AU18" s="51"/>
    </row>
    <row r="19" spans="1:58" x14ac:dyDescent="0.25">
      <c r="A19" s="8" t="s">
        <v>87</v>
      </c>
      <c r="B19" s="4"/>
      <c r="C19" s="4">
        <v>1.5</v>
      </c>
      <c r="D19" s="6">
        <v>1.5</v>
      </c>
      <c r="E19" s="5">
        <v>1.5</v>
      </c>
      <c r="F19" s="4">
        <v>1.5</v>
      </c>
      <c r="G19" s="4"/>
      <c r="H19" s="4">
        <v>1.5</v>
      </c>
      <c r="I19" s="4"/>
      <c r="J19" s="4">
        <v>1.5</v>
      </c>
      <c r="K19" s="6">
        <v>1.5</v>
      </c>
      <c r="L19" s="5">
        <v>1.5</v>
      </c>
      <c r="M19" s="4">
        <v>1.5</v>
      </c>
      <c r="N19" s="4"/>
      <c r="O19" s="4">
        <v>1.5</v>
      </c>
      <c r="P19" s="4"/>
      <c r="Q19" s="4">
        <v>1.5</v>
      </c>
      <c r="R19" s="6">
        <v>1.5</v>
      </c>
      <c r="S19" s="5">
        <v>1.5</v>
      </c>
      <c r="T19" s="4">
        <v>1.5</v>
      </c>
      <c r="U19" s="4"/>
      <c r="V19" s="4">
        <v>1.5</v>
      </c>
      <c r="W19" s="4"/>
      <c r="X19" s="4">
        <v>1.5</v>
      </c>
      <c r="Y19" s="6">
        <v>1.5</v>
      </c>
      <c r="Z19" s="5">
        <v>1.5</v>
      </c>
      <c r="AA19" s="4">
        <v>1.5</v>
      </c>
      <c r="AB19" s="4"/>
      <c r="AC19" s="4">
        <v>1.5</v>
      </c>
      <c r="AD19" s="4"/>
      <c r="AE19" s="4"/>
      <c r="AF19" s="4"/>
      <c r="AG19" s="47">
        <f t="shared" si="0"/>
        <v>24</v>
      </c>
      <c r="AH19" s="47">
        <f t="shared" si="1"/>
        <v>6</v>
      </c>
      <c r="AI19" s="47">
        <v>0</v>
      </c>
      <c r="AJ19" s="48">
        <f>BPU!$D$4</f>
        <v>0</v>
      </c>
      <c r="AK19" s="48">
        <f>BPU!$D$5</f>
        <v>0</v>
      </c>
      <c r="AL19" s="48">
        <f>BPU!$D$6</f>
        <v>0</v>
      </c>
      <c r="AM19" s="48">
        <f>BPU!$D$7</f>
        <v>0</v>
      </c>
      <c r="AN19" s="48">
        <f>BPU!$D$8</f>
        <v>0</v>
      </c>
      <c r="AO19" s="49">
        <f t="shared" si="5"/>
        <v>0</v>
      </c>
      <c r="AP19" s="48"/>
      <c r="AQ19" s="49">
        <f t="shared" si="3"/>
        <v>0</v>
      </c>
      <c r="AR19" s="48"/>
      <c r="AS19" s="49">
        <v>0</v>
      </c>
      <c r="AT19" s="49">
        <f t="shared" si="6"/>
        <v>0</v>
      </c>
      <c r="AU19" s="51"/>
    </row>
    <row r="20" spans="1:58" x14ac:dyDescent="0.25">
      <c r="A20" s="17" t="s">
        <v>91</v>
      </c>
      <c r="B20" s="4"/>
      <c r="C20" s="4"/>
      <c r="D20" s="6"/>
      <c r="E20" s="5"/>
      <c r="F20" s="4"/>
      <c r="G20" s="4"/>
      <c r="H20" s="4"/>
      <c r="I20" s="4"/>
      <c r="J20" s="4"/>
      <c r="K20" s="6"/>
      <c r="L20" s="5"/>
      <c r="M20" s="4"/>
      <c r="N20" s="4"/>
      <c r="O20" s="4"/>
      <c r="P20" s="4"/>
      <c r="Q20" s="4"/>
      <c r="R20" s="6"/>
      <c r="S20" s="5"/>
      <c r="T20" s="4"/>
      <c r="U20" s="4"/>
      <c r="V20" s="4"/>
      <c r="W20" s="4"/>
      <c r="X20" s="4"/>
      <c r="Y20" s="6"/>
      <c r="Z20" s="5"/>
      <c r="AA20" s="4"/>
      <c r="AB20" s="4"/>
      <c r="AC20" s="4"/>
      <c r="AD20" s="4"/>
      <c r="AE20" s="4"/>
      <c r="AF20" s="4"/>
      <c r="AG20" s="50"/>
      <c r="AH20" s="50"/>
      <c r="AI20" s="51">
        <v>0</v>
      </c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49">
        <f>SUM(AT21:AT24)</f>
        <v>0</v>
      </c>
    </row>
    <row r="21" spans="1:58" x14ac:dyDescent="0.25">
      <c r="A21" s="8" t="s">
        <v>81</v>
      </c>
      <c r="B21" s="4"/>
      <c r="C21" s="4">
        <v>1.166666666666667</v>
      </c>
      <c r="D21" s="6"/>
      <c r="E21" s="5"/>
      <c r="F21" s="4"/>
      <c r="G21" s="4"/>
      <c r="H21" s="4"/>
      <c r="I21" s="4"/>
      <c r="J21" s="4">
        <v>1.166666666666667</v>
      </c>
      <c r="K21" s="6"/>
      <c r="L21" s="5"/>
      <c r="M21" s="4"/>
      <c r="N21" s="4"/>
      <c r="O21" s="4"/>
      <c r="P21" s="4"/>
      <c r="Q21" s="4">
        <v>1.166666666666667</v>
      </c>
      <c r="R21" s="6"/>
      <c r="S21" s="5"/>
      <c r="T21" s="4"/>
      <c r="U21" s="4"/>
      <c r="V21" s="4"/>
      <c r="W21" s="4"/>
      <c r="X21" s="4">
        <v>1.166666666666667</v>
      </c>
      <c r="Y21" s="6"/>
      <c r="Z21" s="5"/>
      <c r="AA21" s="4"/>
      <c r="AB21" s="4"/>
      <c r="AC21" s="4"/>
      <c r="AD21" s="4"/>
      <c r="AE21" s="4"/>
      <c r="AF21" s="4"/>
      <c r="AG21" s="47">
        <f t="shared" si="0"/>
        <v>4.6666666666666679</v>
      </c>
      <c r="AH21" s="47">
        <f t="shared" si="1"/>
        <v>0</v>
      </c>
      <c r="AI21" s="47">
        <v>0</v>
      </c>
      <c r="AJ21" s="48">
        <f>BPU!$D$4</f>
        <v>0</v>
      </c>
      <c r="AK21" s="48">
        <f>BPU!$D$5</f>
        <v>0</v>
      </c>
      <c r="AL21" s="48">
        <f>BPU!$D$6</f>
        <v>0</v>
      </c>
      <c r="AM21" s="48">
        <f>BPU!$D$7</f>
        <v>0</v>
      </c>
      <c r="AN21" s="48">
        <f>BPU!$D$8</f>
        <v>0</v>
      </c>
      <c r="AO21" s="49">
        <f t="shared" ref="AO21:AO24" si="7">AG21*AJ21</f>
        <v>0</v>
      </c>
      <c r="AP21" s="48"/>
      <c r="AQ21" s="49">
        <f t="shared" ref="AQ21:AQ24" si="8">AH21*AK21</f>
        <v>0</v>
      </c>
      <c r="AR21" s="48"/>
      <c r="AS21" s="49">
        <v>0</v>
      </c>
      <c r="AT21" s="49">
        <f t="shared" ref="AT21:AT24" si="9">SUM(AO21:AS21)</f>
        <v>0</v>
      </c>
      <c r="AU21" s="51"/>
    </row>
    <row r="22" spans="1:58" x14ac:dyDescent="0.25">
      <c r="A22" s="8" t="s">
        <v>78</v>
      </c>
      <c r="B22" s="4"/>
      <c r="C22" s="4">
        <v>1</v>
      </c>
      <c r="D22" s="6"/>
      <c r="E22" s="5"/>
      <c r="F22" s="4"/>
      <c r="G22" s="4"/>
      <c r="H22" s="4"/>
      <c r="I22" s="4"/>
      <c r="J22" s="4">
        <v>1</v>
      </c>
      <c r="K22" s="6"/>
      <c r="L22" s="5"/>
      <c r="M22" s="4"/>
      <c r="N22" s="4"/>
      <c r="O22" s="4"/>
      <c r="P22" s="4"/>
      <c r="Q22" s="4">
        <v>1</v>
      </c>
      <c r="R22" s="6"/>
      <c r="S22" s="5"/>
      <c r="T22" s="4"/>
      <c r="U22" s="4"/>
      <c r="V22" s="4"/>
      <c r="W22" s="4"/>
      <c r="X22" s="4">
        <v>1</v>
      </c>
      <c r="Y22" s="6"/>
      <c r="Z22" s="5"/>
      <c r="AA22" s="4">
        <v>0.4</v>
      </c>
      <c r="AB22" s="4"/>
      <c r="AC22" s="4">
        <v>0.4</v>
      </c>
      <c r="AD22" s="4"/>
      <c r="AE22" s="4"/>
      <c r="AF22" s="4"/>
      <c r="AG22" s="47">
        <f t="shared" si="0"/>
        <v>4.8</v>
      </c>
      <c r="AH22" s="47">
        <f t="shared" si="1"/>
        <v>0</v>
      </c>
      <c r="AI22" s="47">
        <v>0</v>
      </c>
      <c r="AJ22" s="48">
        <f>BPU!$D$4</f>
        <v>0</v>
      </c>
      <c r="AK22" s="48">
        <f>BPU!$D$5</f>
        <v>0</v>
      </c>
      <c r="AL22" s="48">
        <f>BPU!$D$6</f>
        <v>0</v>
      </c>
      <c r="AM22" s="48">
        <f>BPU!$D$7</f>
        <v>0</v>
      </c>
      <c r="AN22" s="48">
        <f>BPU!$D$8</f>
        <v>0</v>
      </c>
      <c r="AO22" s="49">
        <f t="shared" si="7"/>
        <v>0</v>
      </c>
      <c r="AP22" s="48"/>
      <c r="AQ22" s="49">
        <f t="shared" si="8"/>
        <v>0</v>
      </c>
      <c r="AR22" s="48"/>
      <c r="AS22" s="49">
        <v>0</v>
      </c>
      <c r="AT22" s="49">
        <f t="shared" si="9"/>
        <v>0</v>
      </c>
      <c r="AU22" s="51"/>
    </row>
    <row r="23" spans="1:58" x14ac:dyDescent="0.25">
      <c r="A23" s="8" t="s">
        <v>82</v>
      </c>
      <c r="B23" s="4"/>
      <c r="C23" s="4">
        <v>0.83333333333333337</v>
      </c>
      <c r="D23" s="6"/>
      <c r="E23" s="5"/>
      <c r="F23" s="4"/>
      <c r="G23" s="4"/>
      <c r="H23" s="4"/>
      <c r="I23" s="4"/>
      <c r="J23" s="4">
        <v>0.83333333333333337</v>
      </c>
      <c r="K23" s="6"/>
      <c r="L23" s="5"/>
      <c r="M23" s="4"/>
      <c r="N23" s="4"/>
      <c r="O23" s="4"/>
      <c r="P23" s="4"/>
      <c r="Q23" s="4">
        <v>0.83333333333333337</v>
      </c>
      <c r="R23" s="6"/>
      <c r="S23" s="5"/>
      <c r="T23" s="4"/>
      <c r="U23" s="4"/>
      <c r="V23" s="4"/>
      <c r="W23" s="4"/>
      <c r="X23" s="4">
        <v>0.83333333333333337</v>
      </c>
      <c r="Y23" s="6"/>
      <c r="Z23" s="5"/>
      <c r="AA23" s="4">
        <v>0.5</v>
      </c>
      <c r="AB23" s="4"/>
      <c r="AC23" s="4">
        <v>0.5</v>
      </c>
      <c r="AD23" s="4"/>
      <c r="AE23" s="4"/>
      <c r="AF23" s="4"/>
      <c r="AG23" s="47">
        <f t="shared" si="0"/>
        <v>4.3333333333333339</v>
      </c>
      <c r="AH23" s="47">
        <f t="shared" si="1"/>
        <v>0</v>
      </c>
      <c r="AI23" s="47">
        <v>0</v>
      </c>
      <c r="AJ23" s="48">
        <f>BPU!$D$4</f>
        <v>0</v>
      </c>
      <c r="AK23" s="48">
        <f>BPU!$D$5</f>
        <v>0</v>
      </c>
      <c r="AL23" s="48">
        <f>BPU!$D$6</f>
        <v>0</v>
      </c>
      <c r="AM23" s="48">
        <f>BPU!$D$7</f>
        <v>0</v>
      </c>
      <c r="AN23" s="48">
        <f>BPU!$D$8</f>
        <v>0</v>
      </c>
      <c r="AO23" s="49">
        <f t="shared" si="7"/>
        <v>0</v>
      </c>
      <c r="AP23" s="48"/>
      <c r="AQ23" s="49">
        <f t="shared" si="8"/>
        <v>0</v>
      </c>
      <c r="AR23" s="48"/>
      <c r="AS23" s="49">
        <v>0</v>
      </c>
      <c r="AT23" s="49">
        <f t="shared" si="9"/>
        <v>0</v>
      </c>
      <c r="AU23" s="51"/>
    </row>
    <row r="24" spans="1:58" x14ac:dyDescent="0.25">
      <c r="A24" s="8" t="s">
        <v>83</v>
      </c>
      <c r="B24" s="4"/>
      <c r="C24" s="4">
        <v>0.5</v>
      </c>
      <c r="D24" s="6"/>
      <c r="E24" s="5"/>
      <c r="F24" s="4"/>
      <c r="G24" s="4"/>
      <c r="H24" s="4"/>
      <c r="I24" s="4"/>
      <c r="J24" s="4">
        <v>0.5</v>
      </c>
      <c r="K24" s="6"/>
      <c r="L24" s="5"/>
      <c r="M24" s="4"/>
      <c r="N24" s="4"/>
      <c r="O24" s="4"/>
      <c r="P24" s="4"/>
      <c r="Q24" s="4">
        <v>0.5</v>
      </c>
      <c r="R24" s="6"/>
      <c r="S24" s="5"/>
      <c r="T24" s="4"/>
      <c r="U24" s="4"/>
      <c r="V24" s="4"/>
      <c r="W24" s="4"/>
      <c r="X24" s="4">
        <v>0.5</v>
      </c>
      <c r="Y24" s="6"/>
      <c r="Z24" s="5"/>
      <c r="AA24" s="4">
        <v>0.5</v>
      </c>
      <c r="AB24" s="4"/>
      <c r="AC24" s="4">
        <v>0.5</v>
      </c>
      <c r="AD24" s="4"/>
      <c r="AE24" s="4"/>
      <c r="AF24" s="4"/>
      <c r="AG24" s="47">
        <f t="shared" si="0"/>
        <v>3</v>
      </c>
      <c r="AH24" s="47">
        <f t="shared" si="1"/>
        <v>0</v>
      </c>
      <c r="AI24" s="47">
        <v>0</v>
      </c>
      <c r="AJ24" s="48">
        <f>BPU!$D$4</f>
        <v>0</v>
      </c>
      <c r="AK24" s="48">
        <f>BPU!$D$5</f>
        <v>0</v>
      </c>
      <c r="AL24" s="48">
        <f>BPU!$D$6</f>
        <v>0</v>
      </c>
      <c r="AM24" s="48">
        <f>BPU!$D$7</f>
        <v>0</v>
      </c>
      <c r="AN24" s="48">
        <f>BPU!$D$8</f>
        <v>0</v>
      </c>
      <c r="AO24" s="49">
        <f t="shared" si="7"/>
        <v>0</v>
      </c>
      <c r="AP24" s="48"/>
      <c r="AQ24" s="49">
        <f t="shared" si="8"/>
        <v>0</v>
      </c>
      <c r="AR24" s="48"/>
      <c r="AS24" s="49">
        <v>0</v>
      </c>
      <c r="AT24" s="49">
        <f t="shared" si="9"/>
        <v>0</v>
      </c>
      <c r="AU24" s="51"/>
    </row>
    <row r="25" spans="1:58" x14ac:dyDescent="0.25">
      <c r="A25" s="8" t="s">
        <v>7</v>
      </c>
      <c r="B25" s="4">
        <f t="shared" ref="B25:AF25" si="10">SUM(B12:B24)</f>
        <v>0</v>
      </c>
      <c r="C25" s="4">
        <f t="shared" si="10"/>
        <v>7.166666666666667</v>
      </c>
      <c r="D25" s="6">
        <f t="shared" si="10"/>
        <v>13.326666666666666</v>
      </c>
      <c r="E25" s="5">
        <f t="shared" si="10"/>
        <v>13.326666666666666</v>
      </c>
      <c r="F25" s="4">
        <f t="shared" si="10"/>
        <v>3</v>
      </c>
      <c r="G25" s="4">
        <f t="shared" si="10"/>
        <v>6.25</v>
      </c>
      <c r="H25" s="4">
        <f t="shared" si="10"/>
        <v>4.5833333333333339</v>
      </c>
      <c r="I25" s="4">
        <f t="shared" si="10"/>
        <v>0</v>
      </c>
      <c r="J25" s="4">
        <f t="shared" si="10"/>
        <v>13.416666666666666</v>
      </c>
      <c r="K25" s="6">
        <f t="shared" si="10"/>
        <v>3</v>
      </c>
      <c r="L25" s="5">
        <f t="shared" si="10"/>
        <v>3</v>
      </c>
      <c r="M25" s="4">
        <f t="shared" si="10"/>
        <v>3</v>
      </c>
      <c r="N25" s="4">
        <f t="shared" si="10"/>
        <v>6.25</v>
      </c>
      <c r="O25" s="4">
        <f t="shared" si="10"/>
        <v>4.5833333333333339</v>
      </c>
      <c r="P25" s="4">
        <f t="shared" si="10"/>
        <v>0</v>
      </c>
      <c r="Q25" s="4">
        <f t="shared" si="10"/>
        <v>13.916666666666666</v>
      </c>
      <c r="R25" s="6">
        <f t="shared" si="10"/>
        <v>3</v>
      </c>
      <c r="S25" s="5">
        <f t="shared" si="10"/>
        <v>3</v>
      </c>
      <c r="T25" s="4">
        <f t="shared" si="10"/>
        <v>3</v>
      </c>
      <c r="U25" s="4">
        <f t="shared" si="10"/>
        <v>6.25</v>
      </c>
      <c r="V25" s="4">
        <f t="shared" si="10"/>
        <v>4.5833333333333339</v>
      </c>
      <c r="W25" s="4">
        <f t="shared" si="10"/>
        <v>0</v>
      </c>
      <c r="X25" s="4">
        <f t="shared" si="10"/>
        <v>13.416666666666666</v>
      </c>
      <c r="Y25" s="6">
        <f t="shared" si="10"/>
        <v>3</v>
      </c>
      <c r="Z25" s="5">
        <f t="shared" si="10"/>
        <v>3</v>
      </c>
      <c r="AA25" s="4">
        <f t="shared" si="10"/>
        <v>4.4000000000000004</v>
      </c>
      <c r="AB25" s="4">
        <f t="shared" si="10"/>
        <v>6.25</v>
      </c>
      <c r="AC25" s="4">
        <f t="shared" si="10"/>
        <v>5.9833333333333343</v>
      </c>
      <c r="AD25" s="4">
        <f t="shared" si="10"/>
        <v>0</v>
      </c>
      <c r="AE25" s="4">
        <f t="shared" si="10"/>
        <v>0</v>
      </c>
      <c r="AF25" s="4">
        <f t="shared" si="10"/>
        <v>0</v>
      </c>
      <c r="AG25" s="2">
        <f>SUM(AA25:AD25,T25:Y25,M25:R25,F25:K25,B25:D25)</f>
        <v>128.37666666666667</v>
      </c>
      <c r="AH25" s="2">
        <f>Z25+S25+L25+E25</f>
        <v>22.326666666666668</v>
      </c>
      <c r="AI25" s="2">
        <v>0</v>
      </c>
      <c r="AO25" s="15"/>
      <c r="AQ25" s="15"/>
      <c r="AS25" s="52" t="str">
        <f>"Total du mois "&amp;A7</f>
        <v>Total du mois FEVRIER 2024</v>
      </c>
      <c r="AT25" s="53">
        <f>SUM(AT12:AT24)</f>
        <v>0</v>
      </c>
    </row>
    <row r="26" spans="1:58" x14ac:dyDescent="0.25">
      <c r="A26" s="8"/>
      <c r="B26" s="4"/>
      <c r="C26" s="4"/>
      <c r="D26" s="6"/>
      <c r="E26" s="5"/>
      <c r="F26" s="4"/>
      <c r="G26" s="4"/>
      <c r="H26" s="4"/>
      <c r="I26" s="4"/>
      <c r="J26" s="4"/>
      <c r="K26" s="6"/>
      <c r="L26" s="5"/>
      <c r="M26" s="4"/>
      <c r="N26" s="4"/>
      <c r="O26" s="4"/>
      <c r="P26" s="4"/>
      <c r="Q26" s="4"/>
      <c r="R26" s="6"/>
      <c r="S26" s="5"/>
      <c r="T26" s="4"/>
      <c r="U26" s="4"/>
      <c r="V26" s="4"/>
      <c r="W26" s="4"/>
      <c r="X26" s="4"/>
      <c r="Y26" s="6"/>
      <c r="Z26" s="5"/>
      <c r="AA26" s="4"/>
      <c r="AB26" s="4"/>
      <c r="AC26" s="4"/>
      <c r="AD26" s="4"/>
      <c r="AE26" s="4"/>
      <c r="AF26" s="4"/>
      <c r="AO26" s="15"/>
    </row>
    <row r="27" spans="1:58" x14ac:dyDescent="0.25">
      <c r="A27" s="81" t="s">
        <v>26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</row>
    <row r="28" spans="1:58" x14ac:dyDescent="0.25">
      <c r="A28" s="10" t="s">
        <v>16</v>
      </c>
      <c r="B28" s="81">
        <v>9</v>
      </c>
      <c r="C28" s="81"/>
      <c r="D28" s="81"/>
      <c r="E28" s="81">
        <v>10</v>
      </c>
      <c r="F28" s="81"/>
      <c r="G28" s="81"/>
      <c r="H28" s="81"/>
      <c r="I28" s="81"/>
      <c r="J28" s="81"/>
      <c r="K28" s="81"/>
      <c r="L28" s="81">
        <v>11</v>
      </c>
      <c r="M28" s="81"/>
      <c r="N28" s="81"/>
      <c r="O28" s="81"/>
      <c r="P28" s="81"/>
      <c r="Q28" s="81"/>
      <c r="R28" s="81"/>
      <c r="S28" s="81">
        <v>12</v>
      </c>
      <c r="T28" s="81"/>
      <c r="U28" s="81"/>
      <c r="V28" s="81"/>
      <c r="W28" s="81"/>
      <c r="X28" s="81"/>
      <c r="Y28" s="81"/>
      <c r="Z28" s="81">
        <v>13</v>
      </c>
      <c r="AA28" s="81"/>
      <c r="AB28" s="81"/>
      <c r="AC28" s="81"/>
      <c r="AD28" s="81"/>
      <c r="AE28" s="81"/>
      <c r="AF28" s="81"/>
      <c r="AH28" s="14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</row>
    <row r="29" spans="1:58" x14ac:dyDescent="0.25">
      <c r="A29" s="10"/>
      <c r="B29" s="9" t="s">
        <v>14</v>
      </c>
      <c r="C29" s="6" t="s">
        <v>13</v>
      </c>
      <c r="D29" s="5" t="s">
        <v>9</v>
      </c>
      <c r="E29" s="9" t="s">
        <v>12</v>
      </c>
      <c r="F29" s="9" t="s">
        <v>11</v>
      </c>
      <c r="G29" s="9" t="s">
        <v>11</v>
      </c>
      <c r="H29" s="9" t="s">
        <v>15</v>
      </c>
      <c r="I29" s="9" t="s">
        <v>14</v>
      </c>
      <c r="J29" s="6" t="s">
        <v>13</v>
      </c>
      <c r="K29" s="5" t="s">
        <v>9</v>
      </c>
      <c r="L29" s="9" t="s">
        <v>12</v>
      </c>
      <c r="M29" s="9" t="s">
        <v>11</v>
      </c>
      <c r="N29" s="9" t="s">
        <v>11</v>
      </c>
      <c r="O29" s="9" t="s">
        <v>15</v>
      </c>
      <c r="P29" s="9" t="s">
        <v>14</v>
      </c>
      <c r="Q29" s="6" t="s">
        <v>13</v>
      </c>
      <c r="R29" s="5" t="s">
        <v>9</v>
      </c>
      <c r="S29" s="9" t="s">
        <v>12</v>
      </c>
      <c r="T29" s="9" t="s">
        <v>11</v>
      </c>
      <c r="U29" s="9" t="s">
        <v>11</v>
      </c>
      <c r="V29" s="9" t="s">
        <v>15</v>
      </c>
      <c r="W29" s="9" t="s">
        <v>14</v>
      </c>
      <c r="X29" s="6" t="s">
        <v>13</v>
      </c>
      <c r="Y29" s="5" t="s">
        <v>9</v>
      </c>
      <c r="Z29" s="9" t="s">
        <v>12</v>
      </c>
      <c r="AA29" s="9" t="s">
        <v>11</v>
      </c>
      <c r="AB29" s="9" t="s">
        <v>11</v>
      </c>
      <c r="AC29" s="9" t="s">
        <v>15</v>
      </c>
      <c r="AD29" s="9" t="s">
        <v>14</v>
      </c>
      <c r="AE29" s="6" t="s">
        <v>13</v>
      </c>
      <c r="AF29" s="7" t="s">
        <v>9</v>
      </c>
      <c r="AG29" s="12" t="s">
        <v>10</v>
      </c>
      <c r="AH29" s="11" t="s">
        <v>9</v>
      </c>
      <c r="AI29" s="7" t="s">
        <v>8</v>
      </c>
    </row>
    <row r="30" spans="1:58" x14ac:dyDescent="0.25">
      <c r="A30" s="10"/>
      <c r="B30" s="9">
        <v>1</v>
      </c>
      <c r="C30" s="6">
        <v>2</v>
      </c>
      <c r="D30" s="5">
        <v>3</v>
      </c>
      <c r="E30" s="9">
        <v>4</v>
      </c>
      <c r="F30" s="9">
        <v>5</v>
      </c>
      <c r="G30" s="9">
        <v>6</v>
      </c>
      <c r="H30" s="9">
        <v>7</v>
      </c>
      <c r="I30" s="9">
        <v>8</v>
      </c>
      <c r="J30" s="6">
        <v>9</v>
      </c>
      <c r="K30" s="5">
        <v>10</v>
      </c>
      <c r="L30" s="9">
        <v>11</v>
      </c>
      <c r="M30" s="9">
        <v>12</v>
      </c>
      <c r="N30" s="9">
        <v>13</v>
      </c>
      <c r="O30" s="9">
        <v>14</v>
      </c>
      <c r="P30" s="9">
        <v>15</v>
      </c>
      <c r="Q30" s="6">
        <v>16</v>
      </c>
      <c r="R30" s="5">
        <v>17</v>
      </c>
      <c r="S30" s="9">
        <v>18</v>
      </c>
      <c r="T30" s="9">
        <v>19</v>
      </c>
      <c r="U30" s="9">
        <v>20</v>
      </c>
      <c r="V30" s="9">
        <v>21</v>
      </c>
      <c r="W30" s="9">
        <v>22</v>
      </c>
      <c r="X30" s="6">
        <v>23</v>
      </c>
      <c r="Y30" s="5">
        <v>24</v>
      </c>
      <c r="Z30" s="9">
        <v>25</v>
      </c>
      <c r="AA30" s="9">
        <v>26</v>
      </c>
      <c r="AB30" s="9">
        <v>27</v>
      </c>
      <c r="AC30" s="9">
        <v>28</v>
      </c>
      <c r="AD30" s="9">
        <v>29</v>
      </c>
      <c r="AE30" s="6">
        <v>30</v>
      </c>
      <c r="AF30" s="7">
        <v>31</v>
      </c>
    </row>
    <row r="31" spans="1:58" x14ac:dyDescent="0.25">
      <c r="A31" s="19" t="s">
        <v>88</v>
      </c>
      <c r="B31" s="9"/>
      <c r="C31" s="6"/>
      <c r="D31" s="5"/>
      <c r="E31" s="9"/>
      <c r="F31" s="9"/>
      <c r="G31" s="9"/>
      <c r="H31" s="9"/>
      <c r="I31" s="9"/>
      <c r="J31" s="6"/>
      <c r="K31" s="5"/>
      <c r="L31" s="9"/>
      <c r="M31" s="9"/>
      <c r="N31" s="9"/>
      <c r="O31" s="9"/>
      <c r="P31" s="9"/>
      <c r="Q31" s="6"/>
      <c r="R31" s="5"/>
      <c r="S31" s="9"/>
      <c r="T31" s="9"/>
      <c r="U31" s="9"/>
      <c r="V31" s="9"/>
      <c r="W31" s="9"/>
      <c r="X31" s="6"/>
      <c r="Y31" s="5"/>
      <c r="Z31" s="9"/>
      <c r="AA31" s="9"/>
      <c r="AB31" s="9"/>
      <c r="AC31" s="9"/>
      <c r="AD31" s="9"/>
      <c r="AE31" s="6"/>
      <c r="AF31" s="7"/>
      <c r="AG31" s="50"/>
      <c r="AH31" s="50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49">
        <f>SUM(AT32:AT34)</f>
        <v>0</v>
      </c>
    </row>
    <row r="32" spans="1:58" x14ac:dyDescent="0.25">
      <c r="A32" s="8" t="s">
        <v>77</v>
      </c>
      <c r="B32" s="4">
        <v>2</v>
      </c>
      <c r="C32" s="6">
        <v>0</v>
      </c>
      <c r="D32" s="5">
        <v>4.666666666666667</v>
      </c>
      <c r="E32" s="4">
        <v>0</v>
      </c>
      <c r="F32" s="4">
        <v>2</v>
      </c>
      <c r="G32" s="4">
        <v>0</v>
      </c>
      <c r="H32" s="4">
        <v>0</v>
      </c>
      <c r="I32" s="4">
        <v>2</v>
      </c>
      <c r="J32" s="6">
        <v>0</v>
      </c>
      <c r="K32" s="5">
        <v>0</v>
      </c>
      <c r="L32" s="4">
        <v>0</v>
      </c>
      <c r="M32" s="4">
        <v>2</v>
      </c>
      <c r="N32" s="4">
        <v>0</v>
      </c>
      <c r="O32" s="4">
        <v>0</v>
      </c>
      <c r="P32" s="4">
        <v>2</v>
      </c>
      <c r="Q32" s="6">
        <v>0</v>
      </c>
      <c r="R32" s="5">
        <v>0</v>
      </c>
      <c r="S32" s="4">
        <v>0</v>
      </c>
      <c r="T32" s="4">
        <v>2</v>
      </c>
      <c r="U32" s="4">
        <v>0</v>
      </c>
      <c r="V32" s="4">
        <v>0</v>
      </c>
      <c r="W32" s="4">
        <v>2</v>
      </c>
      <c r="X32" s="6">
        <v>0</v>
      </c>
      <c r="Y32" s="5">
        <v>0</v>
      </c>
      <c r="Z32" s="4">
        <v>0</v>
      </c>
      <c r="AA32" s="4">
        <v>2</v>
      </c>
      <c r="AB32" s="4">
        <v>0</v>
      </c>
      <c r="AC32" s="4">
        <v>0</v>
      </c>
      <c r="AD32" s="4">
        <v>2</v>
      </c>
      <c r="AE32" s="6">
        <v>0</v>
      </c>
      <c r="AF32" s="7">
        <v>0</v>
      </c>
      <c r="AG32" s="47">
        <f t="shared" ref="AG32:AG34" si="11">SUM(B32:C32,E32:J32,L32:Q32,S32:X32,Z32:AE32)</f>
        <v>18</v>
      </c>
      <c r="AH32" s="47">
        <f t="shared" ref="AH32:AH34" si="12">AF32+Y32+R32+K32+D32</f>
        <v>4.666666666666667</v>
      </c>
      <c r="AI32" s="47">
        <f>AF32</f>
        <v>0</v>
      </c>
      <c r="AJ32" s="48">
        <f>BPU!$D$4</f>
        <v>0</v>
      </c>
      <c r="AK32" s="48">
        <f>BPU!$D$5</f>
        <v>0</v>
      </c>
      <c r="AL32" s="48">
        <f>BPU!$D$6</f>
        <v>0</v>
      </c>
      <c r="AM32" s="48">
        <f>BPU!$D$7</f>
        <v>0</v>
      </c>
      <c r="AN32" s="48">
        <f>BPU!$D$8</f>
        <v>0</v>
      </c>
      <c r="AO32" s="49">
        <f>AG32*AJ32</f>
        <v>0</v>
      </c>
      <c r="AP32" s="48"/>
      <c r="AQ32" s="49">
        <f>AH32*AK32</f>
        <v>0</v>
      </c>
      <c r="AR32" s="48"/>
      <c r="AS32" s="49">
        <f>AN32*AL32*AI32</f>
        <v>0</v>
      </c>
      <c r="AT32" s="49">
        <f>SUM(AO32:AS32)</f>
        <v>0</v>
      </c>
      <c r="AU32" s="51"/>
    </row>
    <row r="33" spans="1:58" x14ac:dyDescent="0.25">
      <c r="A33" s="8" t="s">
        <v>78</v>
      </c>
      <c r="B33" s="4">
        <v>4.25</v>
      </c>
      <c r="C33" s="6"/>
      <c r="D33" s="5">
        <v>4.08</v>
      </c>
      <c r="E33" s="4">
        <v>0</v>
      </c>
      <c r="F33" s="4">
        <v>4.25</v>
      </c>
      <c r="G33" s="4">
        <v>0</v>
      </c>
      <c r="H33" s="4">
        <v>0</v>
      </c>
      <c r="I33" s="4">
        <v>4.25</v>
      </c>
      <c r="J33" s="6"/>
      <c r="K33" s="5">
        <v>0</v>
      </c>
      <c r="L33" s="4">
        <v>0</v>
      </c>
      <c r="M33" s="4">
        <v>4.25</v>
      </c>
      <c r="N33" s="4">
        <v>0</v>
      </c>
      <c r="O33" s="4">
        <v>0</v>
      </c>
      <c r="P33" s="4">
        <v>4.25</v>
      </c>
      <c r="Q33" s="6"/>
      <c r="R33" s="5">
        <v>0</v>
      </c>
      <c r="S33" s="4">
        <v>0</v>
      </c>
      <c r="T33" s="4">
        <v>4.25</v>
      </c>
      <c r="U33" s="4">
        <v>0</v>
      </c>
      <c r="V33" s="4">
        <v>0</v>
      </c>
      <c r="W33" s="4">
        <v>4.25</v>
      </c>
      <c r="X33" s="6"/>
      <c r="Y33" s="5">
        <v>0</v>
      </c>
      <c r="Z33" s="4">
        <v>0</v>
      </c>
      <c r="AA33" s="4">
        <v>4.25</v>
      </c>
      <c r="AB33" s="4">
        <v>0</v>
      </c>
      <c r="AC33" s="4">
        <v>0</v>
      </c>
      <c r="AD33" s="4">
        <v>4.25</v>
      </c>
      <c r="AE33" s="6"/>
      <c r="AF33" s="7">
        <v>0</v>
      </c>
      <c r="AG33" s="47">
        <f t="shared" si="11"/>
        <v>38.25</v>
      </c>
      <c r="AH33" s="47">
        <f t="shared" si="12"/>
        <v>4.08</v>
      </c>
      <c r="AI33" s="47">
        <f t="shared" ref="AI33:AI34" si="13">AF33</f>
        <v>0</v>
      </c>
      <c r="AJ33" s="48">
        <f>BPU!$D$4</f>
        <v>0</v>
      </c>
      <c r="AK33" s="48">
        <f>BPU!$D$5</f>
        <v>0</v>
      </c>
      <c r="AL33" s="48">
        <f>BPU!$D$6</f>
        <v>0</v>
      </c>
      <c r="AM33" s="48">
        <f>BPU!$D$7</f>
        <v>0</v>
      </c>
      <c r="AN33" s="48">
        <f>BPU!$D$8</f>
        <v>0</v>
      </c>
      <c r="AO33" s="49">
        <f t="shared" ref="AO33" si="14">AG33*AJ33</f>
        <v>0</v>
      </c>
      <c r="AP33" s="48"/>
      <c r="AQ33" s="49">
        <f t="shared" ref="AQ33:AQ39" si="15">AH33*AK33</f>
        <v>0</v>
      </c>
      <c r="AR33" s="48"/>
      <c r="AS33" s="49">
        <f t="shared" ref="AS33" si="16">AN33*AL33*AI33</f>
        <v>0</v>
      </c>
      <c r="AT33" s="49">
        <f t="shared" ref="AT33:AT34" si="17">SUM(AO33:AS33)</f>
        <v>0</v>
      </c>
      <c r="AU33" s="51"/>
    </row>
    <row r="34" spans="1:58" x14ac:dyDescent="0.25">
      <c r="A34" s="8" t="s">
        <v>79</v>
      </c>
      <c r="B34" s="4">
        <v>0</v>
      </c>
      <c r="C34" s="6">
        <v>0</v>
      </c>
      <c r="D34" s="5">
        <v>1.58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6">
        <v>0</v>
      </c>
      <c r="K34" s="5">
        <v>0</v>
      </c>
      <c r="L34" s="4">
        <v>0</v>
      </c>
      <c r="M34" s="4">
        <v>0</v>
      </c>
      <c r="N34" s="4">
        <v>0</v>
      </c>
      <c r="O34" s="4">
        <v>0</v>
      </c>
      <c r="P34" s="4">
        <v>0.5</v>
      </c>
      <c r="Q34" s="6">
        <v>0</v>
      </c>
      <c r="R34" s="5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6">
        <v>0</v>
      </c>
      <c r="Y34" s="5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6">
        <v>0</v>
      </c>
      <c r="AF34" s="7">
        <v>0</v>
      </c>
      <c r="AG34" s="47">
        <f t="shared" si="11"/>
        <v>0.5</v>
      </c>
      <c r="AH34" s="47">
        <f t="shared" si="12"/>
        <v>1.58</v>
      </c>
      <c r="AI34" s="47">
        <f t="shared" si="13"/>
        <v>0</v>
      </c>
      <c r="AJ34" s="48">
        <f>BPU!$D$4</f>
        <v>0</v>
      </c>
      <c r="AK34" s="48">
        <f>BPU!$D$5</f>
        <v>0</v>
      </c>
      <c r="AL34" s="48">
        <f>BPU!$D$6</f>
        <v>0</v>
      </c>
      <c r="AM34" s="48">
        <f>BPU!$D$7</f>
        <v>0</v>
      </c>
      <c r="AN34" s="48">
        <f>BPU!$D$8</f>
        <v>0</v>
      </c>
      <c r="AO34" s="49"/>
      <c r="AP34" s="49">
        <f>AG34*AK34</f>
        <v>0</v>
      </c>
      <c r="AQ34" s="49"/>
      <c r="AR34" s="49">
        <f>AH34*AM34</f>
        <v>0</v>
      </c>
      <c r="AS34" s="49">
        <f>AN34*AL34*AI34</f>
        <v>0</v>
      </c>
      <c r="AT34" s="49">
        <f t="shared" si="17"/>
        <v>0</v>
      </c>
      <c r="AU34" s="51"/>
    </row>
    <row r="35" spans="1:58" x14ac:dyDescent="0.25">
      <c r="A35" s="16" t="s">
        <v>90</v>
      </c>
      <c r="B35" s="4"/>
      <c r="C35" s="6"/>
      <c r="D35" s="5"/>
      <c r="E35" s="4"/>
      <c r="F35" s="4"/>
      <c r="G35" s="4"/>
      <c r="H35" s="4"/>
      <c r="I35" s="4"/>
      <c r="J35" s="6"/>
      <c r="K35" s="5"/>
      <c r="L35" s="4"/>
      <c r="M35" s="4"/>
      <c r="N35" s="4"/>
      <c r="O35" s="4"/>
      <c r="P35" s="4"/>
      <c r="Q35" s="6"/>
      <c r="R35" s="5"/>
      <c r="S35" s="4"/>
      <c r="T35" s="4"/>
      <c r="U35" s="4"/>
      <c r="V35" s="4"/>
      <c r="W35" s="4"/>
      <c r="X35" s="6"/>
      <c r="Y35" s="5"/>
      <c r="Z35" s="4"/>
      <c r="AA35" s="4"/>
      <c r="AB35" s="4"/>
      <c r="AC35" s="4"/>
      <c r="AD35" s="4"/>
      <c r="AE35" s="6"/>
      <c r="AF35" s="7"/>
      <c r="AG35" s="50"/>
      <c r="AH35" s="50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49">
        <f>SUM(AT36:AT39)</f>
        <v>0</v>
      </c>
    </row>
    <row r="36" spans="1:58" x14ac:dyDescent="0.25">
      <c r="A36" s="8" t="s">
        <v>84</v>
      </c>
      <c r="B36" s="4">
        <v>1.5</v>
      </c>
      <c r="C36" s="6">
        <v>1.5</v>
      </c>
      <c r="D36" s="5">
        <v>1.5</v>
      </c>
      <c r="E36" s="4">
        <v>1.5</v>
      </c>
      <c r="F36" s="4"/>
      <c r="G36" s="4">
        <v>1.5</v>
      </c>
      <c r="H36" s="4"/>
      <c r="I36" s="4">
        <v>1.5</v>
      </c>
      <c r="J36" s="6">
        <v>1.5</v>
      </c>
      <c r="K36" s="5">
        <v>1.5</v>
      </c>
      <c r="L36" s="4">
        <v>1.5</v>
      </c>
      <c r="M36" s="4"/>
      <c r="N36" s="4">
        <v>1.5</v>
      </c>
      <c r="O36" s="4"/>
      <c r="P36" s="4">
        <v>1.5</v>
      </c>
      <c r="Q36" s="6">
        <v>1.5</v>
      </c>
      <c r="R36" s="5">
        <v>1.5</v>
      </c>
      <c r="S36" s="4">
        <v>1.5</v>
      </c>
      <c r="T36" s="4"/>
      <c r="U36" s="4">
        <v>1.5</v>
      </c>
      <c r="V36" s="4"/>
      <c r="W36" s="4">
        <v>1.5</v>
      </c>
      <c r="X36" s="6">
        <v>1.5</v>
      </c>
      <c r="Y36" s="5">
        <v>1.5</v>
      </c>
      <c r="Z36" s="4">
        <v>1.5</v>
      </c>
      <c r="AA36" s="4"/>
      <c r="AB36" s="4">
        <v>1.5</v>
      </c>
      <c r="AC36" s="4"/>
      <c r="AD36" s="4">
        <v>1.5</v>
      </c>
      <c r="AE36" s="6">
        <v>1.5</v>
      </c>
      <c r="AF36" s="7">
        <v>1.5</v>
      </c>
      <c r="AG36" s="47">
        <f t="shared" ref="AG36:AG44" si="18">SUM(B36:C36,E36:J36,L36:Q36,S36:X36,Z36:AE36)</f>
        <v>27</v>
      </c>
      <c r="AH36" s="47">
        <f t="shared" ref="AH36:AH44" si="19">AF36+Y36+R36+K36+D36</f>
        <v>7.5</v>
      </c>
      <c r="AI36" s="47">
        <f t="shared" ref="AI36:AI44" si="20">AF36</f>
        <v>1.5</v>
      </c>
      <c r="AJ36" s="48">
        <f>BPU!$D$4</f>
        <v>0</v>
      </c>
      <c r="AK36" s="48">
        <f>BPU!$D$5</f>
        <v>0</v>
      </c>
      <c r="AL36" s="48">
        <f>BPU!$D$6</f>
        <v>0</v>
      </c>
      <c r="AM36" s="48">
        <f>BPU!$D$7</f>
        <v>0</v>
      </c>
      <c r="AN36" s="48">
        <f>BPU!$D$8</f>
        <v>0</v>
      </c>
      <c r="AO36" s="49">
        <f t="shared" ref="AO36:AO39" si="21">AG36*AJ36</f>
        <v>0</v>
      </c>
      <c r="AP36" s="48"/>
      <c r="AQ36" s="49">
        <f t="shared" si="15"/>
        <v>0</v>
      </c>
      <c r="AR36" s="48"/>
      <c r="AS36" s="49">
        <v>0</v>
      </c>
      <c r="AT36" s="49">
        <f t="shared" ref="AT36:AT39" si="22">SUM(AO36:AS36)</f>
        <v>0</v>
      </c>
      <c r="AU36" s="51"/>
    </row>
    <row r="37" spans="1:58" x14ac:dyDescent="0.25">
      <c r="A37" s="8" t="s">
        <v>85</v>
      </c>
      <c r="B37" s="4">
        <v>0.66666666666666663</v>
      </c>
      <c r="C37" s="6"/>
      <c r="D37" s="5"/>
      <c r="E37" s="4"/>
      <c r="F37" s="4"/>
      <c r="G37" s="4"/>
      <c r="H37" s="4"/>
      <c r="I37" s="4">
        <v>0.66666666666666663</v>
      </c>
      <c r="J37" s="6"/>
      <c r="K37" s="5"/>
      <c r="L37" s="4"/>
      <c r="M37" s="4"/>
      <c r="N37" s="4"/>
      <c r="O37" s="4"/>
      <c r="P37" s="4">
        <v>0.66666666666666663</v>
      </c>
      <c r="Q37" s="6"/>
      <c r="R37" s="5"/>
      <c r="S37" s="4"/>
      <c r="T37" s="4"/>
      <c r="U37" s="4"/>
      <c r="V37" s="4"/>
      <c r="W37" s="4">
        <v>0.66666666666666663</v>
      </c>
      <c r="X37" s="6"/>
      <c r="Y37" s="5"/>
      <c r="Z37" s="4"/>
      <c r="AA37" s="4"/>
      <c r="AB37" s="4"/>
      <c r="AC37" s="4"/>
      <c r="AD37" s="4">
        <v>0.66666666666666663</v>
      </c>
      <c r="AE37" s="6"/>
      <c r="AF37" s="7"/>
      <c r="AG37" s="47">
        <f t="shared" si="18"/>
        <v>3.333333333333333</v>
      </c>
      <c r="AH37" s="47">
        <f t="shared" si="19"/>
        <v>0</v>
      </c>
      <c r="AI37" s="47">
        <f t="shared" si="20"/>
        <v>0</v>
      </c>
      <c r="AJ37" s="48">
        <f>BPU!$D$4</f>
        <v>0</v>
      </c>
      <c r="AK37" s="48">
        <f>BPU!$D$5</f>
        <v>0</v>
      </c>
      <c r="AL37" s="48">
        <f>BPU!$D$6</f>
        <v>0</v>
      </c>
      <c r="AM37" s="48">
        <f>BPU!$D$7</f>
        <v>0</v>
      </c>
      <c r="AN37" s="48">
        <f>BPU!$D$8</f>
        <v>0</v>
      </c>
      <c r="AO37" s="49">
        <f t="shared" si="21"/>
        <v>0</v>
      </c>
      <c r="AP37" s="48"/>
      <c r="AQ37" s="49">
        <f t="shared" si="15"/>
        <v>0</v>
      </c>
      <c r="AR37" s="48"/>
      <c r="AS37" s="49">
        <v>0</v>
      </c>
      <c r="AT37" s="49">
        <f t="shared" si="22"/>
        <v>0</v>
      </c>
      <c r="AU37" s="51"/>
    </row>
    <row r="38" spans="1:58" x14ac:dyDescent="0.25">
      <c r="A38" s="8" t="s">
        <v>86</v>
      </c>
      <c r="B38" s="4"/>
      <c r="C38" s="6"/>
      <c r="D38" s="5"/>
      <c r="E38" s="4"/>
      <c r="F38" s="4"/>
      <c r="G38" s="4">
        <v>1.5833333333333337</v>
      </c>
      <c r="H38" s="4"/>
      <c r="I38" s="4"/>
      <c r="J38" s="6"/>
      <c r="K38" s="5"/>
      <c r="L38" s="4"/>
      <c r="M38" s="4"/>
      <c r="N38" s="4">
        <v>1.5833333333333337</v>
      </c>
      <c r="O38" s="4"/>
      <c r="P38" s="4"/>
      <c r="Q38" s="6"/>
      <c r="R38" s="5"/>
      <c r="S38" s="4"/>
      <c r="T38" s="4"/>
      <c r="U38" s="4">
        <v>1.5833333333333337</v>
      </c>
      <c r="V38" s="4"/>
      <c r="W38" s="4"/>
      <c r="X38" s="6"/>
      <c r="Y38" s="5"/>
      <c r="Z38" s="4"/>
      <c r="AA38" s="4"/>
      <c r="AB38" s="4">
        <v>1.5833333333333337</v>
      </c>
      <c r="AC38" s="4"/>
      <c r="AD38" s="4"/>
      <c r="AE38" s="6"/>
      <c r="AF38" s="7"/>
      <c r="AG38" s="47">
        <f t="shared" si="18"/>
        <v>6.3333333333333348</v>
      </c>
      <c r="AH38" s="47">
        <f t="shared" si="19"/>
        <v>0</v>
      </c>
      <c r="AI38" s="47">
        <f t="shared" si="20"/>
        <v>0</v>
      </c>
      <c r="AJ38" s="48">
        <f>BPU!$D$4</f>
        <v>0</v>
      </c>
      <c r="AK38" s="48">
        <f>BPU!$D$5</f>
        <v>0</v>
      </c>
      <c r="AL38" s="48">
        <f>BPU!$D$6</f>
        <v>0</v>
      </c>
      <c r="AM38" s="48">
        <f>BPU!$D$7</f>
        <v>0</v>
      </c>
      <c r="AN38" s="48">
        <f>BPU!$D$8</f>
        <v>0</v>
      </c>
      <c r="AO38" s="49">
        <f t="shared" si="21"/>
        <v>0</v>
      </c>
      <c r="AP38" s="48"/>
      <c r="AQ38" s="49">
        <f t="shared" si="15"/>
        <v>0</v>
      </c>
      <c r="AR38" s="48"/>
      <c r="AS38" s="49">
        <v>0</v>
      </c>
      <c r="AT38" s="49">
        <f t="shared" si="22"/>
        <v>0</v>
      </c>
      <c r="AU38" s="51"/>
    </row>
    <row r="39" spans="1:58" x14ac:dyDescent="0.25">
      <c r="A39" s="8" t="s">
        <v>87</v>
      </c>
      <c r="B39" s="4">
        <v>1.5</v>
      </c>
      <c r="C39" s="6">
        <v>1.5</v>
      </c>
      <c r="D39" s="5">
        <v>1.5</v>
      </c>
      <c r="E39" s="4">
        <v>1.5</v>
      </c>
      <c r="F39" s="4"/>
      <c r="G39" s="4">
        <v>1.5</v>
      </c>
      <c r="H39" s="4"/>
      <c r="I39" s="4">
        <v>1.5</v>
      </c>
      <c r="J39" s="6">
        <v>1.5</v>
      </c>
      <c r="K39" s="5">
        <v>1.5</v>
      </c>
      <c r="L39" s="4">
        <v>1.5</v>
      </c>
      <c r="M39" s="4"/>
      <c r="N39" s="4">
        <v>1.5</v>
      </c>
      <c r="O39" s="4"/>
      <c r="P39" s="4">
        <v>1.5</v>
      </c>
      <c r="Q39" s="6">
        <v>1.5</v>
      </c>
      <c r="R39" s="5">
        <v>1.5</v>
      </c>
      <c r="S39" s="4">
        <v>1.5</v>
      </c>
      <c r="T39" s="4"/>
      <c r="U39" s="4">
        <v>1.5</v>
      </c>
      <c r="V39" s="4"/>
      <c r="W39" s="4">
        <v>1.5</v>
      </c>
      <c r="X39" s="6">
        <v>1.5</v>
      </c>
      <c r="Y39" s="5">
        <v>1.5</v>
      </c>
      <c r="Z39" s="4">
        <v>1.5</v>
      </c>
      <c r="AA39" s="4"/>
      <c r="AB39" s="4">
        <v>1.5</v>
      </c>
      <c r="AC39" s="4"/>
      <c r="AD39" s="4">
        <v>1.5</v>
      </c>
      <c r="AE39" s="6">
        <v>1.5</v>
      </c>
      <c r="AF39" s="7">
        <v>1.5</v>
      </c>
      <c r="AG39" s="47">
        <f t="shared" si="18"/>
        <v>27</v>
      </c>
      <c r="AH39" s="47">
        <f t="shared" si="19"/>
        <v>7.5</v>
      </c>
      <c r="AI39" s="47">
        <f t="shared" si="20"/>
        <v>1.5</v>
      </c>
      <c r="AJ39" s="48">
        <f>BPU!$D$4</f>
        <v>0</v>
      </c>
      <c r="AK39" s="48">
        <f>BPU!$D$5</f>
        <v>0</v>
      </c>
      <c r="AL39" s="48">
        <f>BPU!$D$6</f>
        <v>0</v>
      </c>
      <c r="AM39" s="48">
        <f>BPU!$D$7</f>
        <v>0</v>
      </c>
      <c r="AN39" s="48">
        <f>BPU!$D$8</f>
        <v>0</v>
      </c>
      <c r="AO39" s="49">
        <f t="shared" si="21"/>
        <v>0</v>
      </c>
      <c r="AP39" s="48"/>
      <c r="AQ39" s="49">
        <f t="shared" si="15"/>
        <v>0</v>
      </c>
      <c r="AR39" s="48"/>
      <c r="AS39" s="49">
        <v>0</v>
      </c>
      <c r="AT39" s="49">
        <f t="shared" si="22"/>
        <v>0</v>
      </c>
      <c r="AU39" s="51"/>
    </row>
    <row r="40" spans="1:58" x14ac:dyDescent="0.25">
      <c r="A40" s="17" t="s">
        <v>91</v>
      </c>
      <c r="B40" s="4"/>
      <c r="C40" s="6"/>
      <c r="D40" s="5"/>
      <c r="E40" s="4"/>
      <c r="F40" s="4"/>
      <c r="G40" s="4"/>
      <c r="H40" s="4"/>
      <c r="I40" s="4"/>
      <c r="J40" s="6"/>
      <c r="K40" s="5"/>
      <c r="L40" s="4"/>
      <c r="M40" s="4"/>
      <c r="N40" s="4"/>
      <c r="O40" s="4"/>
      <c r="P40" s="4"/>
      <c r="Q40" s="6"/>
      <c r="R40" s="5"/>
      <c r="S40" s="4"/>
      <c r="T40" s="4"/>
      <c r="U40" s="4"/>
      <c r="V40" s="4"/>
      <c r="W40" s="4"/>
      <c r="X40" s="6"/>
      <c r="Y40" s="5"/>
      <c r="Z40" s="4"/>
      <c r="AA40" s="4"/>
      <c r="AB40" s="4"/>
      <c r="AC40" s="4"/>
      <c r="AD40" s="4"/>
      <c r="AE40" s="6"/>
      <c r="AF40" s="7"/>
      <c r="AG40" s="50"/>
      <c r="AH40" s="50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49">
        <f>SUM(AT41:AT44)</f>
        <v>0</v>
      </c>
    </row>
    <row r="41" spans="1:58" x14ac:dyDescent="0.25">
      <c r="A41" s="8" t="s">
        <v>81</v>
      </c>
      <c r="B41" s="4"/>
      <c r="C41" s="6"/>
      <c r="D41" s="5"/>
      <c r="E41" s="4"/>
      <c r="F41" s="4"/>
      <c r="G41" s="4"/>
      <c r="H41" s="4"/>
      <c r="I41" s="4">
        <v>1.166666666666667</v>
      </c>
      <c r="J41" s="6"/>
      <c r="K41" s="5"/>
      <c r="L41" s="4"/>
      <c r="M41" s="4"/>
      <c r="N41" s="4"/>
      <c r="O41" s="4"/>
      <c r="P41" s="4">
        <v>1.166666666666667</v>
      </c>
      <c r="Q41" s="6"/>
      <c r="R41" s="5"/>
      <c r="S41" s="4"/>
      <c r="T41" s="4"/>
      <c r="U41" s="4"/>
      <c r="V41" s="4"/>
      <c r="W41" s="4">
        <v>1.166666666666667</v>
      </c>
      <c r="X41" s="6"/>
      <c r="Y41" s="5"/>
      <c r="Z41" s="4"/>
      <c r="AA41" s="4"/>
      <c r="AB41" s="4"/>
      <c r="AC41" s="4"/>
      <c r="AD41" s="4">
        <v>1.166666666666667</v>
      </c>
      <c r="AE41" s="6"/>
      <c r="AF41" s="7"/>
      <c r="AG41" s="47">
        <f t="shared" si="18"/>
        <v>4.6666666666666679</v>
      </c>
      <c r="AH41" s="47">
        <f t="shared" si="19"/>
        <v>0</v>
      </c>
      <c r="AI41" s="47">
        <f t="shared" si="20"/>
        <v>0</v>
      </c>
      <c r="AJ41" s="48">
        <f>BPU!$D$4</f>
        <v>0</v>
      </c>
      <c r="AK41" s="48">
        <f>BPU!$D$5</f>
        <v>0</v>
      </c>
      <c r="AL41" s="48">
        <f>BPU!$D$6</f>
        <v>0</v>
      </c>
      <c r="AM41" s="48">
        <f>BPU!$D$7</f>
        <v>0</v>
      </c>
      <c r="AN41" s="48">
        <f>BPU!$D$8</f>
        <v>0</v>
      </c>
      <c r="AO41" s="49">
        <f t="shared" ref="AO41:AO44" si="23">AG41*AJ41</f>
        <v>0</v>
      </c>
      <c r="AP41" s="48"/>
      <c r="AQ41" s="49">
        <f t="shared" ref="AQ41:AQ44" si="24">AH41*AK41</f>
        <v>0</v>
      </c>
      <c r="AR41" s="48"/>
      <c r="AS41" s="49">
        <v>0</v>
      </c>
      <c r="AT41" s="49">
        <f t="shared" ref="AT41:AT44" si="25">SUM(AO41:AS41)</f>
        <v>0</v>
      </c>
      <c r="AU41" s="51"/>
    </row>
    <row r="42" spans="1:58" x14ac:dyDescent="0.25">
      <c r="A42" s="8" t="s">
        <v>78</v>
      </c>
      <c r="B42" s="4"/>
      <c r="C42" s="6"/>
      <c r="D42" s="5"/>
      <c r="E42" s="4"/>
      <c r="F42" s="4"/>
      <c r="G42" s="4"/>
      <c r="H42" s="4"/>
      <c r="I42" s="4">
        <v>1</v>
      </c>
      <c r="J42" s="6"/>
      <c r="K42" s="5"/>
      <c r="L42" s="4"/>
      <c r="M42" s="4"/>
      <c r="N42" s="4"/>
      <c r="O42" s="4"/>
      <c r="P42" s="4">
        <v>1</v>
      </c>
      <c r="Q42" s="6"/>
      <c r="R42" s="5"/>
      <c r="S42" s="4"/>
      <c r="T42" s="4"/>
      <c r="U42" s="4"/>
      <c r="V42" s="4"/>
      <c r="W42" s="4">
        <v>1</v>
      </c>
      <c r="X42" s="6"/>
      <c r="Y42" s="5"/>
      <c r="Z42" s="4"/>
      <c r="AA42" s="4"/>
      <c r="AB42" s="4"/>
      <c r="AC42" s="4"/>
      <c r="AD42" s="4">
        <v>1</v>
      </c>
      <c r="AE42" s="6"/>
      <c r="AF42" s="7"/>
      <c r="AG42" s="47">
        <f t="shared" si="18"/>
        <v>4</v>
      </c>
      <c r="AH42" s="47">
        <f t="shared" si="19"/>
        <v>0</v>
      </c>
      <c r="AI42" s="47">
        <f t="shared" si="20"/>
        <v>0</v>
      </c>
      <c r="AJ42" s="48">
        <f>BPU!$D$4</f>
        <v>0</v>
      </c>
      <c r="AK42" s="48">
        <f>BPU!$D$5</f>
        <v>0</v>
      </c>
      <c r="AL42" s="48">
        <f>BPU!$D$6</f>
        <v>0</v>
      </c>
      <c r="AM42" s="48">
        <f>BPU!$D$7</f>
        <v>0</v>
      </c>
      <c r="AN42" s="48">
        <f>BPU!$D$8</f>
        <v>0</v>
      </c>
      <c r="AO42" s="49">
        <f t="shared" si="23"/>
        <v>0</v>
      </c>
      <c r="AP42" s="48"/>
      <c r="AQ42" s="49">
        <f t="shared" si="24"/>
        <v>0</v>
      </c>
      <c r="AR42" s="48"/>
      <c r="AS42" s="49">
        <v>0</v>
      </c>
      <c r="AT42" s="49">
        <f t="shared" si="25"/>
        <v>0</v>
      </c>
      <c r="AU42" s="51"/>
    </row>
    <row r="43" spans="1:58" x14ac:dyDescent="0.25">
      <c r="A43" s="8" t="s">
        <v>82</v>
      </c>
      <c r="B43" s="4"/>
      <c r="C43" s="6"/>
      <c r="D43" s="5"/>
      <c r="E43" s="4"/>
      <c r="F43" s="4"/>
      <c r="G43" s="4"/>
      <c r="H43" s="4"/>
      <c r="I43" s="4">
        <v>0.83333333333333337</v>
      </c>
      <c r="J43" s="6"/>
      <c r="K43" s="5"/>
      <c r="L43" s="4"/>
      <c r="M43" s="4"/>
      <c r="N43" s="4"/>
      <c r="O43" s="4"/>
      <c r="P43" s="4">
        <v>0.83333333333333337</v>
      </c>
      <c r="Q43" s="6"/>
      <c r="R43" s="5"/>
      <c r="S43" s="4"/>
      <c r="T43" s="4"/>
      <c r="U43" s="4"/>
      <c r="V43" s="4"/>
      <c r="W43" s="4">
        <v>0.83333333333333337</v>
      </c>
      <c r="X43" s="6"/>
      <c r="Y43" s="5"/>
      <c r="Z43" s="4"/>
      <c r="AA43" s="4"/>
      <c r="AB43" s="4"/>
      <c r="AC43" s="4"/>
      <c r="AD43" s="4">
        <v>0.83333333333333337</v>
      </c>
      <c r="AE43" s="6"/>
      <c r="AF43" s="7"/>
      <c r="AG43" s="47">
        <f t="shared" si="18"/>
        <v>3.3333333333333335</v>
      </c>
      <c r="AH43" s="47">
        <f t="shared" si="19"/>
        <v>0</v>
      </c>
      <c r="AI43" s="47">
        <f t="shared" si="20"/>
        <v>0</v>
      </c>
      <c r="AJ43" s="48">
        <f>BPU!$D$4</f>
        <v>0</v>
      </c>
      <c r="AK43" s="48">
        <f>BPU!$D$5</f>
        <v>0</v>
      </c>
      <c r="AL43" s="48">
        <f>BPU!$D$6</f>
        <v>0</v>
      </c>
      <c r="AM43" s="48">
        <f>BPU!$D$7</f>
        <v>0</v>
      </c>
      <c r="AN43" s="48">
        <f>BPU!$D$8</f>
        <v>0</v>
      </c>
      <c r="AO43" s="49">
        <f t="shared" si="23"/>
        <v>0</v>
      </c>
      <c r="AP43" s="48"/>
      <c r="AQ43" s="49">
        <f t="shared" si="24"/>
        <v>0</v>
      </c>
      <c r="AR43" s="48"/>
      <c r="AS43" s="49">
        <v>0</v>
      </c>
      <c r="AT43" s="49">
        <f t="shared" si="25"/>
        <v>0</v>
      </c>
      <c r="AU43" s="51"/>
    </row>
    <row r="44" spans="1:58" x14ac:dyDescent="0.25">
      <c r="A44" s="8" t="s">
        <v>83</v>
      </c>
      <c r="B44" s="4"/>
      <c r="C44" s="6"/>
      <c r="D44" s="5"/>
      <c r="E44" s="4"/>
      <c r="F44" s="4"/>
      <c r="G44" s="4"/>
      <c r="H44" s="4"/>
      <c r="I44" s="4">
        <v>0.5</v>
      </c>
      <c r="J44" s="6"/>
      <c r="K44" s="5"/>
      <c r="L44" s="4"/>
      <c r="M44" s="4"/>
      <c r="N44" s="4"/>
      <c r="O44" s="4"/>
      <c r="P44" s="4">
        <v>0.5</v>
      </c>
      <c r="Q44" s="6"/>
      <c r="R44" s="5"/>
      <c r="S44" s="4"/>
      <c r="T44" s="4"/>
      <c r="U44" s="4"/>
      <c r="V44" s="4"/>
      <c r="W44" s="4">
        <v>0.5</v>
      </c>
      <c r="X44" s="6"/>
      <c r="Y44" s="5"/>
      <c r="Z44" s="4"/>
      <c r="AA44" s="4"/>
      <c r="AB44" s="4"/>
      <c r="AC44" s="4"/>
      <c r="AD44" s="4">
        <v>0.5</v>
      </c>
      <c r="AE44" s="6"/>
      <c r="AF44" s="7"/>
      <c r="AG44" s="47">
        <f t="shared" si="18"/>
        <v>2</v>
      </c>
      <c r="AH44" s="47">
        <f t="shared" si="19"/>
        <v>0</v>
      </c>
      <c r="AI44" s="47">
        <f t="shared" si="20"/>
        <v>0</v>
      </c>
      <c r="AJ44" s="48">
        <f>BPU!$D$4</f>
        <v>0</v>
      </c>
      <c r="AK44" s="48">
        <f>BPU!$D$5</f>
        <v>0</v>
      </c>
      <c r="AL44" s="48">
        <f>BPU!$D$6</f>
        <v>0</v>
      </c>
      <c r="AM44" s="48">
        <f>BPU!$D$7</f>
        <v>0</v>
      </c>
      <c r="AN44" s="48">
        <f>BPU!$D$8</f>
        <v>0</v>
      </c>
      <c r="AO44" s="49">
        <f t="shared" si="23"/>
        <v>0</v>
      </c>
      <c r="AP44" s="48"/>
      <c r="AQ44" s="49">
        <f t="shared" si="24"/>
        <v>0</v>
      </c>
      <c r="AR44" s="48"/>
      <c r="AS44" s="49">
        <v>0</v>
      </c>
      <c r="AT44" s="49">
        <f t="shared" si="25"/>
        <v>0</v>
      </c>
      <c r="AU44" s="51"/>
    </row>
    <row r="45" spans="1:58" x14ac:dyDescent="0.25">
      <c r="A45" s="8" t="s">
        <v>7</v>
      </c>
      <c r="B45" s="4">
        <f t="shared" ref="B45:AF45" si="26">SUM(B40:B44)</f>
        <v>0</v>
      </c>
      <c r="C45" s="6">
        <f t="shared" si="26"/>
        <v>0</v>
      </c>
      <c r="D45" s="5">
        <f t="shared" si="26"/>
        <v>0</v>
      </c>
      <c r="E45" s="4">
        <f t="shared" si="26"/>
        <v>0</v>
      </c>
      <c r="F45" s="4">
        <f t="shared" si="26"/>
        <v>0</v>
      </c>
      <c r="G45" s="4">
        <f t="shared" si="26"/>
        <v>0</v>
      </c>
      <c r="H45" s="4">
        <f t="shared" si="26"/>
        <v>0</v>
      </c>
      <c r="I45" s="4">
        <f t="shared" si="26"/>
        <v>3.5000000000000004</v>
      </c>
      <c r="J45" s="6">
        <f t="shared" si="26"/>
        <v>0</v>
      </c>
      <c r="K45" s="5">
        <f t="shared" si="26"/>
        <v>0</v>
      </c>
      <c r="L45" s="4">
        <f t="shared" si="26"/>
        <v>0</v>
      </c>
      <c r="M45" s="4">
        <f t="shared" si="26"/>
        <v>0</v>
      </c>
      <c r="N45" s="4">
        <f t="shared" si="26"/>
        <v>0</v>
      </c>
      <c r="O45" s="4">
        <f t="shared" si="26"/>
        <v>0</v>
      </c>
      <c r="P45" s="4">
        <f t="shared" si="26"/>
        <v>3.5000000000000004</v>
      </c>
      <c r="Q45" s="6">
        <f t="shared" si="26"/>
        <v>0</v>
      </c>
      <c r="R45" s="5">
        <f t="shared" si="26"/>
        <v>0</v>
      </c>
      <c r="S45" s="4">
        <f t="shared" si="26"/>
        <v>0</v>
      </c>
      <c r="T45" s="4">
        <f t="shared" si="26"/>
        <v>0</v>
      </c>
      <c r="U45" s="4">
        <f t="shared" si="26"/>
        <v>0</v>
      </c>
      <c r="V45" s="4">
        <f t="shared" si="26"/>
        <v>0</v>
      </c>
      <c r="W45" s="4">
        <f t="shared" si="26"/>
        <v>3.5000000000000004</v>
      </c>
      <c r="X45" s="6">
        <f t="shared" si="26"/>
        <v>0</v>
      </c>
      <c r="Y45" s="5">
        <f t="shared" si="26"/>
        <v>0</v>
      </c>
      <c r="Z45" s="4">
        <f t="shared" si="26"/>
        <v>0</v>
      </c>
      <c r="AA45" s="4">
        <f t="shared" si="26"/>
        <v>0</v>
      </c>
      <c r="AB45" s="4">
        <f t="shared" si="26"/>
        <v>0</v>
      </c>
      <c r="AC45" s="4">
        <f t="shared" si="26"/>
        <v>0</v>
      </c>
      <c r="AD45" s="4">
        <f t="shared" si="26"/>
        <v>3.5000000000000004</v>
      </c>
      <c r="AE45" s="6">
        <f t="shared" si="26"/>
        <v>0</v>
      </c>
      <c r="AF45" s="7">
        <f t="shared" si="26"/>
        <v>0</v>
      </c>
      <c r="AG45" s="2">
        <f>SUM(B45:C45,E45:J45,L45:Q45,S45:X45,Z45:AE45)</f>
        <v>14.000000000000002</v>
      </c>
      <c r="AH45" s="2">
        <f>AF45+Y45+R45+K45+D45</f>
        <v>0</v>
      </c>
      <c r="AI45" s="2">
        <f>AF45</f>
        <v>0</v>
      </c>
      <c r="AO45" s="15"/>
      <c r="AQ45" s="15"/>
      <c r="AS45" s="52" t="str">
        <f>"Total du mois "&amp;A27</f>
        <v>Total du mois MARS 2024</v>
      </c>
      <c r="AT45" s="53">
        <f>SUM(AT32:AT44)</f>
        <v>0</v>
      </c>
    </row>
    <row r="46" spans="1:58" x14ac:dyDescent="0.25">
      <c r="A46" s="8"/>
      <c r="B46" s="4"/>
      <c r="C46" s="6"/>
      <c r="D46" s="5"/>
      <c r="E46" s="4"/>
      <c r="F46" s="4"/>
      <c r="G46" s="4"/>
      <c r="H46" s="4"/>
      <c r="I46" s="4"/>
      <c r="J46" s="6"/>
      <c r="K46" s="5"/>
      <c r="L46" s="4"/>
      <c r="M46" s="4"/>
      <c r="N46" s="4"/>
      <c r="O46" s="4"/>
      <c r="P46" s="4"/>
      <c r="Q46" s="6"/>
      <c r="R46" s="5"/>
      <c r="S46" s="4"/>
      <c r="T46" s="4"/>
      <c r="U46" s="4"/>
      <c r="V46" s="4"/>
      <c r="W46" s="4"/>
      <c r="X46" s="6"/>
      <c r="Y46" s="5"/>
      <c r="Z46" s="4"/>
      <c r="AA46" s="4"/>
      <c r="AB46" s="4"/>
      <c r="AC46" s="4"/>
      <c r="AD46" s="4"/>
      <c r="AE46" s="6"/>
      <c r="AF46" s="7"/>
      <c r="AO46" s="15"/>
      <c r="AQ46" s="15"/>
    </row>
    <row r="47" spans="1:58" x14ac:dyDescent="0.25">
      <c r="A47" s="81" t="s">
        <v>25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</row>
    <row r="48" spans="1:58" x14ac:dyDescent="0.25">
      <c r="A48" s="10" t="s">
        <v>16</v>
      </c>
      <c r="B48" s="81">
        <v>14</v>
      </c>
      <c r="C48" s="81"/>
      <c r="D48" s="81"/>
      <c r="E48" s="81"/>
      <c r="F48" s="81"/>
      <c r="G48" s="81"/>
      <c r="H48" s="81"/>
      <c r="I48" s="81">
        <v>15</v>
      </c>
      <c r="J48" s="81"/>
      <c r="K48" s="81"/>
      <c r="L48" s="81"/>
      <c r="M48" s="81"/>
      <c r="N48" s="81"/>
      <c r="O48" s="81"/>
      <c r="P48" s="81">
        <v>16</v>
      </c>
      <c r="Q48" s="81"/>
      <c r="R48" s="81"/>
      <c r="S48" s="81"/>
      <c r="T48" s="81"/>
      <c r="U48" s="81"/>
      <c r="V48" s="81"/>
      <c r="W48" s="81">
        <v>17</v>
      </c>
      <c r="X48" s="81"/>
      <c r="Y48" s="81"/>
      <c r="Z48" s="81"/>
      <c r="AA48" s="81"/>
      <c r="AB48" s="81"/>
      <c r="AC48" s="81"/>
      <c r="AD48" s="81">
        <v>18</v>
      </c>
      <c r="AE48" s="81"/>
      <c r="AF48" s="10"/>
      <c r="AG48" s="14"/>
      <c r="AH48" s="14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</row>
    <row r="49" spans="1:47" x14ac:dyDescent="0.25">
      <c r="A49" s="10"/>
      <c r="B49" s="7" t="s">
        <v>12</v>
      </c>
      <c r="C49" s="9" t="s">
        <v>11</v>
      </c>
      <c r="D49" s="9" t="s">
        <v>11</v>
      </c>
      <c r="E49" s="9" t="s">
        <v>15</v>
      </c>
      <c r="F49" s="9" t="s">
        <v>14</v>
      </c>
      <c r="G49" s="6" t="s">
        <v>13</v>
      </c>
      <c r="H49" s="5" t="s">
        <v>9</v>
      </c>
      <c r="I49" s="9" t="s">
        <v>12</v>
      </c>
      <c r="J49" s="9" t="s">
        <v>11</v>
      </c>
      <c r="K49" s="9" t="s">
        <v>11</v>
      </c>
      <c r="L49" s="9" t="s">
        <v>15</v>
      </c>
      <c r="M49" s="9" t="s">
        <v>14</v>
      </c>
      <c r="N49" s="6" t="s">
        <v>13</v>
      </c>
      <c r="O49" s="5" t="s">
        <v>9</v>
      </c>
      <c r="P49" s="9" t="s">
        <v>12</v>
      </c>
      <c r="Q49" s="9" t="s">
        <v>11</v>
      </c>
      <c r="R49" s="9" t="s">
        <v>11</v>
      </c>
      <c r="S49" s="9" t="s">
        <v>15</v>
      </c>
      <c r="T49" s="9" t="s">
        <v>14</v>
      </c>
      <c r="U49" s="6" t="s">
        <v>13</v>
      </c>
      <c r="V49" s="5" t="s">
        <v>9</v>
      </c>
      <c r="W49" s="9" t="s">
        <v>12</v>
      </c>
      <c r="X49" s="9" t="s">
        <v>11</v>
      </c>
      <c r="Y49" s="9" t="s">
        <v>11</v>
      </c>
      <c r="Z49" s="9" t="s">
        <v>15</v>
      </c>
      <c r="AA49" s="9" t="s">
        <v>14</v>
      </c>
      <c r="AB49" s="6" t="s">
        <v>13</v>
      </c>
      <c r="AC49" s="5" t="s">
        <v>9</v>
      </c>
      <c r="AD49" s="9" t="s">
        <v>12</v>
      </c>
      <c r="AE49" s="9" t="s">
        <v>11</v>
      </c>
      <c r="AF49" s="9"/>
      <c r="AG49" s="12" t="s">
        <v>10</v>
      </c>
      <c r="AH49" s="11" t="s">
        <v>9</v>
      </c>
      <c r="AI49" s="7" t="s">
        <v>8</v>
      </c>
    </row>
    <row r="50" spans="1:47" x14ac:dyDescent="0.25">
      <c r="A50" s="10"/>
      <c r="B50" s="7">
        <v>1</v>
      </c>
      <c r="C50" s="9">
        <v>2</v>
      </c>
      <c r="D50" s="9">
        <v>3</v>
      </c>
      <c r="E50" s="9">
        <v>4</v>
      </c>
      <c r="F50" s="9">
        <v>5</v>
      </c>
      <c r="G50" s="6">
        <v>6</v>
      </c>
      <c r="H50" s="5">
        <v>7</v>
      </c>
      <c r="I50" s="9">
        <v>8</v>
      </c>
      <c r="J50" s="9">
        <v>9</v>
      </c>
      <c r="K50" s="9">
        <v>10</v>
      </c>
      <c r="L50" s="9">
        <v>11</v>
      </c>
      <c r="M50" s="9">
        <v>12</v>
      </c>
      <c r="N50" s="6">
        <v>13</v>
      </c>
      <c r="O50" s="5">
        <v>14</v>
      </c>
      <c r="P50" s="9">
        <v>15</v>
      </c>
      <c r="Q50" s="9">
        <v>16</v>
      </c>
      <c r="R50" s="9">
        <v>17</v>
      </c>
      <c r="S50" s="9">
        <v>18</v>
      </c>
      <c r="T50" s="9">
        <v>19</v>
      </c>
      <c r="U50" s="6">
        <v>20</v>
      </c>
      <c r="V50" s="5">
        <v>21</v>
      </c>
      <c r="W50" s="9">
        <v>22</v>
      </c>
      <c r="X50" s="9">
        <v>23</v>
      </c>
      <c r="Y50" s="9">
        <v>24</v>
      </c>
      <c r="Z50" s="9">
        <v>25</v>
      </c>
      <c r="AA50" s="9">
        <v>26</v>
      </c>
      <c r="AB50" s="6">
        <v>27</v>
      </c>
      <c r="AC50" s="5">
        <v>28</v>
      </c>
      <c r="AD50" s="9">
        <v>29</v>
      </c>
      <c r="AE50" s="9">
        <v>30</v>
      </c>
      <c r="AF50" s="9"/>
    </row>
    <row r="51" spans="1:47" x14ac:dyDescent="0.25">
      <c r="A51" s="24" t="s">
        <v>88</v>
      </c>
      <c r="B51" s="7"/>
      <c r="C51" s="9"/>
      <c r="D51" s="9"/>
      <c r="E51" s="9"/>
      <c r="F51" s="9"/>
      <c r="G51" s="6"/>
      <c r="H51" s="5"/>
      <c r="I51" s="9"/>
      <c r="J51" s="9"/>
      <c r="K51" s="9"/>
      <c r="L51" s="9"/>
      <c r="M51" s="9"/>
      <c r="N51" s="6"/>
      <c r="O51" s="5"/>
      <c r="P51" s="9"/>
      <c r="Q51" s="9"/>
      <c r="R51" s="9"/>
      <c r="S51" s="9"/>
      <c r="T51" s="9"/>
      <c r="U51" s="6"/>
      <c r="V51" s="5"/>
      <c r="W51" s="9"/>
      <c r="X51" s="9"/>
      <c r="Y51" s="9"/>
      <c r="Z51" s="9"/>
      <c r="AA51" s="9"/>
      <c r="AB51" s="6"/>
      <c r="AC51" s="5"/>
      <c r="AD51" s="9"/>
      <c r="AE51" s="9"/>
      <c r="AF51" s="54"/>
      <c r="AG51" s="50"/>
      <c r="AH51" s="50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49">
        <f>SUM(AT52:AT54)</f>
        <v>0</v>
      </c>
    </row>
    <row r="52" spans="1:47" x14ac:dyDescent="0.25">
      <c r="A52" s="8" t="s">
        <v>77</v>
      </c>
      <c r="B52" s="7">
        <v>2</v>
      </c>
      <c r="C52" s="4">
        <v>0</v>
      </c>
      <c r="D52" s="4">
        <v>0</v>
      </c>
      <c r="E52" s="4">
        <v>0</v>
      </c>
      <c r="F52" s="4">
        <v>2</v>
      </c>
      <c r="G52" s="6">
        <v>0</v>
      </c>
      <c r="H52" s="5">
        <v>0</v>
      </c>
      <c r="I52" s="4">
        <v>2</v>
      </c>
      <c r="J52" s="4">
        <v>0</v>
      </c>
      <c r="K52" s="4">
        <v>0</v>
      </c>
      <c r="L52" s="4">
        <v>0</v>
      </c>
      <c r="M52" s="4">
        <v>2</v>
      </c>
      <c r="N52" s="6">
        <v>0</v>
      </c>
      <c r="O52" s="5">
        <v>0</v>
      </c>
      <c r="P52" s="4">
        <v>2</v>
      </c>
      <c r="Q52" s="4">
        <v>0</v>
      </c>
      <c r="R52" s="4">
        <v>0</v>
      </c>
      <c r="S52" s="4">
        <v>0</v>
      </c>
      <c r="T52" s="4">
        <v>2</v>
      </c>
      <c r="U52" s="6">
        <v>0</v>
      </c>
      <c r="V52" s="5">
        <v>0</v>
      </c>
      <c r="W52" s="4">
        <v>2</v>
      </c>
      <c r="X52" s="4">
        <v>0</v>
      </c>
      <c r="Y52" s="4">
        <v>0</v>
      </c>
      <c r="Z52" s="4">
        <v>0</v>
      </c>
      <c r="AA52" s="4">
        <v>2</v>
      </c>
      <c r="AB52" s="6">
        <v>0</v>
      </c>
      <c r="AC52" s="5">
        <v>0</v>
      </c>
      <c r="AD52" s="4">
        <v>2</v>
      </c>
      <c r="AE52" s="4">
        <v>0</v>
      </c>
      <c r="AF52" s="54"/>
      <c r="AG52" s="47">
        <f t="shared" ref="AG52:AG54" si="27">SUM(AD52:AE52,W52:AB52,P52:U52,I52:N52,C52:G52)</f>
        <v>16</v>
      </c>
      <c r="AH52" s="47">
        <f t="shared" ref="AH52:AH54" si="28">B52+H52+O52+V52+AC52</f>
        <v>2</v>
      </c>
      <c r="AI52" s="47">
        <f t="shared" ref="AI52:AI54" si="29">B52</f>
        <v>2</v>
      </c>
      <c r="AJ52" s="48">
        <f>BPU!$D$4</f>
        <v>0</v>
      </c>
      <c r="AK52" s="48">
        <f>BPU!$D$5</f>
        <v>0</v>
      </c>
      <c r="AL52" s="48">
        <f>BPU!$D$6</f>
        <v>0</v>
      </c>
      <c r="AM52" s="48">
        <f>BPU!$D$7</f>
        <v>0</v>
      </c>
      <c r="AN52" s="48">
        <f>BPU!$D$8</f>
        <v>0</v>
      </c>
      <c r="AO52" s="49">
        <f>AG52*AJ52</f>
        <v>0</v>
      </c>
      <c r="AP52" s="48"/>
      <c r="AQ52" s="49">
        <f>AH52*AK52</f>
        <v>0</v>
      </c>
      <c r="AR52" s="48"/>
      <c r="AS52" s="49">
        <f>AN52*AJ52*AI52</f>
        <v>0</v>
      </c>
      <c r="AT52" s="49">
        <f>SUM(AO52:AS52)</f>
        <v>0</v>
      </c>
      <c r="AU52" s="51"/>
    </row>
    <row r="53" spans="1:47" x14ac:dyDescent="0.25">
      <c r="A53" s="8" t="s">
        <v>78</v>
      </c>
      <c r="B53" s="7">
        <v>4.25</v>
      </c>
      <c r="C53" s="4">
        <v>0</v>
      </c>
      <c r="D53" s="4">
        <v>4.25</v>
      </c>
      <c r="E53" s="4">
        <v>0</v>
      </c>
      <c r="F53" s="4">
        <v>4.25</v>
      </c>
      <c r="G53" s="6">
        <v>4.25</v>
      </c>
      <c r="H53" s="5">
        <v>0</v>
      </c>
      <c r="I53" s="4">
        <v>4.25</v>
      </c>
      <c r="J53" s="4">
        <v>0</v>
      </c>
      <c r="K53" s="4">
        <v>4.25</v>
      </c>
      <c r="L53" s="4">
        <v>0</v>
      </c>
      <c r="M53" s="4">
        <v>4.25</v>
      </c>
      <c r="N53" s="6">
        <v>4.25</v>
      </c>
      <c r="O53" s="5">
        <v>0</v>
      </c>
      <c r="P53" s="4">
        <v>4.25</v>
      </c>
      <c r="Q53" s="4">
        <v>0</v>
      </c>
      <c r="R53" s="4">
        <v>4.25</v>
      </c>
      <c r="S53" s="4">
        <v>0</v>
      </c>
      <c r="T53" s="4">
        <v>4.25</v>
      </c>
      <c r="U53" s="6">
        <v>4.25</v>
      </c>
      <c r="V53" s="5">
        <v>0</v>
      </c>
      <c r="W53" s="4">
        <v>4.25</v>
      </c>
      <c r="X53" s="4">
        <v>0</v>
      </c>
      <c r="Y53" s="4">
        <v>4.25</v>
      </c>
      <c r="Z53" s="4">
        <v>0</v>
      </c>
      <c r="AA53" s="4">
        <v>4.25</v>
      </c>
      <c r="AB53" s="6">
        <v>4.25</v>
      </c>
      <c r="AC53" s="5">
        <v>0</v>
      </c>
      <c r="AD53" s="4">
        <v>4.25</v>
      </c>
      <c r="AE53" s="4">
        <v>0</v>
      </c>
      <c r="AF53" s="54"/>
      <c r="AG53" s="47">
        <f t="shared" si="27"/>
        <v>68</v>
      </c>
      <c r="AH53" s="47">
        <f t="shared" si="28"/>
        <v>4.25</v>
      </c>
      <c r="AI53" s="47">
        <f t="shared" si="29"/>
        <v>4.25</v>
      </c>
      <c r="AJ53" s="48">
        <f>BPU!$D$4</f>
        <v>0</v>
      </c>
      <c r="AK53" s="48">
        <f>BPU!$D$5</f>
        <v>0</v>
      </c>
      <c r="AL53" s="48">
        <f>BPU!$D$6</f>
        <v>0</v>
      </c>
      <c r="AM53" s="48">
        <f>BPU!$D$7</f>
        <v>0</v>
      </c>
      <c r="AN53" s="48">
        <f>BPU!$D$8</f>
        <v>0</v>
      </c>
      <c r="AO53" s="49">
        <f t="shared" ref="AO53" si="30">AG53*AJ53</f>
        <v>0</v>
      </c>
      <c r="AP53" s="48"/>
      <c r="AQ53" s="49">
        <f t="shared" ref="AQ53:AQ59" si="31">AH53*AK53</f>
        <v>0</v>
      </c>
      <c r="AR53" s="48"/>
      <c r="AS53" s="49">
        <f t="shared" ref="AS53:AS64" si="32">AN53*AJ53*AI53</f>
        <v>0</v>
      </c>
      <c r="AT53" s="49">
        <f t="shared" ref="AT53:AT54" si="33">SUM(AO53:AS53)</f>
        <v>0</v>
      </c>
      <c r="AU53" s="51"/>
    </row>
    <row r="54" spans="1:47" x14ac:dyDescent="0.25">
      <c r="A54" s="8" t="s">
        <v>79</v>
      </c>
      <c r="B54" s="7">
        <v>0</v>
      </c>
      <c r="C54" s="4">
        <v>0</v>
      </c>
      <c r="D54" s="4">
        <v>0</v>
      </c>
      <c r="E54" s="4">
        <v>0</v>
      </c>
      <c r="F54" s="4"/>
      <c r="G54" s="6">
        <v>0</v>
      </c>
      <c r="H54" s="5">
        <v>0</v>
      </c>
      <c r="I54" s="4">
        <v>0</v>
      </c>
      <c r="J54" s="4">
        <v>0</v>
      </c>
      <c r="K54" s="4">
        <v>0</v>
      </c>
      <c r="L54" s="4">
        <v>0</v>
      </c>
      <c r="M54" s="4">
        <v>0.5</v>
      </c>
      <c r="N54" s="6">
        <v>0</v>
      </c>
      <c r="O54" s="5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6">
        <v>0</v>
      </c>
      <c r="V54" s="5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6">
        <v>0</v>
      </c>
      <c r="AC54" s="5">
        <v>0</v>
      </c>
      <c r="AD54" s="4">
        <v>0</v>
      </c>
      <c r="AE54" s="4">
        <v>0</v>
      </c>
      <c r="AF54" s="54"/>
      <c r="AG54" s="47">
        <f t="shared" si="27"/>
        <v>0.5</v>
      </c>
      <c r="AH54" s="47">
        <f t="shared" si="28"/>
        <v>0</v>
      </c>
      <c r="AI54" s="47">
        <f t="shared" si="29"/>
        <v>0</v>
      </c>
      <c r="AJ54" s="48">
        <f>BPU!$D$4</f>
        <v>0</v>
      </c>
      <c r="AK54" s="48">
        <f>BPU!$D$5</f>
        <v>0</v>
      </c>
      <c r="AL54" s="48">
        <f>BPU!$D$6</f>
        <v>0</v>
      </c>
      <c r="AM54" s="48">
        <f>BPU!$D$7</f>
        <v>0</v>
      </c>
      <c r="AN54" s="48">
        <f>BPU!$D$8</f>
        <v>0</v>
      </c>
      <c r="AO54" s="49"/>
      <c r="AP54" s="49">
        <f>AG54*AK54</f>
        <v>0</v>
      </c>
      <c r="AQ54" s="49"/>
      <c r="AR54" s="49">
        <f>AH54*AM54</f>
        <v>0</v>
      </c>
      <c r="AS54" s="49">
        <f t="shared" si="32"/>
        <v>0</v>
      </c>
      <c r="AT54" s="49">
        <f t="shared" si="33"/>
        <v>0</v>
      </c>
      <c r="AU54" s="51"/>
    </row>
    <row r="55" spans="1:47" x14ac:dyDescent="0.25">
      <c r="A55" s="16" t="s">
        <v>90</v>
      </c>
      <c r="B55" s="7"/>
      <c r="C55" s="4"/>
      <c r="D55" s="4"/>
      <c r="E55" s="4"/>
      <c r="F55" s="4"/>
      <c r="G55" s="6"/>
      <c r="H55" s="5"/>
      <c r="I55" s="4"/>
      <c r="J55" s="4"/>
      <c r="K55" s="4"/>
      <c r="L55" s="4"/>
      <c r="M55" s="4"/>
      <c r="N55" s="6"/>
      <c r="O55" s="5"/>
      <c r="P55" s="4"/>
      <c r="Q55" s="4"/>
      <c r="R55" s="4"/>
      <c r="S55" s="4"/>
      <c r="T55" s="4"/>
      <c r="U55" s="6"/>
      <c r="V55" s="5"/>
      <c r="W55" s="4"/>
      <c r="X55" s="4"/>
      <c r="Y55" s="4"/>
      <c r="Z55" s="4"/>
      <c r="AA55" s="4"/>
      <c r="AB55" s="6"/>
      <c r="AC55" s="5"/>
      <c r="AD55" s="4"/>
      <c r="AE55" s="4"/>
      <c r="AF55" s="9"/>
      <c r="AG55" s="50"/>
      <c r="AH55" s="50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49">
        <f>SUM(AT56:AT59)</f>
        <v>0</v>
      </c>
    </row>
    <row r="56" spans="1:47" x14ac:dyDescent="0.25">
      <c r="A56" s="8" t="s">
        <v>84</v>
      </c>
      <c r="B56" s="7">
        <v>3</v>
      </c>
      <c r="C56" s="4">
        <v>3</v>
      </c>
      <c r="D56" s="4">
        <v>3</v>
      </c>
      <c r="E56" s="4"/>
      <c r="F56" s="4">
        <v>3</v>
      </c>
      <c r="G56" s="6">
        <v>3</v>
      </c>
      <c r="H56" s="5">
        <v>3</v>
      </c>
      <c r="I56" s="4">
        <v>3</v>
      </c>
      <c r="J56" s="4">
        <v>3</v>
      </c>
      <c r="K56" s="4">
        <v>3</v>
      </c>
      <c r="L56" s="4"/>
      <c r="M56" s="4">
        <v>3</v>
      </c>
      <c r="N56" s="6">
        <v>3</v>
      </c>
      <c r="O56" s="5">
        <v>3</v>
      </c>
      <c r="P56" s="4">
        <v>3</v>
      </c>
      <c r="Q56" s="4">
        <v>3</v>
      </c>
      <c r="R56" s="4">
        <v>3</v>
      </c>
      <c r="S56" s="4"/>
      <c r="T56" s="4">
        <v>3</v>
      </c>
      <c r="U56" s="6">
        <v>3</v>
      </c>
      <c r="V56" s="5">
        <v>3</v>
      </c>
      <c r="W56" s="4">
        <v>3</v>
      </c>
      <c r="X56" s="4">
        <v>3</v>
      </c>
      <c r="Y56" s="4">
        <v>3</v>
      </c>
      <c r="Z56" s="4"/>
      <c r="AA56" s="4">
        <v>3</v>
      </c>
      <c r="AB56" s="6">
        <v>3</v>
      </c>
      <c r="AC56" s="5">
        <v>3</v>
      </c>
      <c r="AD56" s="4">
        <v>3</v>
      </c>
      <c r="AE56" s="4">
        <v>3</v>
      </c>
      <c r="AF56" s="9"/>
      <c r="AG56" s="47">
        <f t="shared" ref="AG56:AG64" si="34">SUM(AD56:AE56,W56:AB56,P56:U56,I56:N56,C56:G56)</f>
        <v>63</v>
      </c>
      <c r="AH56" s="47">
        <f t="shared" ref="AH56:AH64" si="35">B56+H56+O56+V56+AC56</f>
        <v>15</v>
      </c>
      <c r="AI56" s="47">
        <f t="shared" ref="AI56:AI64" si="36">B56</f>
        <v>3</v>
      </c>
      <c r="AJ56" s="48">
        <f>BPU!$D$4</f>
        <v>0</v>
      </c>
      <c r="AK56" s="48">
        <f>BPU!$D$5</f>
        <v>0</v>
      </c>
      <c r="AL56" s="48">
        <f>BPU!$D$6</f>
        <v>0</v>
      </c>
      <c r="AM56" s="48">
        <f>BPU!$D$7</f>
        <v>0</v>
      </c>
      <c r="AN56" s="48">
        <f>BPU!$D$8</f>
        <v>0</v>
      </c>
      <c r="AO56" s="49">
        <f t="shared" ref="AO56:AO59" si="37">AG56*AJ56</f>
        <v>0</v>
      </c>
      <c r="AP56" s="48"/>
      <c r="AQ56" s="49">
        <f t="shared" si="31"/>
        <v>0</v>
      </c>
      <c r="AR56" s="48"/>
      <c r="AS56" s="49">
        <f t="shared" si="32"/>
        <v>0</v>
      </c>
      <c r="AT56" s="49">
        <f t="shared" ref="AT56:AT59" si="38">SUM(AO56:AS56)</f>
        <v>0</v>
      </c>
      <c r="AU56" s="51"/>
    </row>
    <row r="57" spans="1:47" x14ac:dyDescent="0.25">
      <c r="A57" s="8" t="s">
        <v>85</v>
      </c>
      <c r="B57" s="7"/>
      <c r="C57" s="4"/>
      <c r="D57" s="4"/>
      <c r="E57" s="4"/>
      <c r="F57" s="4">
        <v>0.66666666666666663</v>
      </c>
      <c r="G57" s="6"/>
      <c r="H57" s="5"/>
      <c r="I57" s="4"/>
      <c r="J57" s="4"/>
      <c r="K57" s="4"/>
      <c r="L57" s="4"/>
      <c r="M57" s="4">
        <v>0.66666666666666663</v>
      </c>
      <c r="N57" s="6"/>
      <c r="O57" s="5"/>
      <c r="P57" s="4"/>
      <c r="Q57" s="4"/>
      <c r="R57" s="4"/>
      <c r="S57" s="4"/>
      <c r="T57" s="4">
        <v>0.66666666666666663</v>
      </c>
      <c r="U57" s="6"/>
      <c r="V57" s="5"/>
      <c r="W57" s="4"/>
      <c r="X57" s="4"/>
      <c r="Y57" s="4"/>
      <c r="Z57" s="4"/>
      <c r="AA57" s="4">
        <v>0.66666666666666663</v>
      </c>
      <c r="AB57" s="6"/>
      <c r="AC57" s="5"/>
      <c r="AD57" s="4"/>
      <c r="AE57" s="4"/>
      <c r="AF57" s="9"/>
      <c r="AG57" s="47">
        <f t="shared" si="34"/>
        <v>2.6666666666666665</v>
      </c>
      <c r="AH57" s="47">
        <f t="shared" si="35"/>
        <v>0</v>
      </c>
      <c r="AI57" s="47">
        <f t="shared" si="36"/>
        <v>0</v>
      </c>
      <c r="AJ57" s="48">
        <f>BPU!$D$4</f>
        <v>0</v>
      </c>
      <c r="AK57" s="48">
        <f>BPU!$D$5</f>
        <v>0</v>
      </c>
      <c r="AL57" s="48">
        <f>BPU!$D$6</f>
        <v>0</v>
      </c>
      <c r="AM57" s="48">
        <f>BPU!$D$7</f>
        <v>0</v>
      </c>
      <c r="AN57" s="48">
        <f>BPU!$D$8</f>
        <v>0</v>
      </c>
      <c r="AO57" s="49">
        <f t="shared" si="37"/>
        <v>0</v>
      </c>
      <c r="AP57" s="48"/>
      <c r="AQ57" s="49">
        <f t="shared" si="31"/>
        <v>0</v>
      </c>
      <c r="AR57" s="48"/>
      <c r="AS57" s="49">
        <f t="shared" si="32"/>
        <v>0</v>
      </c>
      <c r="AT57" s="49">
        <f t="shared" si="38"/>
        <v>0</v>
      </c>
      <c r="AU57" s="51"/>
    </row>
    <row r="58" spans="1:47" x14ac:dyDescent="0.25">
      <c r="A58" s="8" t="s">
        <v>86</v>
      </c>
      <c r="B58" s="7"/>
      <c r="C58" s="4"/>
      <c r="D58" s="4">
        <v>1.5833333333333337</v>
      </c>
      <c r="E58" s="4"/>
      <c r="F58" s="4"/>
      <c r="G58" s="6"/>
      <c r="H58" s="5"/>
      <c r="I58" s="4"/>
      <c r="J58" s="4"/>
      <c r="K58" s="4">
        <v>1.5833333333333337</v>
      </c>
      <c r="L58" s="4"/>
      <c r="M58" s="4"/>
      <c r="N58" s="6"/>
      <c r="O58" s="5"/>
      <c r="P58" s="4"/>
      <c r="Q58" s="4"/>
      <c r="R58" s="4">
        <v>1.5833333333333337</v>
      </c>
      <c r="S58" s="4"/>
      <c r="T58" s="4"/>
      <c r="U58" s="6"/>
      <c r="V58" s="5"/>
      <c r="W58" s="4"/>
      <c r="X58" s="4"/>
      <c r="Y58" s="4">
        <v>1.5833333333333337</v>
      </c>
      <c r="Z58" s="4"/>
      <c r="AA58" s="4"/>
      <c r="AB58" s="6"/>
      <c r="AC58" s="5"/>
      <c r="AD58" s="4"/>
      <c r="AE58" s="4"/>
      <c r="AF58" s="9"/>
      <c r="AG58" s="47">
        <f t="shared" si="34"/>
        <v>6.3333333333333348</v>
      </c>
      <c r="AH58" s="47">
        <f t="shared" si="35"/>
        <v>0</v>
      </c>
      <c r="AI58" s="47">
        <f t="shared" si="36"/>
        <v>0</v>
      </c>
      <c r="AJ58" s="48">
        <f>BPU!$D$4</f>
        <v>0</v>
      </c>
      <c r="AK58" s="48">
        <f>BPU!$D$5</f>
        <v>0</v>
      </c>
      <c r="AL58" s="48">
        <f>BPU!$D$6</f>
        <v>0</v>
      </c>
      <c r="AM58" s="48">
        <f>BPU!$D$7</f>
        <v>0</v>
      </c>
      <c r="AN58" s="48">
        <f>BPU!$D$8</f>
        <v>0</v>
      </c>
      <c r="AO58" s="49">
        <f t="shared" si="37"/>
        <v>0</v>
      </c>
      <c r="AP58" s="48"/>
      <c r="AQ58" s="49">
        <f t="shared" si="31"/>
        <v>0</v>
      </c>
      <c r="AR58" s="48"/>
      <c r="AS58" s="49">
        <f t="shared" si="32"/>
        <v>0</v>
      </c>
      <c r="AT58" s="49">
        <f t="shared" si="38"/>
        <v>0</v>
      </c>
      <c r="AU58" s="51"/>
    </row>
    <row r="59" spans="1:47" x14ac:dyDescent="0.25">
      <c r="A59" s="8" t="s">
        <v>87</v>
      </c>
      <c r="B59" s="7">
        <v>3</v>
      </c>
      <c r="C59" s="4">
        <v>3</v>
      </c>
      <c r="D59" s="4">
        <v>3</v>
      </c>
      <c r="E59" s="4"/>
      <c r="F59" s="4">
        <v>3</v>
      </c>
      <c r="G59" s="6">
        <v>3</v>
      </c>
      <c r="H59" s="5">
        <v>3</v>
      </c>
      <c r="I59" s="4">
        <v>3</v>
      </c>
      <c r="J59" s="4">
        <v>3</v>
      </c>
      <c r="K59" s="4">
        <v>3</v>
      </c>
      <c r="L59" s="4"/>
      <c r="M59" s="4">
        <v>3</v>
      </c>
      <c r="N59" s="6">
        <v>3</v>
      </c>
      <c r="O59" s="5">
        <v>3</v>
      </c>
      <c r="P59" s="4">
        <v>3</v>
      </c>
      <c r="Q59" s="4">
        <v>3</v>
      </c>
      <c r="R59" s="4">
        <v>3</v>
      </c>
      <c r="S59" s="4"/>
      <c r="T59" s="4">
        <v>3</v>
      </c>
      <c r="U59" s="6">
        <v>3</v>
      </c>
      <c r="V59" s="5">
        <v>3</v>
      </c>
      <c r="W59" s="4">
        <v>3</v>
      </c>
      <c r="X59" s="4">
        <v>3</v>
      </c>
      <c r="Y59" s="4">
        <v>3</v>
      </c>
      <c r="Z59" s="4"/>
      <c r="AA59" s="4">
        <v>3</v>
      </c>
      <c r="AB59" s="6">
        <v>3</v>
      </c>
      <c r="AC59" s="5">
        <v>3</v>
      </c>
      <c r="AD59" s="4">
        <v>3</v>
      </c>
      <c r="AE59" s="4">
        <v>3</v>
      </c>
      <c r="AF59" s="9"/>
      <c r="AG59" s="47">
        <f t="shared" si="34"/>
        <v>63</v>
      </c>
      <c r="AH59" s="47">
        <f t="shared" si="35"/>
        <v>15</v>
      </c>
      <c r="AI59" s="47">
        <f t="shared" si="36"/>
        <v>3</v>
      </c>
      <c r="AJ59" s="48">
        <f>BPU!$D$4</f>
        <v>0</v>
      </c>
      <c r="AK59" s="48">
        <f>BPU!$D$5</f>
        <v>0</v>
      </c>
      <c r="AL59" s="48">
        <f>BPU!$D$6</f>
        <v>0</v>
      </c>
      <c r="AM59" s="48">
        <f>BPU!$D$7</f>
        <v>0</v>
      </c>
      <c r="AN59" s="48">
        <f>BPU!$D$8</f>
        <v>0</v>
      </c>
      <c r="AO59" s="49">
        <f t="shared" si="37"/>
        <v>0</v>
      </c>
      <c r="AP59" s="48"/>
      <c r="AQ59" s="49">
        <f t="shared" si="31"/>
        <v>0</v>
      </c>
      <c r="AR59" s="48"/>
      <c r="AS59" s="49">
        <f t="shared" si="32"/>
        <v>0</v>
      </c>
      <c r="AT59" s="49">
        <f t="shared" si="38"/>
        <v>0</v>
      </c>
      <c r="AU59" s="51"/>
    </row>
    <row r="60" spans="1:47" x14ac:dyDescent="0.25">
      <c r="A60" s="17" t="s">
        <v>91</v>
      </c>
      <c r="B60" s="7"/>
      <c r="C60" s="4"/>
      <c r="D60" s="4"/>
      <c r="E60" s="4"/>
      <c r="F60" s="4"/>
      <c r="G60" s="6"/>
      <c r="H60" s="5"/>
      <c r="I60" s="4"/>
      <c r="J60" s="4"/>
      <c r="K60" s="4"/>
      <c r="L60" s="4"/>
      <c r="M60" s="4"/>
      <c r="N60" s="6"/>
      <c r="O60" s="5"/>
      <c r="P60" s="4"/>
      <c r="Q60" s="4"/>
      <c r="R60" s="4"/>
      <c r="S60" s="4"/>
      <c r="T60" s="4"/>
      <c r="U60" s="6"/>
      <c r="V60" s="5"/>
      <c r="W60" s="4"/>
      <c r="X60" s="4"/>
      <c r="Y60" s="4"/>
      <c r="Z60" s="4"/>
      <c r="AA60" s="4"/>
      <c r="AB60" s="6"/>
      <c r="AC60" s="5"/>
      <c r="AD60" s="4"/>
      <c r="AE60" s="4"/>
      <c r="AF60" s="9"/>
      <c r="AG60" s="50"/>
      <c r="AH60" s="50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49">
        <f>SUM(AT61:AT64)</f>
        <v>0</v>
      </c>
    </row>
    <row r="61" spans="1:47" x14ac:dyDescent="0.25">
      <c r="A61" s="8" t="s">
        <v>81</v>
      </c>
      <c r="B61" s="7"/>
      <c r="C61" s="4"/>
      <c r="D61" s="4"/>
      <c r="E61" s="4"/>
      <c r="F61" s="4">
        <v>0.1</v>
      </c>
      <c r="G61" s="6"/>
      <c r="H61" s="5"/>
      <c r="I61" s="4"/>
      <c r="J61" s="4"/>
      <c r="K61" s="4"/>
      <c r="L61" s="4"/>
      <c r="M61" s="4">
        <v>0.1</v>
      </c>
      <c r="N61" s="6"/>
      <c r="O61" s="5"/>
      <c r="P61" s="4"/>
      <c r="Q61" s="4"/>
      <c r="R61" s="4"/>
      <c r="S61" s="4"/>
      <c r="T61" s="4">
        <v>0.1</v>
      </c>
      <c r="U61" s="6"/>
      <c r="V61" s="5"/>
      <c r="W61" s="4"/>
      <c r="X61" s="4"/>
      <c r="Y61" s="4"/>
      <c r="Z61" s="4"/>
      <c r="AA61" s="4">
        <v>0.1</v>
      </c>
      <c r="AB61" s="6"/>
      <c r="AC61" s="5"/>
      <c r="AD61" s="4"/>
      <c r="AE61" s="4"/>
      <c r="AF61" s="9"/>
      <c r="AG61" s="47">
        <f t="shared" si="34"/>
        <v>0.4</v>
      </c>
      <c r="AH61" s="47">
        <f t="shared" si="35"/>
        <v>0</v>
      </c>
      <c r="AI61" s="47">
        <f t="shared" si="36"/>
        <v>0</v>
      </c>
      <c r="AJ61" s="48">
        <f>BPU!$D$4</f>
        <v>0</v>
      </c>
      <c r="AK61" s="48">
        <f>BPU!$D$5</f>
        <v>0</v>
      </c>
      <c r="AL61" s="48">
        <f>BPU!$D$6</f>
        <v>0</v>
      </c>
      <c r="AM61" s="48">
        <f>BPU!$D$7</f>
        <v>0</v>
      </c>
      <c r="AN61" s="48">
        <f>BPU!$D$8</f>
        <v>0</v>
      </c>
      <c r="AO61" s="49">
        <f t="shared" ref="AO61:AO64" si="39">AG61*AJ61</f>
        <v>0</v>
      </c>
      <c r="AP61" s="48"/>
      <c r="AQ61" s="49">
        <f t="shared" ref="AQ61:AQ64" si="40">AH61*AK61</f>
        <v>0</v>
      </c>
      <c r="AR61" s="48"/>
      <c r="AS61" s="49">
        <f t="shared" si="32"/>
        <v>0</v>
      </c>
      <c r="AT61" s="49">
        <f t="shared" ref="AT61:AT64" si="41">SUM(AO61:AS61)</f>
        <v>0</v>
      </c>
      <c r="AU61" s="51"/>
    </row>
    <row r="62" spans="1:47" x14ac:dyDescent="0.25">
      <c r="A62" s="8" t="s">
        <v>78</v>
      </c>
      <c r="B62" s="7"/>
      <c r="C62" s="4"/>
      <c r="D62" s="4"/>
      <c r="E62" s="4"/>
      <c r="F62" s="4">
        <v>1.166666666666667</v>
      </c>
      <c r="G62" s="6"/>
      <c r="H62" s="5"/>
      <c r="I62" s="4"/>
      <c r="J62" s="4"/>
      <c r="K62" s="4"/>
      <c r="L62" s="4"/>
      <c r="M62" s="4">
        <v>1.166666666666667</v>
      </c>
      <c r="N62" s="6"/>
      <c r="O62" s="5"/>
      <c r="P62" s="4"/>
      <c r="Q62" s="4"/>
      <c r="R62" s="4"/>
      <c r="S62" s="4"/>
      <c r="T62" s="4">
        <v>1.166666666666667</v>
      </c>
      <c r="U62" s="6"/>
      <c r="V62" s="5"/>
      <c r="W62" s="4"/>
      <c r="X62" s="4"/>
      <c r="Y62" s="4"/>
      <c r="Z62" s="4"/>
      <c r="AA62" s="4">
        <v>1.166666666666667</v>
      </c>
      <c r="AB62" s="6"/>
      <c r="AC62" s="5"/>
      <c r="AD62" s="4">
        <v>0.4</v>
      </c>
      <c r="AE62" s="4"/>
      <c r="AF62" s="9"/>
      <c r="AG62" s="47">
        <f t="shared" si="34"/>
        <v>5.0666666666666682</v>
      </c>
      <c r="AH62" s="47">
        <f t="shared" si="35"/>
        <v>0</v>
      </c>
      <c r="AI62" s="47">
        <f t="shared" si="36"/>
        <v>0</v>
      </c>
      <c r="AJ62" s="48">
        <f>BPU!$D$4</f>
        <v>0</v>
      </c>
      <c r="AK62" s="48">
        <f>BPU!$D$5</f>
        <v>0</v>
      </c>
      <c r="AL62" s="48">
        <f>BPU!$D$6</f>
        <v>0</v>
      </c>
      <c r="AM62" s="48">
        <f>BPU!$D$7</f>
        <v>0</v>
      </c>
      <c r="AN62" s="48">
        <f>BPU!$D$8</f>
        <v>0</v>
      </c>
      <c r="AO62" s="49">
        <f t="shared" si="39"/>
        <v>0</v>
      </c>
      <c r="AP62" s="48"/>
      <c r="AQ62" s="49">
        <f t="shared" si="40"/>
        <v>0</v>
      </c>
      <c r="AR62" s="48"/>
      <c r="AS62" s="49">
        <f t="shared" si="32"/>
        <v>0</v>
      </c>
      <c r="AT62" s="49">
        <f t="shared" si="41"/>
        <v>0</v>
      </c>
      <c r="AU62" s="51"/>
    </row>
    <row r="63" spans="1:47" x14ac:dyDescent="0.25">
      <c r="A63" s="8" t="s">
        <v>82</v>
      </c>
      <c r="B63" s="7">
        <v>1</v>
      </c>
      <c r="C63" s="4"/>
      <c r="D63" s="4"/>
      <c r="E63" s="4"/>
      <c r="F63" s="4">
        <v>1</v>
      </c>
      <c r="G63" s="6"/>
      <c r="H63" s="5"/>
      <c r="I63" s="4">
        <v>1</v>
      </c>
      <c r="J63" s="4"/>
      <c r="K63" s="4"/>
      <c r="L63" s="4"/>
      <c r="M63" s="4">
        <v>1</v>
      </c>
      <c r="N63" s="6"/>
      <c r="O63" s="5"/>
      <c r="P63" s="4">
        <v>1</v>
      </c>
      <c r="Q63" s="4"/>
      <c r="R63" s="4"/>
      <c r="S63" s="4"/>
      <c r="T63" s="4">
        <v>1</v>
      </c>
      <c r="U63" s="6"/>
      <c r="V63" s="5"/>
      <c r="W63" s="4">
        <v>1</v>
      </c>
      <c r="X63" s="4"/>
      <c r="Y63" s="4"/>
      <c r="Z63" s="4"/>
      <c r="AA63" s="4">
        <v>1</v>
      </c>
      <c r="AB63" s="6"/>
      <c r="AC63" s="5"/>
      <c r="AD63" s="4">
        <v>0.5</v>
      </c>
      <c r="AE63" s="4"/>
      <c r="AF63" s="9"/>
      <c r="AG63" s="47">
        <f t="shared" si="34"/>
        <v>7.5</v>
      </c>
      <c r="AH63" s="47">
        <f t="shared" si="35"/>
        <v>1</v>
      </c>
      <c r="AI63" s="47">
        <f t="shared" si="36"/>
        <v>1</v>
      </c>
      <c r="AJ63" s="48">
        <f>BPU!$D$4</f>
        <v>0</v>
      </c>
      <c r="AK63" s="48">
        <f>BPU!$D$5</f>
        <v>0</v>
      </c>
      <c r="AL63" s="48">
        <f>BPU!$D$6</f>
        <v>0</v>
      </c>
      <c r="AM63" s="48">
        <f>BPU!$D$7</f>
        <v>0</v>
      </c>
      <c r="AN63" s="48">
        <f>BPU!$D$8</f>
        <v>0</v>
      </c>
      <c r="AO63" s="49">
        <f t="shared" si="39"/>
        <v>0</v>
      </c>
      <c r="AP63" s="48"/>
      <c r="AQ63" s="49">
        <f t="shared" si="40"/>
        <v>0</v>
      </c>
      <c r="AR63" s="48"/>
      <c r="AS63" s="49">
        <f t="shared" si="32"/>
        <v>0</v>
      </c>
      <c r="AT63" s="49">
        <f t="shared" si="41"/>
        <v>0</v>
      </c>
      <c r="AU63" s="51"/>
    </row>
    <row r="64" spans="1:47" x14ac:dyDescent="0.25">
      <c r="A64" s="8" t="s">
        <v>83</v>
      </c>
      <c r="B64" s="7"/>
      <c r="C64" s="4"/>
      <c r="D64" s="4"/>
      <c r="E64" s="4"/>
      <c r="F64" s="4">
        <v>0.83333333333333337</v>
      </c>
      <c r="G64" s="6"/>
      <c r="H64" s="5"/>
      <c r="I64" s="4"/>
      <c r="J64" s="4"/>
      <c r="K64" s="4"/>
      <c r="L64" s="4"/>
      <c r="M64" s="4">
        <v>0.83333333333333337</v>
      </c>
      <c r="N64" s="6"/>
      <c r="O64" s="5"/>
      <c r="P64" s="4"/>
      <c r="Q64" s="4"/>
      <c r="R64" s="4"/>
      <c r="S64" s="4"/>
      <c r="T64" s="4">
        <v>0.83333333333333337</v>
      </c>
      <c r="U64" s="6"/>
      <c r="V64" s="5"/>
      <c r="W64" s="4"/>
      <c r="X64" s="4"/>
      <c r="Y64" s="4"/>
      <c r="Z64" s="4"/>
      <c r="AA64" s="4">
        <v>0.83333333333333337</v>
      </c>
      <c r="AB64" s="6"/>
      <c r="AC64" s="5"/>
      <c r="AD64" s="4">
        <v>0.5</v>
      </c>
      <c r="AE64" s="4"/>
      <c r="AF64" s="9"/>
      <c r="AG64" s="47">
        <f t="shared" si="34"/>
        <v>3.8333333333333339</v>
      </c>
      <c r="AH64" s="47">
        <f t="shared" si="35"/>
        <v>0</v>
      </c>
      <c r="AI64" s="47">
        <f t="shared" si="36"/>
        <v>0</v>
      </c>
      <c r="AJ64" s="48">
        <f>BPU!$D$4</f>
        <v>0</v>
      </c>
      <c r="AK64" s="48">
        <f>BPU!$D$5</f>
        <v>0</v>
      </c>
      <c r="AL64" s="48">
        <f>BPU!$D$6</f>
        <v>0</v>
      </c>
      <c r="AM64" s="48">
        <f>BPU!$D$7</f>
        <v>0</v>
      </c>
      <c r="AN64" s="48">
        <f>BPU!$D$8</f>
        <v>0</v>
      </c>
      <c r="AO64" s="49">
        <f t="shared" si="39"/>
        <v>0</v>
      </c>
      <c r="AP64" s="48"/>
      <c r="AQ64" s="49">
        <f t="shared" si="40"/>
        <v>0</v>
      </c>
      <c r="AR64" s="48"/>
      <c r="AS64" s="49">
        <f t="shared" si="32"/>
        <v>0</v>
      </c>
      <c r="AT64" s="49">
        <f t="shared" si="41"/>
        <v>0</v>
      </c>
      <c r="AU64" s="51"/>
    </row>
    <row r="65" spans="1:58" x14ac:dyDescent="0.25">
      <c r="A65" s="8" t="s">
        <v>7</v>
      </c>
      <c r="B65" s="7">
        <f t="shared" ref="B65:AF65" si="42">SUM(B52:B64)</f>
        <v>13.25</v>
      </c>
      <c r="C65" s="4">
        <f t="shared" si="42"/>
        <v>6</v>
      </c>
      <c r="D65" s="4">
        <f t="shared" si="42"/>
        <v>11.833333333333334</v>
      </c>
      <c r="E65" s="4">
        <f t="shared" si="42"/>
        <v>0</v>
      </c>
      <c r="F65" s="4">
        <f t="shared" si="42"/>
        <v>16.016666666666666</v>
      </c>
      <c r="G65" s="6">
        <f t="shared" si="42"/>
        <v>10.25</v>
      </c>
      <c r="H65" s="5">
        <f t="shared" si="42"/>
        <v>6</v>
      </c>
      <c r="I65" s="4">
        <f t="shared" si="42"/>
        <v>13.25</v>
      </c>
      <c r="J65" s="4">
        <f t="shared" si="42"/>
        <v>6</v>
      </c>
      <c r="K65" s="4">
        <f t="shared" si="42"/>
        <v>11.833333333333334</v>
      </c>
      <c r="L65" s="4">
        <f t="shared" si="42"/>
        <v>0</v>
      </c>
      <c r="M65" s="4">
        <f t="shared" si="42"/>
        <v>16.516666666666666</v>
      </c>
      <c r="N65" s="6">
        <f t="shared" si="42"/>
        <v>10.25</v>
      </c>
      <c r="O65" s="5">
        <f t="shared" si="42"/>
        <v>6</v>
      </c>
      <c r="P65" s="4">
        <f t="shared" si="42"/>
        <v>13.25</v>
      </c>
      <c r="Q65" s="4">
        <f t="shared" si="42"/>
        <v>6</v>
      </c>
      <c r="R65" s="4">
        <f t="shared" si="42"/>
        <v>11.833333333333334</v>
      </c>
      <c r="S65" s="4">
        <f t="shared" si="42"/>
        <v>0</v>
      </c>
      <c r="T65" s="4">
        <f t="shared" si="42"/>
        <v>16.016666666666666</v>
      </c>
      <c r="U65" s="6">
        <f t="shared" si="42"/>
        <v>10.25</v>
      </c>
      <c r="V65" s="5">
        <f t="shared" si="42"/>
        <v>6</v>
      </c>
      <c r="W65" s="4">
        <f t="shared" si="42"/>
        <v>13.25</v>
      </c>
      <c r="X65" s="4">
        <f t="shared" si="42"/>
        <v>6</v>
      </c>
      <c r="Y65" s="4">
        <f t="shared" si="42"/>
        <v>11.833333333333334</v>
      </c>
      <c r="Z65" s="4">
        <f t="shared" si="42"/>
        <v>0</v>
      </c>
      <c r="AA65" s="4">
        <f t="shared" si="42"/>
        <v>16.016666666666666</v>
      </c>
      <c r="AB65" s="6">
        <f t="shared" si="42"/>
        <v>10.25</v>
      </c>
      <c r="AC65" s="5">
        <f t="shared" si="42"/>
        <v>6</v>
      </c>
      <c r="AD65" s="4">
        <f t="shared" si="42"/>
        <v>13.65</v>
      </c>
      <c r="AE65" s="4">
        <f t="shared" si="42"/>
        <v>6</v>
      </c>
      <c r="AF65" s="9">
        <f t="shared" si="42"/>
        <v>0</v>
      </c>
      <c r="AG65" s="2">
        <f>SUM(AD65:AE65,W65:AB65,P65:U65,I65:N65,C65:G65)</f>
        <v>236.3</v>
      </c>
      <c r="AH65" s="2">
        <f>B65+H65+O65+V65+AC65</f>
        <v>37.25</v>
      </c>
      <c r="AI65" s="2">
        <f>B65</f>
        <v>13.25</v>
      </c>
      <c r="AO65" s="15"/>
      <c r="AQ65" s="15"/>
      <c r="AS65" s="52" t="str">
        <f>"Total du mois "&amp;A47</f>
        <v>Total du mois AVRIL 2024</v>
      </c>
      <c r="AT65" s="53">
        <f>SUM(AT52:AT64)</f>
        <v>0</v>
      </c>
    </row>
    <row r="66" spans="1:58" x14ac:dyDescent="0.25">
      <c r="A66" s="8"/>
      <c r="B66" s="7"/>
      <c r="C66" s="4"/>
      <c r="D66" s="4"/>
      <c r="E66" s="4"/>
      <c r="F66" s="4"/>
      <c r="G66" s="6"/>
      <c r="H66" s="5"/>
      <c r="I66" s="4"/>
      <c r="J66" s="4"/>
      <c r="K66" s="4"/>
      <c r="L66" s="4"/>
      <c r="M66" s="4"/>
      <c r="N66" s="6"/>
      <c r="O66" s="5"/>
      <c r="P66" s="4"/>
      <c r="Q66" s="4"/>
      <c r="R66" s="4"/>
      <c r="S66" s="4"/>
      <c r="T66" s="4"/>
      <c r="U66" s="6"/>
      <c r="V66" s="5"/>
      <c r="W66" s="4"/>
      <c r="X66" s="4"/>
      <c r="Y66" s="4"/>
      <c r="Z66" s="4"/>
      <c r="AA66" s="4"/>
      <c r="AB66" s="6"/>
      <c r="AC66" s="5"/>
      <c r="AD66" s="4"/>
      <c r="AE66" s="4"/>
      <c r="AF66" s="9"/>
      <c r="AO66" s="15"/>
      <c r="AQ66" s="15"/>
    </row>
    <row r="67" spans="1:58" x14ac:dyDescent="0.25">
      <c r="A67" s="81" t="s">
        <v>24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</row>
    <row r="68" spans="1:58" x14ac:dyDescent="0.25">
      <c r="A68" s="10" t="s">
        <v>16</v>
      </c>
      <c r="B68" s="81">
        <v>18</v>
      </c>
      <c r="C68" s="81"/>
      <c r="D68" s="81"/>
      <c r="E68" s="81"/>
      <c r="F68" s="81"/>
      <c r="G68" s="81">
        <v>19</v>
      </c>
      <c r="H68" s="81"/>
      <c r="I68" s="81"/>
      <c r="J68" s="81"/>
      <c r="K68" s="81"/>
      <c r="L68" s="81"/>
      <c r="M68" s="81"/>
      <c r="N68" s="81">
        <v>20</v>
      </c>
      <c r="O68" s="81"/>
      <c r="P68" s="81"/>
      <c r="Q68" s="81"/>
      <c r="R68" s="81"/>
      <c r="S68" s="81"/>
      <c r="T68" s="81"/>
      <c r="U68" s="81">
        <v>21</v>
      </c>
      <c r="V68" s="81"/>
      <c r="W68" s="81"/>
      <c r="X68" s="81"/>
      <c r="Y68" s="81"/>
      <c r="Z68" s="81"/>
      <c r="AA68" s="81"/>
      <c r="AB68" s="81">
        <v>22</v>
      </c>
      <c r="AC68" s="81"/>
      <c r="AD68" s="81"/>
      <c r="AE68" s="81"/>
      <c r="AF68" s="81"/>
      <c r="AG68" s="14"/>
      <c r="AH68" s="14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</row>
    <row r="69" spans="1:58" x14ac:dyDescent="0.25">
      <c r="A69" s="10"/>
      <c r="B69" s="7" t="s">
        <v>11</v>
      </c>
      <c r="C69" s="9" t="s">
        <v>15</v>
      </c>
      <c r="D69" s="9" t="s">
        <v>14</v>
      </c>
      <c r="E69" s="6" t="s">
        <v>13</v>
      </c>
      <c r="F69" s="5" t="s">
        <v>9</v>
      </c>
      <c r="G69" s="9" t="s">
        <v>12</v>
      </c>
      <c r="H69" s="9" t="s">
        <v>11</v>
      </c>
      <c r="I69" s="7" t="s">
        <v>11</v>
      </c>
      <c r="J69" s="7" t="s">
        <v>15</v>
      </c>
      <c r="K69" s="9" t="s">
        <v>14</v>
      </c>
      <c r="L69" s="6" t="s">
        <v>13</v>
      </c>
      <c r="M69" s="5" t="s">
        <v>9</v>
      </c>
      <c r="N69" s="9" t="s">
        <v>12</v>
      </c>
      <c r="O69" s="9" t="s">
        <v>11</v>
      </c>
      <c r="P69" s="9" t="s">
        <v>11</v>
      </c>
      <c r="Q69" s="9" t="s">
        <v>15</v>
      </c>
      <c r="R69" s="9" t="s">
        <v>14</v>
      </c>
      <c r="S69" s="6" t="s">
        <v>13</v>
      </c>
      <c r="T69" s="7" t="s">
        <v>9</v>
      </c>
      <c r="U69" s="7" t="s">
        <v>12</v>
      </c>
      <c r="V69" s="9" t="s">
        <v>11</v>
      </c>
      <c r="W69" s="9" t="s">
        <v>11</v>
      </c>
      <c r="X69" s="9" t="s">
        <v>15</v>
      </c>
      <c r="Y69" s="9" t="s">
        <v>14</v>
      </c>
      <c r="Z69" s="6" t="s">
        <v>13</v>
      </c>
      <c r="AA69" s="5" t="s">
        <v>9</v>
      </c>
      <c r="AB69" s="9" t="s">
        <v>12</v>
      </c>
      <c r="AC69" s="9" t="s">
        <v>11</v>
      </c>
      <c r="AD69" s="9" t="s">
        <v>11</v>
      </c>
      <c r="AE69" s="9" t="s">
        <v>15</v>
      </c>
      <c r="AF69" s="9" t="s">
        <v>14</v>
      </c>
      <c r="AG69" s="12" t="s">
        <v>10</v>
      </c>
      <c r="AH69" s="11" t="s">
        <v>9</v>
      </c>
      <c r="AI69" s="7" t="s">
        <v>8</v>
      </c>
    </row>
    <row r="70" spans="1:58" x14ac:dyDescent="0.25">
      <c r="A70" s="10"/>
      <c r="B70" s="7">
        <v>1</v>
      </c>
      <c r="C70" s="9">
        <v>2</v>
      </c>
      <c r="D70" s="9">
        <v>3</v>
      </c>
      <c r="E70" s="6">
        <v>4</v>
      </c>
      <c r="F70" s="5">
        <v>5</v>
      </c>
      <c r="G70" s="9">
        <v>6</v>
      </c>
      <c r="H70" s="9">
        <v>7</v>
      </c>
      <c r="I70" s="7">
        <v>8</v>
      </c>
      <c r="J70" s="7">
        <v>9</v>
      </c>
      <c r="K70" s="9">
        <v>10</v>
      </c>
      <c r="L70" s="6">
        <v>11</v>
      </c>
      <c r="M70" s="5">
        <v>12</v>
      </c>
      <c r="N70" s="9">
        <v>13</v>
      </c>
      <c r="O70" s="9">
        <v>14</v>
      </c>
      <c r="P70" s="9">
        <v>15</v>
      </c>
      <c r="Q70" s="9">
        <v>16</v>
      </c>
      <c r="R70" s="9">
        <v>17</v>
      </c>
      <c r="S70" s="6">
        <v>18</v>
      </c>
      <c r="T70" s="7">
        <v>19</v>
      </c>
      <c r="U70" s="7">
        <v>20</v>
      </c>
      <c r="V70" s="9">
        <v>21</v>
      </c>
      <c r="W70" s="9">
        <v>22</v>
      </c>
      <c r="X70" s="9">
        <v>23</v>
      </c>
      <c r="Y70" s="9">
        <v>24</v>
      </c>
      <c r="Z70" s="6">
        <v>25</v>
      </c>
      <c r="AA70" s="5">
        <v>26</v>
      </c>
      <c r="AB70" s="9">
        <v>27</v>
      </c>
      <c r="AC70" s="9">
        <v>28</v>
      </c>
      <c r="AD70" s="9">
        <v>29</v>
      </c>
      <c r="AE70" s="9">
        <v>30</v>
      </c>
      <c r="AF70" s="9">
        <v>31</v>
      </c>
    </row>
    <row r="71" spans="1:58" x14ac:dyDescent="0.25">
      <c r="A71" s="24" t="s">
        <v>88</v>
      </c>
      <c r="B71" s="7"/>
      <c r="C71" s="9"/>
      <c r="D71" s="9"/>
      <c r="E71" s="6"/>
      <c r="F71" s="5"/>
      <c r="G71" s="9"/>
      <c r="H71" s="9"/>
      <c r="I71" s="7"/>
      <c r="J71" s="7"/>
      <c r="K71" s="9"/>
      <c r="L71" s="6"/>
      <c r="M71" s="5"/>
      <c r="N71" s="9"/>
      <c r="O71" s="9"/>
      <c r="P71" s="9"/>
      <c r="Q71" s="9"/>
      <c r="R71" s="9"/>
      <c r="S71" s="6"/>
      <c r="T71" s="7"/>
      <c r="U71" s="7"/>
      <c r="V71" s="9"/>
      <c r="W71" s="9"/>
      <c r="X71" s="9"/>
      <c r="Y71" s="9"/>
      <c r="Z71" s="6"/>
      <c r="AA71" s="5"/>
      <c r="AB71" s="9"/>
      <c r="AC71" s="9"/>
      <c r="AD71" s="9"/>
      <c r="AE71" s="9"/>
      <c r="AF71" s="9"/>
      <c r="AG71" s="50"/>
      <c r="AH71" s="50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49">
        <f>SUM(AT72:AT74)</f>
        <v>0</v>
      </c>
    </row>
    <row r="72" spans="1:58" x14ac:dyDescent="0.25">
      <c r="A72" s="8" t="s">
        <v>77</v>
      </c>
      <c r="B72" s="7">
        <v>0</v>
      </c>
      <c r="C72" s="4">
        <v>0</v>
      </c>
      <c r="D72" s="4">
        <v>2</v>
      </c>
      <c r="E72" s="6">
        <v>0</v>
      </c>
      <c r="F72" s="5">
        <v>0</v>
      </c>
      <c r="G72" s="4">
        <v>2</v>
      </c>
      <c r="H72" s="4">
        <v>0</v>
      </c>
      <c r="I72" s="7">
        <v>0</v>
      </c>
      <c r="J72" s="7">
        <v>0</v>
      </c>
      <c r="K72" s="4">
        <v>2</v>
      </c>
      <c r="L72" s="6">
        <v>0</v>
      </c>
      <c r="M72" s="5">
        <v>0</v>
      </c>
      <c r="N72" s="4">
        <v>2</v>
      </c>
      <c r="O72" s="4">
        <v>0</v>
      </c>
      <c r="P72" s="4">
        <v>0</v>
      </c>
      <c r="Q72" s="4">
        <v>0</v>
      </c>
      <c r="R72" s="4">
        <v>2</v>
      </c>
      <c r="S72" s="6">
        <v>0</v>
      </c>
      <c r="T72" s="7">
        <v>0</v>
      </c>
      <c r="U72" s="7">
        <v>2</v>
      </c>
      <c r="V72" s="4">
        <v>0</v>
      </c>
      <c r="W72" s="4">
        <v>0</v>
      </c>
      <c r="X72" s="4">
        <v>0</v>
      </c>
      <c r="Y72" s="4">
        <v>2</v>
      </c>
      <c r="Z72" s="6">
        <v>0</v>
      </c>
      <c r="AA72" s="5">
        <v>0</v>
      </c>
      <c r="AB72" s="4">
        <v>2</v>
      </c>
      <c r="AC72" s="4">
        <v>0</v>
      </c>
      <c r="AD72" s="4">
        <v>0</v>
      </c>
      <c r="AE72" s="4">
        <v>0</v>
      </c>
      <c r="AF72" s="4">
        <v>2</v>
      </c>
      <c r="AG72" s="47">
        <f t="shared" ref="AG72:AG74" si="43">SUM(AB72:AF72,V72:Z72,N72:S72,K72:L72,G72:H72,C72:E72)</f>
        <v>16</v>
      </c>
      <c r="AH72" s="47">
        <f t="shared" ref="AH72:AH74" si="44">SUM(AA72,T72:U72,M72,I72:J72,F72,B72)</f>
        <v>2</v>
      </c>
      <c r="AI72" s="47">
        <f t="shared" ref="AI72:AI74" si="45">SUM(B72,I72,J72,T72,U72)</f>
        <v>2</v>
      </c>
      <c r="AJ72" s="48">
        <f>BPU!$D$4</f>
        <v>0</v>
      </c>
      <c r="AK72" s="48">
        <f>BPU!$D$5</f>
        <v>0</v>
      </c>
      <c r="AL72" s="48">
        <f>BPU!$D$6</f>
        <v>0</v>
      </c>
      <c r="AM72" s="48">
        <f>BPU!$D$7</f>
        <v>0</v>
      </c>
      <c r="AN72" s="48">
        <f>BPU!$D$8</f>
        <v>0</v>
      </c>
      <c r="AO72" s="49">
        <f>AG72*AJ72</f>
        <v>0</v>
      </c>
      <c r="AP72" s="48"/>
      <c r="AQ72" s="49">
        <f>AH72*AK72</f>
        <v>0</v>
      </c>
      <c r="AR72" s="48"/>
      <c r="AS72" s="49"/>
      <c r="AT72" s="49">
        <f>SUM(AO72:AS72)</f>
        <v>0</v>
      </c>
      <c r="AU72" s="51"/>
    </row>
    <row r="73" spans="1:58" x14ac:dyDescent="0.25">
      <c r="A73" s="8" t="s">
        <v>78</v>
      </c>
      <c r="B73" s="7">
        <v>4.25</v>
      </c>
      <c r="C73" s="4">
        <v>0</v>
      </c>
      <c r="D73" s="4">
        <v>4.25</v>
      </c>
      <c r="E73" s="6">
        <v>4.25</v>
      </c>
      <c r="F73" s="5">
        <v>0</v>
      </c>
      <c r="G73" s="4">
        <v>4.25</v>
      </c>
      <c r="H73" s="4">
        <v>0</v>
      </c>
      <c r="I73" s="7">
        <v>4.25</v>
      </c>
      <c r="J73" s="7">
        <v>0</v>
      </c>
      <c r="K73" s="4">
        <v>4.25</v>
      </c>
      <c r="L73" s="6">
        <v>4.25</v>
      </c>
      <c r="M73" s="5">
        <v>0</v>
      </c>
      <c r="N73" s="4">
        <v>4.25</v>
      </c>
      <c r="O73" s="4">
        <v>0</v>
      </c>
      <c r="P73" s="4">
        <v>4.25</v>
      </c>
      <c r="Q73" s="4">
        <v>0</v>
      </c>
      <c r="R73" s="4">
        <v>4.25</v>
      </c>
      <c r="S73" s="6">
        <v>4.25</v>
      </c>
      <c r="T73" s="7">
        <v>0</v>
      </c>
      <c r="U73" s="7">
        <v>4.25</v>
      </c>
      <c r="V73" s="4">
        <v>0</v>
      </c>
      <c r="W73" s="4">
        <v>4.25</v>
      </c>
      <c r="X73" s="4">
        <v>0</v>
      </c>
      <c r="Y73" s="4">
        <v>4.25</v>
      </c>
      <c r="Z73" s="6">
        <v>4.25</v>
      </c>
      <c r="AA73" s="5">
        <v>0</v>
      </c>
      <c r="AB73" s="4">
        <v>4.25</v>
      </c>
      <c r="AC73" s="4">
        <v>0</v>
      </c>
      <c r="AD73" s="4">
        <v>4.25</v>
      </c>
      <c r="AE73" s="4">
        <v>0</v>
      </c>
      <c r="AF73" s="4">
        <v>4.25</v>
      </c>
      <c r="AG73" s="47">
        <f t="shared" si="43"/>
        <v>63.75</v>
      </c>
      <c r="AH73" s="47">
        <f t="shared" si="44"/>
        <v>12.75</v>
      </c>
      <c r="AI73" s="47">
        <f t="shared" si="45"/>
        <v>12.75</v>
      </c>
      <c r="AJ73" s="48">
        <f>BPU!$D$4</f>
        <v>0</v>
      </c>
      <c r="AK73" s="48">
        <f>BPU!$D$5</f>
        <v>0</v>
      </c>
      <c r="AL73" s="48">
        <f>BPU!$D$6</f>
        <v>0</v>
      </c>
      <c r="AM73" s="48">
        <f>BPU!$D$7</f>
        <v>0</v>
      </c>
      <c r="AN73" s="48">
        <f>BPU!$D$8</f>
        <v>0</v>
      </c>
      <c r="AO73" s="49">
        <f t="shared" ref="AO73" si="46">AG73*AJ73</f>
        <v>0</v>
      </c>
      <c r="AP73" s="48"/>
      <c r="AQ73" s="49">
        <f t="shared" ref="AQ73:AQ79" si="47">AH73*AK73</f>
        <v>0</v>
      </c>
      <c r="AR73" s="48"/>
      <c r="AS73" s="49">
        <f>AN73*((B73+I73+J73+U73)*AJ73+T73*AL73)</f>
        <v>0</v>
      </c>
      <c r="AT73" s="49">
        <f t="shared" ref="AT73:AT74" si="48">SUM(AO73:AS73)</f>
        <v>0</v>
      </c>
      <c r="AU73" s="51"/>
    </row>
    <row r="74" spans="1:58" x14ac:dyDescent="0.25">
      <c r="A74" s="8" t="s">
        <v>79</v>
      </c>
      <c r="B74" s="7">
        <v>0</v>
      </c>
      <c r="C74" s="4">
        <v>0</v>
      </c>
      <c r="D74" s="4">
        <v>0</v>
      </c>
      <c r="E74" s="6">
        <v>0</v>
      </c>
      <c r="F74" s="5">
        <v>0</v>
      </c>
      <c r="G74" s="4">
        <v>0</v>
      </c>
      <c r="H74" s="4">
        <v>0</v>
      </c>
      <c r="I74" s="7">
        <v>0</v>
      </c>
      <c r="J74" s="7">
        <v>0</v>
      </c>
      <c r="K74" s="4">
        <v>0</v>
      </c>
      <c r="L74" s="6">
        <v>0</v>
      </c>
      <c r="M74" s="5">
        <v>0</v>
      </c>
      <c r="N74" s="4">
        <v>0</v>
      </c>
      <c r="O74" s="4">
        <v>0</v>
      </c>
      <c r="P74" s="4">
        <v>0</v>
      </c>
      <c r="Q74" s="4">
        <v>0</v>
      </c>
      <c r="R74" s="4">
        <v>0.5</v>
      </c>
      <c r="S74" s="6">
        <v>0</v>
      </c>
      <c r="T74" s="7">
        <v>0</v>
      </c>
      <c r="U74" s="7">
        <v>0</v>
      </c>
      <c r="V74" s="4">
        <v>0</v>
      </c>
      <c r="W74" s="4">
        <v>0</v>
      </c>
      <c r="X74" s="4">
        <v>0</v>
      </c>
      <c r="Y74" s="4">
        <v>0</v>
      </c>
      <c r="Z74" s="6">
        <v>0</v>
      </c>
      <c r="AA74" s="5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7">
        <f t="shared" si="43"/>
        <v>0.5</v>
      </c>
      <c r="AH74" s="47">
        <f t="shared" si="44"/>
        <v>0</v>
      </c>
      <c r="AI74" s="47">
        <f t="shared" si="45"/>
        <v>0</v>
      </c>
      <c r="AJ74" s="48">
        <f>BPU!$D$4</f>
        <v>0</v>
      </c>
      <c r="AK74" s="48">
        <f>BPU!$D$5</f>
        <v>0</v>
      </c>
      <c r="AL74" s="48">
        <f>BPU!$D$6</f>
        <v>0</v>
      </c>
      <c r="AM74" s="48">
        <f>BPU!$D$7</f>
        <v>0</v>
      </c>
      <c r="AN74" s="48">
        <f>BPU!$D$8</f>
        <v>0</v>
      </c>
      <c r="AO74" s="49"/>
      <c r="AP74" s="49">
        <f>AG74*AK74</f>
        <v>0</v>
      </c>
      <c r="AQ74" s="49">
        <f t="shared" si="47"/>
        <v>0</v>
      </c>
      <c r="AR74" s="49">
        <f>AG74*AM74</f>
        <v>0</v>
      </c>
      <c r="AS74" s="49">
        <f t="shared" ref="AS74:AS84" si="49">AN74*((B74+I74+J74+U74)*AJ74+T74*AL74)</f>
        <v>0</v>
      </c>
      <c r="AT74" s="49">
        <f t="shared" si="48"/>
        <v>0</v>
      </c>
      <c r="AU74" s="51"/>
    </row>
    <row r="75" spans="1:58" x14ac:dyDescent="0.25">
      <c r="A75" s="17" t="s">
        <v>90</v>
      </c>
      <c r="B75" s="7"/>
      <c r="C75" s="4"/>
      <c r="D75" s="4"/>
      <c r="E75" s="6"/>
      <c r="F75" s="5"/>
      <c r="G75" s="4"/>
      <c r="H75" s="4"/>
      <c r="I75" s="7"/>
      <c r="J75" s="7"/>
      <c r="K75" s="4"/>
      <c r="L75" s="6"/>
      <c r="M75" s="5"/>
      <c r="N75" s="4"/>
      <c r="O75" s="4"/>
      <c r="P75" s="4"/>
      <c r="Q75" s="4"/>
      <c r="R75" s="4"/>
      <c r="S75" s="6"/>
      <c r="T75" s="7"/>
      <c r="U75" s="7"/>
      <c r="V75" s="4"/>
      <c r="W75" s="4"/>
      <c r="X75" s="4"/>
      <c r="Y75" s="4"/>
      <c r="Z75" s="6"/>
      <c r="AA75" s="5"/>
      <c r="AB75" s="4"/>
      <c r="AC75" s="4"/>
      <c r="AD75" s="4"/>
      <c r="AE75" s="4"/>
      <c r="AF75" s="4"/>
      <c r="AG75" s="50"/>
      <c r="AH75" s="50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49">
        <f>SUM(AT76:AT79)</f>
        <v>0</v>
      </c>
    </row>
    <row r="76" spans="1:58" x14ac:dyDescent="0.25">
      <c r="A76" s="8" t="s">
        <v>84</v>
      </c>
      <c r="B76" s="7">
        <v>3</v>
      </c>
      <c r="C76" s="4"/>
      <c r="D76" s="4">
        <v>3</v>
      </c>
      <c r="E76" s="6">
        <v>3</v>
      </c>
      <c r="F76" s="5">
        <v>3</v>
      </c>
      <c r="G76" s="4">
        <v>3</v>
      </c>
      <c r="H76" s="4">
        <v>3</v>
      </c>
      <c r="I76" s="7">
        <v>3</v>
      </c>
      <c r="J76" s="7"/>
      <c r="K76" s="4">
        <v>3</v>
      </c>
      <c r="L76" s="6">
        <v>3</v>
      </c>
      <c r="M76" s="5">
        <v>3</v>
      </c>
      <c r="N76" s="4">
        <v>3</v>
      </c>
      <c r="O76" s="4">
        <v>3</v>
      </c>
      <c r="P76" s="4">
        <v>3</v>
      </c>
      <c r="Q76" s="4"/>
      <c r="R76" s="4">
        <v>3</v>
      </c>
      <c r="S76" s="6">
        <v>3</v>
      </c>
      <c r="T76" s="7">
        <v>3</v>
      </c>
      <c r="U76" s="7">
        <v>3</v>
      </c>
      <c r="V76" s="4">
        <v>3</v>
      </c>
      <c r="W76" s="4">
        <v>3</v>
      </c>
      <c r="X76" s="4"/>
      <c r="Y76" s="4">
        <v>3</v>
      </c>
      <c r="Z76" s="6">
        <v>3</v>
      </c>
      <c r="AA76" s="5">
        <v>3</v>
      </c>
      <c r="AB76" s="4">
        <v>3</v>
      </c>
      <c r="AC76" s="4">
        <v>3</v>
      </c>
      <c r="AD76" s="4">
        <v>3</v>
      </c>
      <c r="AE76" s="4"/>
      <c r="AF76" s="4">
        <v>3</v>
      </c>
      <c r="AG76" s="47">
        <f t="shared" ref="AG76:AG84" si="50">SUM(AB76:AF76,V76:Z76,N76:S76,K76:L76,G76:H76,C76:E76)</f>
        <v>57</v>
      </c>
      <c r="AH76" s="47">
        <f t="shared" ref="AH76:AH84" si="51">SUM(AA76,T76:U76,M76,I76:J76,F76,B76)</f>
        <v>21</v>
      </c>
      <c r="AI76" s="47">
        <f t="shared" ref="AI76:AI84" si="52">SUM(B76,I76,J76,T76,U76)</f>
        <v>12</v>
      </c>
      <c r="AJ76" s="48">
        <f>BPU!$D$4</f>
        <v>0</v>
      </c>
      <c r="AK76" s="48">
        <f>BPU!$D$5</f>
        <v>0</v>
      </c>
      <c r="AL76" s="48">
        <f>BPU!$D$6</f>
        <v>0</v>
      </c>
      <c r="AM76" s="48">
        <f>BPU!$D$7</f>
        <v>0</v>
      </c>
      <c r="AN76" s="48">
        <f>BPU!$D$8</f>
        <v>0</v>
      </c>
      <c r="AO76" s="49">
        <f t="shared" ref="AO76:AO79" si="53">AG76*AJ76</f>
        <v>0</v>
      </c>
      <c r="AP76" s="48"/>
      <c r="AQ76" s="49">
        <f t="shared" si="47"/>
        <v>0</v>
      </c>
      <c r="AR76" s="48"/>
      <c r="AS76" s="49">
        <f t="shared" si="49"/>
        <v>0</v>
      </c>
      <c r="AT76" s="49">
        <f t="shared" ref="AT76:AT79" si="54">SUM(AO76:AS76)</f>
        <v>0</v>
      </c>
      <c r="AU76" s="51"/>
    </row>
    <row r="77" spans="1:58" x14ac:dyDescent="0.25">
      <c r="A77" s="8" t="s">
        <v>85</v>
      </c>
      <c r="B77" s="7"/>
      <c r="C77" s="4"/>
      <c r="D77" s="4">
        <v>0.66666666666666663</v>
      </c>
      <c r="E77" s="6"/>
      <c r="F77" s="5"/>
      <c r="G77" s="4"/>
      <c r="H77" s="4"/>
      <c r="I77" s="7"/>
      <c r="J77" s="7"/>
      <c r="K77" s="4">
        <v>0.66666666666666663</v>
      </c>
      <c r="L77" s="6"/>
      <c r="M77" s="5"/>
      <c r="N77" s="4"/>
      <c r="O77" s="4"/>
      <c r="P77" s="4"/>
      <c r="Q77" s="4"/>
      <c r="R77" s="4">
        <v>0.66666666666666663</v>
      </c>
      <c r="S77" s="6"/>
      <c r="T77" s="7"/>
      <c r="U77" s="7"/>
      <c r="V77" s="4"/>
      <c r="W77" s="4"/>
      <c r="X77" s="4"/>
      <c r="Y77" s="4">
        <v>0.66666666666666663</v>
      </c>
      <c r="Z77" s="6"/>
      <c r="AA77" s="5"/>
      <c r="AB77" s="4"/>
      <c r="AC77" s="4"/>
      <c r="AD77" s="4">
        <v>0.3</v>
      </c>
      <c r="AE77" s="4"/>
      <c r="AF77" s="4">
        <v>0.3</v>
      </c>
      <c r="AG77" s="47">
        <f t="shared" si="50"/>
        <v>3.2666666666666662</v>
      </c>
      <c r="AH77" s="47">
        <f t="shared" si="51"/>
        <v>0</v>
      </c>
      <c r="AI77" s="47">
        <f t="shared" si="52"/>
        <v>0</v>
      </c>
      <c r="AJ77" s="48">
        <f>BPU!$D$4</f>
        <v>0</v>
      </c>
      <c r="AK77" s="48">
        <f>BPU!$D$5</f>
        <v>0</v>
      </c>
      <c r="AL77" s="48">
        <f>BPU!$D$6</f>
        <v>0</v>
      </c>
      <c r="AM77" s="48">
        <f>BPU!$D$7</f>
        <v>0</v>
      </c>
      <c r="AN77" s="48">
        <f>BPU!$D$8</f>
        <v>0</v>
      </c>
      <c r="AO77" s="49">
        <f t="shared" si="53"/>
        <v>0</v>
      </c>
      <c r="AP77" s="48"/>
      <c r="AQ77" s="49">
        <f t="shared" si="47"/>
        <v>0</v>
      </c>
      <c r="AR77" s="48"/>
      <c r="AS77" s="49">
        <f t="shared" si="49"/>
        <v>0</v>
      </c>
      <c r="AT77" s="49">
        <f t="shared" si="54"/>
        <v>0</v>
      </c>
      <c r="AU77" s="51"/>
    </row>
    <row r="78" spans="1:58" x14ac:dyDescent="0.25">
      <c r="A78" s="8" t="s">
        <v>86</v>
      </c>
      <c r="B78" s="7">
        <v>1.5833333333333337</v>
      </c>
      <c r="C78" s="4"/>
      <c r="D78" s="4"/>
      <c r="E78" s="6"/>
      <c r="F78" s="5"/>
      <c r="G78" s="4"/>
      <c r="H78" s="4"/>
      <c r="I78" s="7">
        <v>1.5833333333333337</v>
      </c>
      <c r="J78" s="7"/>
      <c r="K78" s="4"/>
      <c r="L78" s="6"/>
      <c r="M78" s="5"/>
      <c r="N78" s="4"/>
      <c r="O78" s="4"/>
      <c r="P78" s="4">
        <v>1.5833333333333337</v>
      </c>
      <c r="Q78" s="4"/>
      <c r="R78" s="4"/>
      <c r="S78" s="6"/>
      <c r="T78" s="7"/>
      <c r="U78" s="7"/>
      <c r="V78" s="4"/>
      <c r="W78" s="4">
        <v>1.5833333333333337</v>
      </c>
      <c r="X78" s="4"/>
      <c r="Y78" s="4"/>
      <c r="Z78" s="6"/>
      <c r="AA78" s="5"/>
      <c r="AB78" s="4"/>
      <c r="AC78" s="4"/>
      <c r="AD78" s="4">
        <v>1.7</v>
      </c>
      <c r="AE78" s="4"/>
      <c r="AF78" s="4">
        <v>1.7</v>
      </c>
      <c r="AG78" s="47">
        <f t="shared" si="50"/>
        <v>6.5666666666666673</v>
      </c>
      <c r="AH78" s="47">
        <f t="shared" si="51"/>
        <v>3.1666666666666674</v>
      </c>
      <c r="AI78" s="47">
        <f t="shared" si="52"/>
        <v>3.1666666666666674</v>
      </c>
      <c r="AJ78" s="48">
        <f>BPU!$D$4</f>
        <v>0</v>
      </c>
      <c r="AK78" s="48">
        <f>BPU!$D$5</f>
        <v>0</v>
      </c>
      <c r="AL78" s="48">
        <f>BPU!$D$6</f>
        <v>0</v>
      </c>
      <c r="AM78" s="48">
        <f>BPU!$D$7</f>
        <v>0</v>
      </c>
      <c r="AN78" s="48">
        <f>BPU!$D$8</f>
        <v>0</v>
      </c>
      <c r="AO78" s="49">
        <f t="shared" si="53"/>
        <v>0</v>
      </c>
      <c r="AP78" s="48"/>
      <c r="AQ78" s="49">
        <f t="shared" si="47"/>
        <v>0</v>
      </c>
      <c r="AR78" s="48"/>
      <c r="AS78" s="49">
        <f t="shared" si="49"/>
        <v>0</v>
      </c>
      <c r="AT78" s="49">
        <f t="shared" si="54"/>
        <v>0</v>
      </c>
      <c r="AU78" s="51"/>
    </row>
    <row r="79" spans="1:58" x14ac:dyDescent="0.25">
      <c r="A79" s="8" t="s">
        <v>87</v>
      </c>
      <c r="B79" s="7">
        <v>3</v>
      </c>
      <c r="C79" s="4"/>
      <c r="D79" s="4">
        <v>3</v>
      </c>
      <c r="E79" s="6">
        <v>3</v>
      </c>
      <c r="F79" s="5">
        <v>3</v>
      </c>
      <c r="G79" s="4">
        <v>3</v>
      </c>
      <c r="H79" s="4">
        <v>3</v>
      </c>
      <c r="I79" s="7">
        <v>3</v>
      </c>
      <c r="J79" s="7"/>
      <c r="K79" s="4">
        <v>3</v>
      </c>
      <c r="L79" s="6">
        <v>3</v>
      </c>
      <c r="M79" s="5">
        <v>3</v>
      </c>
      <c r="N79" s="4">
        <v>3</v>
      </c>
      <c r="O79" s="4">
        <v>3</v>
      </c>
      <c r="P79" s="4">
        <v>3</v>
      </c>
      <c r="Q79" s="4"/>
      <c r="R79" s="4">
        <v>3</v>
      </c>
      <c r="S79" s="6">
        <v>3</v>
      </c>
      <c r="T79" s="7">
        <v>3</v>
      </c>
      <c r="U79" s="7">
        <v>3</v>
      </c>
      <c r="V79" s="4">
        <v>3</v>
      </c>
      <c r="W79" s="4">
        <v>3</v>
      </c>
      <c r="X79" s="4"/>
      <c r="Y79" s="4">
        <v>3</v>
      </c>
      <c r="Z79" s="6">
        <v>3</v>
      </c>
      <c r="AA79" s="5">
        <v>3</v>
      </c>
      <c r="AB79" s="4">
        <v>3</v>
      </c>
      <c r="AC79" s="4">
        <v>3</v>
      </c>
      <c r="AD79" s="4">
        <v>3</v>
      </c>
      <c r="AE79" s="4"/>
      <c r="AF79" s="4">
        <v>3</v>
      </c>
      <c r="AG79" s="47">
        <f t="shared" si="50"/>
        <v>57</v>
      </c>
      <c r="AH79" s="47">
        <f t="shared" si="51"/>
        <v>21</v>
      </c>
      <c r="AI79" s="47">
        <f t="shared" si="52"/>
        <v>12</v>
      </c>
      <c r="AJ79" s="48">
        <f>BPU!$D$4</f>
        <v>0</v>
      </c>
      <c r="AK79" s="48">
        <f>BPU!$D$5</f>
        <v>0</v>
      </c>
      <c r="AL79" s="48">
        <f>BPU!$D$6</f>
        <v>0</v>
      </c>
      <c r="AM79" s="48">
        <f>BPU!$D$7</f>
        <v>0</v>
      </c>
      <c r="AN79" s="48">
        <f>BPU!$D$8</f>
        <v>0</v>
      </c>
      <c r="AO79" s="49">
        <f t="shared" si="53"/>
        <v>0</v>
      </c>
      <c r="AP79" s="48"/>
      <c r="AQ79" s="49">
        <f t="shared" si="47"/>
        <v>0</v>
      </c>
      <c r="AR79" s="48"/>
      <c r="AS79" s="49">
        <f t="shared" si="49"/>
        <v>0</v>
      </c>
      <c r="AT79" s="49">
        <f t="shared" si="54"/>
        <v>0</v>
      </c>
      <c r="AU79" s="51"/>
    </row>
    <row r="80" spans="1:58" x14ac:dyDescent="0.25">
      <c r="A80" s="17" t="s">
        <v>91</v>
      </c>
      <c r="B80" s="7"/>
      <c r="C80" s="4"/>
      <c r="D80" s="4"/>
      <c r="E80" s="6"/>
      <c r="F80" s="5"/>
      <c r="G80" s="4"/>
      <c r="H80" s="4"/>
      <c r="I80" s="7"/>
      <c r="J80" s="7"/>
      <c r="K80" s="4"/>
      <c r="L80" s="6"/>
      <c r="M80" s="5"/>
      <c r="N80" s="4"/>
      <c r="O80" s="4"/>
      <c r="P80" s="4"/>
      <c r="Q80" s="4"/>
      <c r="R80" s="4"/>
      <c r="S80" s="6"/>
      <c r="T80" s="7"/>
      <c r="U80" s="7"/>
      <c r="V80" s="4"/>
      <c r="W80" s="4"/>
      <c r="X80" s="4"/>
      <c r="Y80" s="4"/>
      <c r="Z80" s="6"/>
      <c r="AA80" s="5"/>
      <c r="AB80" s="4"/>
      <c r="AC80" s="4"/>
      <c r="AD80" s="4"/>
      <c r="AE80" s="4"/>
      <c r="AF80" s="4"/>
      <c r="AG80" s="50"/>
      <c r="AH80" s="50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49">
        <f>SUM(AT81:AT84)</f>
        <v>0</v>
      </c>
    </row>
    <row r="81" spans="1:58" x14ac:dyDescent="0.25">
      <c r="A81" s="8" t="s">
        <v>81</v>
      </c>
      <c r="B81" s="7"/>
      <c r="C81" s="4"/>
      <c r="D81" s="4">
        <v>0.1</v>
      </c>
      <c r="E81" s="6"/>
      <c r="F81" s="5"/>
      <c r="G81" s="4"/>
      <c r="H81" s="4"/>
      <c r="I81" s="7"/>
      <c r="J81" s="7"/>
      <c r="K81" s="4">
        <v>0.1</v>
      </c>
      <c r="L81" s="6"/>
      <c r="M81" s="5"/>
      <c r="N81" s="4"/>
      <c r="O81" s="4"/>
      <c r="P81" s="4"/>
      <c r="Q81" s="4"/>
      <c r="R81" s="4">
        <v>0.1</v>
      </c>
      <c r="S81" s="6"/>
      <c r="T81" s="7"/>
      <c r="U81" s="7"/>
      <c r="V81" s="4"/>
      <c r="W81" s="4"/>
      <c r="X81" s="4"/>
      <c r="Y81" s="4">
        <v>0.1</v>
      </c>
      <c r="Z81" s="6"/>
      <c r="AA81" s="5"/>
      <c r="AB81" s="4"/>
      <c r="AC81" s="4"/>
      <c r="AD81" s="4"/>
      <c r="AE81" s="4"/>
      <c r="AF81" s="4">
        <v>0.1</v>
      </c>
      <c r="AG81" s="47">
        <f t="shared" si="50"/>
        <v>0.5</v>
      </c>
      <c r="AH81" s="47">
        <f t="shared" si="51"/>
        <v>0</v>
      </c>
      <c r="AI81" s="47">
        <f t="shared" si="52"/>
        <v>0</v>
      </c>
      <c r="AJ81" s="48">
        <f>BPU!$D$4</f>
        <v>0</v>
      </c>
      <c r="AK81" s="48">
        <f>BPU!$D$5</f>
        <v>0</v>
      </c>
      <c r="AL81" s="48">
        <f>BPU!$D$6</f>
        <v>0</v>
      </c>
      <c r="AM81" s="48">
        <f>BPU!$D$7</f>
        <v>0</v>
      </c>
      <c r="AN81" s="48">
        <f>BPU!$D$8</f>
        <v>0</v>
      </c>
      <c r="AO81" s="49">
        <f t="shared" ref="AO81:AO84" si="55">AG81*AJ81</f>
        <v>0</v>
      </c>
      <c r="AP81" s="48"/>
      <c r="AQ81" s="49">
        <f t="shared" ref="AQ81:AQ84" si="56">AH81*AK81</f>
        <v>0</v>
      </c>
      <c r="AR81" s="48"/>
      <c r="AS81" s="49">
        <f t="shared" si="49"/>
        <v>0</v>
      </c>
      <c r="AT81" s="49">
        <f t="shared" ref="AT81:AT84" si="57">SUM(AO81:AS81)</f>
        <v>0</v>
      </c>
      <c r="AU81" s="51"/>
    </row>
    <row r="82" spans="1:58" x14ac:dyDescent="0.25">
      <c r="A82" s="8" t="s">
        <v>78</v>
      </c>
      <c r="B82" s="7"/>
      <c r="C82" s="4"/>
      <c r="D82" s="4">
        <v>1.166666666666667</v>
      </c>
      <c r="E82" s="6"/>
      <c r="F82" s="5"/>
      <c r="G82" s="4"/>
      <c r="H82" s="4"/>
      <c r="I82" s="7"/>
      <c r="J82" s="7"/>
      <c r="K82" s="4">
        <v>1.166666666666667</v>
      </c>
      <c r="L82" s="6"/>
      <c r="M82" s="5"/>
      <c r="N82" s="4"/>
      <c r="O82" s="4"/>
      <c r="P82" s="4"/>
      <c r="Q82" s="4"/>
      <c r="R82" s="4">
        <v>1.166666666666667</v>
      </c>
      <c r="S82" s="6"/>
      <c r="T82" s="7"/>
      <c r="U82" s="7"/>
      <c r="V82" s="4"/>
      <c r="W82" s="4"/>
      <c r="X82" s="4"/>
      <c r="Y82" s="4">
        <v>1.166666666666667</v>
      </c>
      <c r="Z82" s="6"/>
      <c r="AA82" s="5"/>
      <c r="AB82" s="4">
        <v>0.4</v>
      </c>
      <c r="AC82" s="4"/>
      <c r="AD82" s="4">
        <v>0.4</v>
      </c>
      <c r="AE82" s="4"/>
      <c r="AF82" s="4">
        <v>0.4</v>
      </c>
      <c r="AG82" s="47">
        <f t="shared" si="50"/>
        <v>5.866666666666668</v>
      </c>
      <c r="AH82" s="47">
        <f t="shared" si="51"/>
        <v>0</v>
      </c>
      <c r="AI82" s="47">
        <f t="shared" si="52"/>
        <v>0</v>
      </c>
      <c r="AJ82" s="48">
        <f>BPU!$D$4</f>
        <v>0</v>
      </c>
      <c r="AK82" s="48">
        <f>BPU!$D$5</f>
        <v>0</v>
      </c>
      <c r="AL82" s="48">
        <f>BPU!$D$6</f>
        <v>0</v>
      </c>
      <c r="AM82" s="48">
        <f>BPU!$D$7</f>
        <v>0</v>
      </c>
      <c r="AN82" s="48">
        <f>BPU!$D$8</f>
        <v>0</v>
      </c>
      <c r="AO82" s="49">
        <f t="shared" si="55"/>
        <v>0</v>
      </c>
      <c r="AP82" s="48"/>
      <c r="AQ82" s="49">
        <f t="shared" si="56"/>
        <v>0</v>
      </c>
      <c r="AR82" s="48"/>
      <c r="AS82" s="49">
        <f t="shared" si="49"/>
        <v>0</v>
      </c>
      <c r="AT82" s="49">
        <f t="shared" si="57"/>
        <v>0</v>
      </c>
      <c r="AU82" s="51"/>
    </row>
    <row r="83" spans="1:58" x14ac:dyDescent="0.25">
      <c r="A83" s="8" t="s">
        <v>82</v>
      </c>
      <c r="B83" s="7"/>
      <c r="C83" s="4"/>
      <c r="D83" s="4">
        <v>1</v>
      </c>
      <c r="E83" s="6"/>
      <c r="F83" s="5"/>
      <c r="G83" s="4">
        <v>1</v>
      </c>
      <c r="H83" s="4"/>
      <c r="I83" s="7"/>
      <c r="J83" s="7"/>
      <c r="K83" s="4">
        <v>1</v>
      </c>
      <c r="L83" s="6"/>
      <c r="M83" s="5"/>
      <c r="N83" s="4">
        <v>1</v>
      </c>
      <c r="O83" s="4"/>
      <c r="P83" s="4"/>
      <c r="Q83" s="4"/>
      <c r="R83" s="4">
        <v>1</v>
      </c>
      <c r="S83" s="6"/>
      <c r="T83" s="7"/>
      <c r="U83" s="7">
        <v>1</v>
      </c>
      <c r="V83" s="4"/>
      <c r="W83" s="4"/>
      <c r="X83" s="4"/>
      <c r="Y83" s="4">
        <v>1</v>
      </c>
      <c r="Z83" s="6"/>
      <c r="AA83" s="5"/>
      <c r="AB83" s="4">
        <v>0.5</v>
      </c>
      <c r="AC83" s="4"/>
      <c r="AD83" s="4">
        <v>0.5</v>
      </c>
      <c r="AE83" s="4"/>
      <c r="AF83" s="4">
        <v>0.5</v>
      </c>
      <c r="AG83" s="47">
        <f t="shared" si="50"/>
        <v>7.5</v>
      </c>
      <c r="AH83" s="47">
        <f t="shared" si="51"/>
        <v>1</v>
      </c>
      <c r="AI83" s="47">
        <f t="shared" si="52"/>
        <v>1</v>
      </c>
      <c r="AJ83" s="48">
        <f>BPU!$D$4</f>
        <v>0</v>
      </c>
      <c r="AK83" s="48">
        <f>BPU!$D$5</f>
        <v>0</v>
      </c>
      <c r="AL83" s="48">
        <f>BPU!$D$6</f>
        <v>0</v>
      </c>
      <c r="AM83" s="48">
        <f>BPU!$D$7</f>
        <v>0</v>
      </c>
      <c r="AN83" s="48">
        <f>BPU!$D$8</f>
        <v>0</v>
      </c>
      <c r="AO83" s="49">
        <f t="shared" si="55"/>
        <v>0</v>
      </c>
      <c r="AP83" s="48"/>
      <c r="AQ83" s="49">
        <f t="shared" si="56"/>
        <v>0</v>
      </c>
      <c r="AR83" s="48"/>
      <c r="AS83" s="49">
        <f t="shared" si="49"/>
        <v>0</v>
      </c>
      <c r="AT83" s="49">
        <f t="shared" si="57"/>
        <v>0</v>
      </c>
      <c r="AU83" s="51"/>
    </row>
    <row r="84" spans="1:58" x14ac:dyDescent="0.25">
      <c r="A84" s="8" t="s">
        <v>83</v>
      </c>
      <c r="B84" s="7"/>
      <c r="C84" s="4"/>
      <c r="D84" s="4">
        <v>0.83333333333333337</v>
      </c>
      <c r="E84" s="6"/>
      <c r="F84" s="5"/>
      <c r="G84" s="4"/>
      <c r="H84" s="4"/>
      <c r="I84" s="7"/>
      <c r="J84" s="7"/>
      <c r="K84" s="4">
        <v>0.83333333333333337</v>
      </c>
      <c r="L84" s="6"/>
      <c r="M84" s="5"/>
      <c r="N84" s="4"/>
      <c r="O84" s="4"/>
      <c r="P84" s="4"/>
      <c r="Q84" s="4"/>
      <c r="R84" s="4">
        <v>0.83333333333333337</v>
      </c>
      <c r="S84" s="6"/>
      <c r="T84" s="7"/>
      <c r="U84" s="7"/>
      <c r="V84" s="4"/>
      <c r="W84" s="4"/>
      <c r="X84" s="4"/>
      <c r="Y84" s="4">
        <v>0.83333333333333337</v>
      </c>
      <c r="Z84" s="6"/>
      <c r="AA84" s="5"/>
      <c r="AB84" s="4">
        <v>0.5</v>
      </c>
      <c r="AC84" s="4"/>
      <c r="AD84" s="4">
        <v>0.5</v>
      </c>
      <c r="AE84" s="4"/>
      <c r="AF84" s="4">
        <v>0.5</v>
      </c>
      <c r="AG84" s="47">
        <f t="shared" si="50"/>
        <v>4.833333333333333</v>
      </c>
      <c r="AH84" s="47">
        <f t="shared" si="51"/>
        <v>0</v>
      </c>
      <c r="AI84" s="47">
        <f t="shared" si="52"/>
        <v>0</v>
      </c>
      <c r="AJ84" s="48">
        <f>BPU!$D$4</f>
        <v>0</v>
      </c>
      <c r="AK84" s="48">
        <f>BPU!$D$5</f>
        <v>0</v>
      </c>
      <c r="AL84" s="48">
        <f>BPU!$D$6</f>
        <v>0</v>
      </c>
      <c r="AM84" s="48">
        <f>BPU!$D$7</f>
        <v>0</v>
      </c>
      <c r="AN84" s="48">
        <f>BPU!$D$8</f>
        <v>0</v>
      </c>
      <c r="AO84" s="49">
        <f t="shared" si="55"/>
        <v>0</v>
      </c>
      <c r="AP84" s="48"/>
      <c r="AQ84" s="49">
        <f t="shared" si="56"/>
        <v>0</v>
      </c>
      <c r="AR84" s="48"/>
      <c r="AS84" s="49">
        <f t="shared" si="49"/>
        <v>0</v>
      </c>
      <c r="AT84" s="49">
        <f t="shared" si="57"/>
        <v>0</v>
      </c>
      <c r="AU84" s="51"/>
    </row>
    <row r="85" spans="1:58" x14ac:dyDescent="0.25">
      <c r="A85" s="8" t="s">
        <v>7</v>
      </c>
      <c r="B85" s="7">
        <f t="shared" ref="B85:AF85" si="58">SUM(B72:B84)</f>
        <v>11.833333333333334</v>
      </c>
      <c r="C85" s="4">
        <f t="shared" si="58"/>
        <v>0</v>
      </c>
      <c r="D85" s="4">
        <f t="shared" si="58"/>
        <v>16.016666666666666</v>
      </c>
      <c r="E85" s="6">
        <f t="shared" si="58"/>
        <v>10.25</v>
      </c>
      <c r="F85" s="5">
        <f t="shared" si="58"/>
        <v>6</v>
      </c>
      <c r="G85" s="4">
        <f t="shared" si="58"/>
        <v>13.25</v>
      </c>
      <c r="H85" s="4">
        <f t="shared" si="58"/>
        <v>6</v>
      </c>
      <c r="I85" s="7">
        <f t="shared" si="58"/>
        <v>11.833333333333334</v>
      </c>
      <c r="J85" s="7">
        <f t="shared" si="58"/>
        <v>0</v>
      </c>
      <c r="K85" s="4">
        <f t="shared" si="58"/>
        <v>16.016666666666666</v>
      </c>
      <c r="L85" s="6">
        <f t="shared" si="58"/>
        <v>10.25</v>
      </c>
      <c r="M85" s="5">
        <f t="shared" si="58"/>
        <v>6</v>
      </c>
      <c r="N85" s="4">
        <f t="shared" si="58"/>
        <v>13.25</v>
      </c>
      <c r="O85" s="4">
        <f t="shared" si="58"/>
        <v>6</v>
      </c>
      <c r="P85" s="4">
        <f t="shared" si="58"/>
        <v>11.833333333333334</v>
      </c>
      <c r="Q85" s="4">
        <f t="shared" si="58"/>
        <v>0</v>
      </c>
      <c r="R85" s="4">
        <f t="shared" si="58"/>
        <v>16.516666666666666</v>
      </c>
      <c r="S85" s="6">
        <f t="shared" si="58"/>
        <v>10.25</v>
      </c>
      <c r="T85" s="7">
        <f t="shared" si="58"/>
        <v>6</v>
      </c>
      <c r="U85" s="7">
        <f t="shared" si="58"/>
        <v>13.25</v>
      </c>
      <c r="V85" s="4">
        <f t="shared" si="58"/>
        <v>6</v>
      </c>
      <c r="W85" s="4">
        <f t="shared" si="58"/>
        <v>11.833333333333334</v>
      </c>
      <c r="X85" s="4">
        <f t="shared" si="58"/>
        <v>0</v>
      </c>
      <c r="Y85" s="4">
        <f t="shared" si="58"/>
        <v>16.016666666666666</v>
      </c>
      <c r="Z85" s="6">
        <f t="shared" si="58"/>
        <v>10.25</v>
      </c>
      <c r="AA85" s="5">
        <f t="shared" si="58"/>
        <v>6</v>
      </c>
      <c r="AB85" s="4">
        <f t="shared" si="58"/>
        <v>13.65</v>
      </c>
      <c r="AC85" s="4">
        <f t="shared" si="58"/>
        <v>6</v>
      </c>
      <c r="AD85" s="4">
        <f t="shared" si="58"/>
        <v>13.65</v>
      </c>
      <c r="AE85" s="4">
        <f t="shared" si="58"/>
        <v>0</v>
      </c>
      <c r="AF85" s="4">
        <f t="shared" si="58"/>
        <v>15.75</v>
      </c>
      <c r="AG85" s="2">
        <f>SUM(AB85:AF85,V85:Z85,N85:S85,K85:L85,G85:H85,C85:E85)</f>
        <v>222.7833333333333</v>
      </c>
      <c r="AH85" s="2">
        <f>SUM(AA85,T85:U85,M85,I85:J85,F85,B85)</f>
        <v>60.916666666666671</v>
      </c>
      <c r="AI85" s="2">
        <f>SUM(B85,I85,J85,T85,U85)</f>
        <v>42.916666666666671</v>
      </c>
      <c r="AO85" s="15"/>
      <c r="AQ85" s="15"/>
      <c r="AS85" s="52" t="str">
        <f>"Total du mois "&amp;A67</f>
        <v>Total du mois MAI 2024</v>
      </c>
      <c r="AT85" s="53">
        <f>SUM(AT72:AT84)</f>
        <v>0</v>
      </c>
    </row>
    <row r="86" spans="1:58" x14ac:dyDescent="0.25">
      <c r="A86" s="8"/>
      <c r="B86" s="7"/>
      <c r="C86" s="4"/>
      <c r="D86" s="4"/>
      <c r="E86" s="6"/>
      <c r="F86" s="5"/>
      <c r="G86" s="4"/>
      <c r="H86" s="4"/>
      <c r="I86" s="7"/>
      <c r="J86" s="7"/>
      <c r="K86" s="4"/>
      <c r="L86" s="6"/>
      <c r="M86" s="5"/>
      <c r="N86" s="4"/>
      <c r="O86" s="4"/>
      <c r="P86" s="4"/>
      <c r="Q86" s="4"/>
      <c r="R86" s="4"/>
      <c r="S86" s="6"/>
      <c r="T86" s="7"/>
      <c r="U86" s="7"/>
      <c r="V86" s="4"/>
      <c r="W86" s="4"/>
      <c r="X86" s="4"/>
      <c r="Y86" s="4"/>
      <c r="Z86" s="6"/>
      <c r="AA86" s="5"/>
      <c r="AB86" s="4"/>
      <c r="AC86" s="4"/>
      <c r="AD86" s="4"/>
      <c r="AE86" s="4"/>
      <c r="AF86" s="4"/>
    </row>
    <row r="87" spans="1:58" x14ac:dyDescent="0.25">
      <c r="A87" s="81" t="s">
        <v>23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</row>
    <row r="88" spans="1:58" x14ac:dyDescent="0.25">
      <c r="A88" s="10" t="s">
        <v>16</v>
      </c>
      <c r="B88" s="81">
        <v>22</v>
      </c>
      <c r="C88" s="81"/>
      <c r="D88" s="81">
        <v>23</v>
      </c>
      <c r="E88" s="81"/>
      <c r="F88" s="81"/>
      <c r="G88" s="81"/>
      <c r="H88" s="81"/>
      <c r="I88" s="81"/>
      <c r="J88" s="81"/>
      <c r="K88" s="81">
        <v>24</v>
      </c>
      <c r="L88" s="81"/>
      <c r="M88" s="81"/>
      <c r="N88" s="81"/>
      <c r="O88" s="81"/>
      <c r="P88" s="81"/>
      <c r="Q88" s="81"/>
      <c r="R88" s="81">
        <v>25</v>
      </c>
      <c r="S88" s="81"/>
      <c r="T88" s="81"/>
      <c r="U88" s="81"/>
      <c r="V88" s="81"/>
      <c r="W88" s="81"/>
      <c r="X88" s="81"/>
      <c r="Y88" s="81">
        <v>26</v>
      </c>
      <c r="Z88" s="81"/>
      <c r="AA88" s="81"/>
      <c r="AB88" s="81"/>
      <c r="AC88" s="81"/>
      <c r="AD88" s="81"/>
      <c r="AE88" s="81"/>
      <c r="AF88" s="10"/>
      <c r="AG88" s="14"/>
      <c r="AH88" s="14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</row>
    <row r="89" spans="1:58" x14ac:dyDescent="0.25">
      <c r="A89" s="10"/>
      <c r="B89" s="6" t="s">
        <v>13</v>
      </c>
      <c r="C89" s="5" t="s">
        <v>9</v>
      </c>
      <c r="D89" s="9" t="s">
        <v>12</v>
      </c>
      <c r="E89" s="9" t="s">
        <v>11</v>
      </c>
      <c r="F89" s="9" t="s">
        <v>11</v>
      </c>
      <c r="G89" s="9" t="s">
        <v>15</v>
      </c>
      <c r="H89" s="9" t="s">
        <v>14</v>
      </c>
      <c r="I89" s="6" t="s">
        <v>13</v>
      </c>
      <c r="J89" s="5" t="s">
        <v>9</v>
      </c>
      <c r="K89" s="9" t="s">
        <v>12</v>
      </c>
      <c r="L89" s="9" t="s">
        <v>11</v>
      </c>
      <c r="M89" s="9" t="s">
        <v>11</v>
      </c>
      <c r="N89" s="9" t="s">
        <v>15</v>
      </c>
      <c r="O89" s="9" t="s">
        <v>14</v>
      </c>
      <c r="P89" s="6" t="s">
        <v>13</v>
      </c>
      <c r="Q89" s="5" t="s">
        <v>9</v>
      </c>
      <c r="R89" s="9" t="s">
        <v>12</v>
      </c>
      <c r="S89" s="9" t="s">
        <v>11</v>
      </c>
      <c r="T89" s="9" t="s">
        <v>11</v>
      </c>
      <c r="U89" s="9" t="s">
        <v>15</v>
      </c>
      <c r="V89" s="9" t="s">
        <v>14</v>
      </c>
      <c r="W89" s="6" t="s">
        <v>13</v>
      </c>
      <c r="X89" s="5" t="s">
        <v>9</v>
      </c>
      <c r="Y89" s="9" t="s">
        <v>12</v>
      </c>
      <c r="Z89" s="9" t="s">
        <v>11</v>
      </c>
      <c r="AA89" s="9" t="s">
        <v>11</v>
      </c>
      <c r="AB89" s="9" t="s">
        <v>15</v>
      </c>
      <c r="AC89" s="9" t="s">
        <v>14</v>
      </c>
      <c r="AD89" s="6" t="s">
        <v>13</v>
      </c>
      <c r="AE89" s="5" t="s">
        <v>9</v>
      </c>
      <c r="AF89" s="9"/>
      <c r="AG89" s="12" t="s">
        <v>10</v>
      </c>
      <c r="AH89" s="11" t="s">
        <v>9</v>
      </c>
      <c r="AI89" s="7" t="s">
        <v>8</v>
      </c>
    </row>
    <row r="90" spans="1:58" x14ac:dyDescent="0.25">
      <c r="A90" s="10"/>
      <c r="B90" s="6">
        <v>1</v>
      </c>
      <c r="C90" s="5">
        <v>2</v>
      </c>
      <c r="D90" s="9">
        <v>3</v>
      </c>
      <c r="E90" s="9">
        <v>4</v>
      </c>
      <c r="F90" s="9">
        <v>5</v>
      </c>
      <c r="G90" s="9">
        <v>6</v>
      </c>
      <c r="H90" s="9">
        <v>7</v>
      </c>
      <c r="I90" s="6">
        <v>8</v>
      </c>
      <c r="J90" s="5">
        <v>9</v>
      </c>
      <c r="K90" s="9">
        <v>10</v>
      </c>
      <c r="L90" s="9">
        <v>11</v>
      </c>
      <c r="M90" s="9">
        <v>12</v>
      </c>
      <c r="N90" s="9">
        <v>13</v>
      </c>
      <c r="O90" s="9">
        <v>14</v>
      </c>
      <c r="P90" s="6">
        <v>15</v>
      </c>
      <c r="Q90" s="5">
        <v>16</v>
      </c>
      <c r="R90" s="9">
        <v>17</v>
      </c>
      <c r="S90" s="9">
        <v>18</v>
      </c>
      <c r="T90" s="9">
        <v>19</v>
      </c>
      <c r="U90" s="9">
        <v>20</v>
      </c>
      <c r="V90" s="9">
        <v>21</v>
      </c>
      <c r="W90" s="6">
        <v>22</v>
      </c>
      <c r="X90" s="5">
        <v>23</v>
      </c>
      <c r="Y90" s="9">
        <v>24</v>
      </c>
      <c r="Z90" s="9">
        <v>25</v>
      </c>
      <c r="AA90" s="9">
        <v>26</v>
      </c>
      <c r="AB90" s="9">
        <v>27</v>
      </c>
      <c r="AC90" s="9">
        <v>28</v>
      </c>
      <c r="AD90" s="6">
        <v>29</v>
      </c>
      <c r="AE90" s="5">
        <v>30</v>
      </c>
      <c r="AF90" s="9"/>
    </row>
    <row r="91" spans="1:58" x14ac:dyDescent="0.25">
      <c r="A91" s="24" t="s">
        <v>88</v>
      </c>
      <c r="B91" s="6"/>
      <c r="C91" s="5"/>
      <c r="D91" s="9"/>
      <c r="E91" s="9"/>
      <c r="F91" s="9"/>
      <c r="G91" s="9"/>
      <c r="H91" s="9"/>
      <c r="I91" s="6"/>
      <c r="J91" s="5"/>
      <c r="K91" s="9"/>
      <c r="L91" s="9"/>
      <c r="M91" s="9"/>
      <c r="N91" s="9"/>
      <c r="O91" s="9"/>
      <c r="P91" s="6"/>
      <c r="Q91" s="5"/>
      <c r="R91" s="9"/>
      <c r="S91" s="9"/>
      <c r="T91" s="9"/>
      <c r="U91" s="9"/>
      <c r="V91" s="9"/>
      <c r="W91" s="6"/>
      <c r="X91" s="5"/>
      <c r="Y91" s="9"/>
      <c r="Z91" s="9"/>
      <c r="AA91" s="9"/>
      <c r="AB91" s="9"/>
      <c r="AC91" s="9"/>
      <c r="AD91" s="6"/>
      <c r="AE91" s="5"/>
      <c r="AF91" s="9"/>
      <c r="AG91" s="50"/>
      <c r="AH91" s="50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49">
        <f>SUM(AT92:AT94)</f>
        <v>0</v>
      </c>
    </row>
    <row r="92" spans="1:58" x14ac:dyDescent="0.25">
      <c r="A92" s="8" t="s">
        <v>77</v>
      </c>
      <c r="B92" s="6">
        <v>0</v>
      </c>
      <c r="C92" s="5">
        <v>0</v>
      </c>
      <c r="D92" s="4">
        <v>2</v>
      </c>
      <c r="E92" s="4">
        <v>0</v>
      </c>
      <c r="F92" s="4">
        <v>0</v>
      </c>
      <c r="G92" s="4">
        <v>0</v>
      </c>
      <c r="H92" s="4">
        <v>2</v>
      </c>
      <c r="I92" s="6">
        <v>0</v>
      </c>
      <c r="J92" s="5">
        <v>0</v>
      </c>
      <c r="K92" s="4">
        <v>2</v>
      </c>
      <c r="L92" s="4">
        <v>0</v>
      </c>
      <c r="M92" s="4">
        <v>0</v>
      </c>
      <c r="N92" s="4">
        <v>0</v>
      </c>
      <c r="O92" s="4">
        <v>2</v>
      </c>
      <c r="P92" s="6">
        <v>0</v>
      </c>
      <c r="Q92" s="5">
        <v>0</v>
      </c>
      <c r="R92" s="4">
        <v>2</v>
      </c>
      <c r="S92" s="4">
        <v>0</v>
      </c>
      <c r="T92" s="4">
        <v>0</v>
      </c>
      <c r="U92" s="4">
        <v>0</v>
      </c>
      <c r="V92" s="4">
        <v>2</v>
      </c>
      <c r="W92" s="6">
        <v>0</v>
      </c>
      <c r="X92" s="5">
        <v>0</v>
      </c>
      <c r="Y92" s="4">
        <v>2</v>
      </c>
      <c r="Z92" s="4">
        <v>0</v>
      </c>
      <c r="AA92" s="4">
        <v>0</v>
      </c>
      <c r="AB92" s="4">
        <v>0</v>
      </c>
      <c r="AC92" s="4">
        <v>2</v>
      </c>
      <c r="AD92" s="6">
        <v>0</v>
      </c>
      <c r="AE92" s="5">
        <v>0</v>
      </c>
      <c r="AF92" s="9"/>
      <c r="AG92" s="47">
        <f t="shared" ref="AG92:AG94" si="59">SUM(Y92:AD92,R92:W92,K92:P92,D92:I92,B92)</f>
        <v>16</v>
      </c>
      <c r="AH92" s="47">
        <f t="shared" ref="AH92:AH94" si="60">AE92+X92+Q92+J92+C92</f>
        <v>0</v>
      </c>
      <c r="AI92" s="47">
        <v>0</v>
      </c>
      <c r="AJ92" s="48">
        <f>BPU!$D$4</f>
        <v>0</v>
      </c>
      <c r="AK92" s="48">
        <f>BPU!$D$5</f>
        <v>0</v>
      </c>
      <c r="AL92" s="48">
        <f>BPU!$D$6</f>
        <v>0</v>
      </c>
      <c r="AM92" s="48">
        <f>BPU!$D$7</f>
        <v>0</v>
      </c>
      <c r="AN92" s="48">
        <f>BPU!$D$8</f>
        <v>0</v>
      </c>
      <c r="AO92" s="49">
        <f>AG92*AJ92</f>
        <v>0</v>
      </c>
      <c r="AP92" s="48"/>
      <c r="AQ92" s="49">
        <f>AH92*AK92</f>
        <v>0</v>
      </c>
      <c r="AR92" s="48"/>
      <c r="AS92" s="49">
        <v>0</v>
      </c>
      <c r="AT92" s="49">
        <f>SUM(AO92:AS92)</f>
        <v>0</v>
      </c>
      <c r="AU92" s="51"/>
    </row>
    <row r="93" spans="1:58" x14ac:dyDescent="0.25">
      <c r="A93" s="8" t="s">
        <v>78</v>
      </c>
      <c r="B93" s="6">
        <v>4.25</v>
      </c>
      <c r="C93" s="5">
        <v>0</v>
      </c>
      <c r="D93" s="4">
        <v>4.25</v>
      </c>
      <c r="E93" s="4">
        <v>0</v>
      </c>
      <c r="F93" s="4">
        <v>4.25</v>
      </c>
      <c r="G93" s="4">
        <v>0</v>
      </c>
      <c r="H93" s="4">
        <v>4.25</v>
      </c>
      <c r="I93" s="6">
        <v>4.25</v>
      </c>
      <c r="J93" s="5">
        <v>0</v>
      </c>
      <c r="K93" s="4">
        <v>4.25</v>
      </c>
      <c r="L93" s="4">
        <v>0</v>
      </c>
      <c r="M93" s="4">
        <v>4.25</v>
      </c>
      <c r="N93" s="4">
        <v>0</v>
      </c>
      <c r="O93" s="4">
        <v>4.25</v>
      </c>
      <c r="P93" s="6">
        <v>4.25</v>
      </c>
      <c r="Q93" s="5">
        <v>0</v>
      </c>
      <c r="R93" s="4">
        <v>4.25</v>
      </c>
      <c r="S93" s="4">
        <v>0</v>
      </c>
      <c r="T93" s="4">
        <v>4.25</v>
      </c>
      <c r="U93" s="4">
        <v>0</v>
      </c>
      <c r="V93" s="4">
        <v>4.25</v>
      </c>
      <c r="W93" s="6">
        <v>4.25</v>
      </c>
      <c r="X93" s="5">
        <v>0</v>
      </c>
      <c r="Y93" s="4">
        <v>4.25</v>
      </c>
      <c r="Z93" s="4">
        <v>0</v>
      </c>
      <c r="AA93" s="4">
        <v>4.25</v>
      </c>
      <c r="AB93" s="4">
        <v>0</v>
      </c>
      <c r="AC93" s="4">
        <v>4.25</v>
      </c>
      <c r="AD93" s="6">
        <v>4.25</v>
      </c>
      <c r="AE93" s="5">
        <v>0</v>
      </c>
      <c r="AF93" s="9"/>
      <c r="AG93" s="47">
        <f t="shared" si="59"/>
        <v>72.25</v>
      </c>
      <c r="AH93" s="47">
        <f t="shared" si="60"/>
        <v>0</v>
      </c>
      <c r="AI93" s="47">
        <v>0</v>
      </c>
      <c r="AJ93" s="48">
        <f>BPU!$D$4</f>
        <v>0</v>
      </c>
      <c r="AK93" s="48">
        <f>BPU!$D$5</f>
        <v>0</v>
      </c>
      <c r="AL93" s="48">
        <f>BPU!$D$6</f>
        <v>0</v>
      </c>
      <c r="AM93" s="48">
        <f>BPU!$D$7</f>
        <v>0</v>
      </c>
      <c r="AN93" s="48">
        <f>BPU!$D$8</f>
        <v>0</v>
      </c>
      <c r="AO93" s="49">
        <f t="shared" ref="AO93" si="61">AG93*AJ93</f>
        <v>0</v>
      </c>
      <c r="AP93" s="48"/>
      <c r="AQ93" s="49">
        <f t="shared" ref="AQ93:AQ99" si="62">AH93*AK93</f>
        <v>0</v>
      </c>
      <c r="AR93" s="48"/>
      <c r="AS93" s="49">
        <v>0</v>
      </c>
      <c r="AT93" s="49">
        <f t="shared" ref="AT93:AT94" si="63">SUM(AO93:AS93)</f>
        <v>0</v>
      </c>
      <c r="AU93" s="51"/>
    </row>
    <row r="94" spans="1:58" x14ac:dyDescent="0.25">
      <c r="A94" s="8" t="s">
        <v>79</v>
      </c>
      <c r="B94" s="6">
        <v>0</v>
      </c>
      <c r="C94" s="5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6">
        <v>0</v>
      </c>
      <c r="J94" s="5">
        <v>0</v>
      </c>
      <c r="K94" s="4">
        <v>0</v>
      </c>
      <c r="L94" s="4">
        <v>0</v>
      </c>
      <c r="M94" s="4">
        <v>0</v>
      </c>
      <c r="N94" s="4">
        <v>0</v>
      </c>
      <c r="O94" s="4">
        <v>0.5</v>
      </c>
      <c r="P94" s="6">
        <v>0</v>
      </c>
      <c r="Q94" s="5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6">
        <v>0</v>
      </c>
      <c r="X94" s="5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6">
        <v>0</v>
      </c>
      <c r="AE94" s="5">
        <v>0</v>
      </c>
      <c r="AF94" s="9"/>
      <c r="AG94" s="47">
        <f t="shared" si="59"/>
        <v>0.5</v>
      </c>
      <c r="AH94" s="47">
        <f t="shared" si="60"/>
        <v>0</v>
      </c>
      <c r="AI94" s="47">
        <v>0</v>
      </c>
      <c r="AJ94" s="48">
        <f>BPU!$D$4</f>
        <v>0</v>
      </c>
      <c r="AK94" s="48">
        <f>BPU!$D$5</f>
        <v>0</v>
      </c>
      <c r="AL94" s="48">
        <f>BPU!$D$6</f>
        <v>0</v>
      </c>
      <c r="AM94" s="48">
        <f>BPU!$D$7</f>
        <v>0</v>
      </c>
      <c r="AN94" s="48">
        <f>BPU!$D$8</f>
        <v>0</v>
      </c>
      <c r="AO94" s="49"/>
      <c r="AP94" s="49">
        <f>AG94*AK94</f>
        <v>0</v>
      </c>
      <c r="AQ94" s="49">
        <f t="shared" si="62"/>
        <v>0</v>
      </c>
      <c r="AR94" s="49">
        <f>AG94*AM94</f>
        <v>0</v>
      </c>
      <c r="AS94" s="49">
        <v>0</v>
      </c>
      <c r="AT94" s="49">
        <f t="shared" si="63"/>
        <v>0</v>
      </c>
      <c r="AU94" s="51"/>
    </row>
    <row r="95" spans="1:58" x14ac:dyDescent="0.25">
      <c r="A95" s="17" t="s">
        <v>90</v>
      </c>
      <c r="B95" s="6"/>
      <c r="C95" s="5"/>
      <c r="D95" s="4"/>
      <c r="E95" s="4"/>
      <c r="F95" s="4"/>
      <c r="G95" s="4"/>
      <c r="H95" s="4"/>
      <c r="I95" s="6"/>
      <c r="J95" s="5"/>
      <c r="K95" s="4"/>
      <c r="L95" s="4"/>
      <c r="M95" s="4"/>
      <c r="N95" s="4"/>
      <c r="O95" s="4"/>
      <c r="P95" s="6"/>
      <c r="Q95" s="5"/>
      <c r="R95" s="4"/>
      <c r="S95" s="4"/>
      <c r="T95" s="4"/>
      <c r="U95" s="4"/>
      <c r="V95" s="4"/>
      <c r="W95" s="6"/>
      <c r="X95" s="5"/>
      <c r="Y95" s="4"/>
      <c r="Z95" s="4"/>
      <c r="AA95" s="4"/>
      <c r="AB95" s="4"/>
      <c r="AC95" s="4"/>
      <c r="AD95" s="6"/>
      <c r="AE95" s="5"/>
      <c r="AF95" s="9"/>
      <c r="AG95" s="50"/>
      <c r="AH95" s="50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49">
        <f>SUM(AT96:AT99)</f>
        <v>0</v>
      </c>
    </row>
    <row r="96" spans="1:58" x14ac:dyDescent="0.25">
      <c r="A96" s="8" t="s">
        <v>84</v>
      </c>
      <c r="B96" s="6">
        <v>3</v>
      </c>
      <c r="C96" s="5">
        <v>3</v>
      </c>
      <c r="D96" s="4">
        <v>3</v>
      </c>
      <c r="E96" s="4">
        <v>3</v>
      </c>
      <c r="F96" s="4">
        <v>3</v>
      </c>
      <c r="G96" s="4"/>
      <c r="H96" s="4">
        <v>3</v>
      </c>
      <c r="I96" s="6">
        <v>3</v>
      </c>
      <c r="J96" s="5">
        <v>3</v>
      </c>
      <c r="K96" s="4">
        <v>3</v>
      </c>
      <c r="L96" s="4">
        <v>3</v>
      </c>
      <c r="M96" s="4">
        <v>3</v>
      </c>
      <c r="N96" s="4"/>
      <c r="O96" s="4">
        <v>3</v>
      </c>
      <c r="P96" s="6">
        <v>3</v>
      </c>
      <c r="Q96" s="5">
        <v>3</v>
      </c>
      <c r="R96" s="4">
        <v>3</v>
      </c>
      <c r="S96" s="4">
        <v>3</v>
      </c>
      <c r="T96" s="4">
        <v>3</v>
      </c>
      <c r="U96" s="4"/>
      <c r="V96" s="4">
        <v>3</v>
      </c>
      <c r="W96" s="6">
        <v>3</v>
      </c>
      <c r="X96" s="5">
        <v>3</v>
      </c>
      <c r="Y96" s="4">
        <v>3</v>
      </c>
      <c r="Z96" s="4">
        <v>3</v>
      </c>
      <c r="AA96" s="4">
        <v>3</v>
      </c>
      <c r="AB96" s="4"/>
      <c r="AC96" s="4">
        <v>3</v>
      </c>
      <c r="AD96" s="6">
        <v>3</v>
      </c>
      <c r="AE96" s="5">
        <v>3</v>
      </c>
      <c r="AF96" s="9"/>
      <c r="AG96" s="47">
        <f t="shared" ref="AG96:AG104" si="64">SUM(Y96:AD96,R96:W96,K96:P96,D96:I96,B96)</f>
        <v>63</v>
      </c>
      <c r="AH96" s="47">
        <f t="shared" ref="AH96:AH104" si="65">AE96+X96+Q96+J96+C96</f>
        <v>15</v>
      </c>
      <c r="AI96" s="47">
        <v>0</v>
      </c>
      <c r="AJ96" s="48">
        <f>BPU!$D$4</f>
        <v>0</v>
      </c>
      <c r="AK96" s="48">
        <f>BPU!$D$5</f>
        <v>0</v>
      </c>
      <c r="AL96" s="48">
        <f>BPU!$D$6</f>
        <v>0</v>
      </c>
      <c r="AM96" s="48">
        <f>BPU!$D$7</f>
        <v>0</v>
      </c>
      <c r="AN96" s="48">
        <f>BPU!$D$8</f>
        <v>0</v>
      </c>
      <c r="AO96" s="49">
        <f t="shared" ref="AO96:AO99" si="66">AG96*AJ96</f>
        <v>0</v>
      </c>
      <c r="AP96" s="48"/>
      <c r="AQ96" s="49">
        <f t="shared" si="62"/>
        <v>0</v>
      </c>
      <c r="AR96" s="48"/>
      <c r="AS96" s="49">
        <v>0</v>
      </c>
      <c r="AT96" s="49">
        <f t="shared" ref="AT96:AT99" si="67">SUM(AO96:AS96)</f>
        <v>0</v>
      </c>
      <c r="AU96" s="51"/>
    </row>
    <row r="97" spans="1:58" x14ac:dyDescent="0.25">
      <c r="A97" s="8" t="s">
        <v>85</v>
      </c>
      <c r="B97" s="6"/>
      <c r="C97" s="5"/>
      <c r="D97" s="4"/>
      <c r="E97" s="4"/>
      <c r="F97" s="4"/>
      <c r="G97" s="4"/>
      <c r="H97" s="4">
        <v>0.66666666666666663</v>
      </c>
      <c r="I97" s="6"/>
      <c r="J97" s="5"/>
      <c r="K97" s="4"/>
      <c r="L97" s="4"/>
      <c r="M97" s="4"/>
      <c r="N97" s="4"/>
      <c r="O97" s="4">
        <v>0.66666666666666663</v>
      </c>
      <c r="P97" s="6"/>
      <c r="Q97" s="5"/>
      <c r="R97" s="4"/>
      <c r="S97" s="4"/>
      <c r="T97" s="4"/>
      <c r="U97" s="4"/>
      <c r="V97" s="4">
        <v>0.66666666666666663</v>
      </c>
      <c r="W97" s="6"/>
      <c r="X97" s="5"/>
      <c r="Y97" s="4"/>
      <c r="Z97" s="4"/>
      <c r="AA97" s="4"/>
      <c r="AB97" s="4"/>
      <c r="AC97" s="4">
        <v>0.66666666666666663</v>
      </c>
      <c r="AD97" s="6"/>
      <c r="AE97" s="5"/>
      <c r="AF97" s="9"/>
      <c r="AG97" s="47">
        <f t="shared" si="64"/>
        <v>2.6666666666666665</v>
      </c>
      <c r="AH97" s="47">
        <f t="shared" si="65"/>
        <v>0</v>
      </c>
      <c r="AI97" s="47">
        <v>0</v>
      </c>
      <c r="AJ97" s="48">
        <f>BPU!$D$4</f>
        <v>0</v>
      </c>
      <c r="AK97" s="48">
        <f>BPU!$D$5</f>
        <v>0</v>
      </c>
      <c r="AL97" s="48">
        <f>BPU!$D$6</f>
        <v>0</v>
      </c>
      <c r="AM97" s="48">
        <f>BPU!$D$7</f>
        <v>0</v>
      </c>
      <c r="AN97" s="48">
        <f>BPU!$D$8</f>
        <v>0</v>
      </c>
      <c r="AO97" s="49">
        <f t="shared" si="66"/>
        <v>0</v>
      </c>
      <c r="AP97" s="48"/>
      <c r="AQ97" s="49">
        <f t="shared" si="62"/>
        <v>0</v>
      </c>
      <c r="AR97" s="48"/>
      <c r="AS97" s="49">
        <v>0</v>
      </c>
      <c r="AT97" s="49">
        <f t="shared" si="67"/>
        <v>0</v>
      </c>
      <c r="AU97" s="51"/>
    </row>
    <row r="98" spans="1:58" x14ac:dyDescent="0.25">
      <c r="A98" s="8" t="s">
        <v>86</v>
      </c>
      <c r="B98" s="6"/>
      <c r="C98" s="5"/>
      <c r="D98" s="4"/>
      <c r="E98" s="4"/>
      <c r="F98" s="4">
        <v>1.5833333333333337</v>
      </c>
      <c r="G98" s="4"/>
      <c r="H98" s="4"/>
      <c r="I98" s="6"/>
      <c r="J98" s="5"/>
      <c r="K98" s="4"/>
      <c r="L98" s="4"/>
      <c r="M98" s="4">
        <v>1.5833333333333337</v>
      </c>
      <c r="N98" s="4"/>
      <c r="O98" s="4"/>
      <c r="P98" s="6"/>
      <c r="Q98" s="5"/>
      <c r="R98" s="4"/>
      <c r="S98" s="4"/>
      <c r="T98" s="4">
        <v>1.5833333333333337</v>
      </c>
      <c r="U98" s="4"/>
      <c r="V98" s="4"/>
      <c r="W98" s="6"/>
      <c r="X98" s="5"/>
      <c r="Y98" s="4"/>
      <c r="Z98" s="4"/>
      <c r="AA98" s="4">
        <v>1.5833333333333337</v>
      </c>
      <c r="AB98" s="4"/>
      <c r="AC98" s="4"/>
      <c r="AD98" s="6"/>
      <c r="AE98" s="5"/>
      <c r="AF98" s="9"/>
      <c r="AG98" s="47">
        <f t="shared" si="64"/>
        <v>6.3333333333333348</v>
      </c>
      <c r="AH98" s="47">
        <f t="shared" si="65"/>
        <v>0</v>
      </c>
      <c r="AI98" s="47">
        <v>0</v>
      </c>
      <c r="AJ98" s="48">
        <f>BPU!$D$4</f>
        <v>0</v>
      </c>
      <c r="AK98" s="48">
        <f>BPU!$D$5</f>
        <v>0</v>
      </c>
      <c r="AL98" s="48">
        <f>BPU!$D$6</f>
        <v>0</v>
      </c>
      <c r="AM98" s="48">
        <f>BPU!$D$7</f>
        <v>0</v>
      </c>
      <c r="AN98" s="48">
        <f>BPU!$D$8</f>
        <v>0</v>
      </c>
      <c r="AO98" s="49">
        <f t="shared" si="66"/>
        <v>0</v>
      </c>
      <c r="AP98" s="48"/>
      <c r="AQ98" s="49">
        <f t="shared" si="62"/>
        <v>0</v>
      </c>
      <c r="AR98" s="48"/>
      <c r="AS98" s="49">
        <v>0</v>
      </c>
      <c r="AT98" s="49">
        <f t="shared" si="67"/>
        <v>0</v>
      </c>
      <c r="AU98" s="51"/>
    </row>
    <row r="99" spans="1:58" x14ac:dyDescent="0.25">
      <c r="A99" s="8" t="s">
        <v>87</v>
      </c>
      <c r="B99" s="6">
        <v>3</v>
      </c>
      <c r="C99" s="5">
        <v>3</v>
      </c>
      <c r="D99" s="4">
        <v>3</v>
      </c>
      <c r="E99" s="4">
        <v>3</v>
      </c>
      <c r="F99" s="4">
        <v>3</v>
      </c>
      <c r="G99" s="4"/>
      <c r="H99" s="4">
        <v>3</v>
      </c>
      <c r="I99" s="6">
        <v>3</v>
      </c>
      <c r="J99" s="5">
        <v>3</v>
      </c>
      <c r="K99" s="4">
        <v>3</v>
      </c>
      <c r="L99" s="4">
        <v>3</v>
      </c>
      <c r="M99" s="4">
        <v>3</v>
      </c>
      <c r="N99" s="4"/>
      <c r="O99" s="4">
        <v>3</v>
      </c>
      <c r="P99" s="6">
        <v>3</v>
      </c>
      <c r="Q99" s="5">
        <v>3</v>
      </c>
      <c r="R99" s="4">
        <v>3</v>
      </c>
      <c r="S99" s="4">
        <v>3</v>
      </c>
      <c r="T99" s="4">
        <v>3</v>
      </c>
      <c r="U99" s="4"/>
      <c r="V99" s="4">
        <v>3</v>
      </c>
      <c r="W99" s="6">
        <v>3</v>
      </c>
      <c r="X99" s="5">
        <v>3</v>
      </c>
      <c r="Y99" s="4">
        <v>3</v>
      </c>
      <c r="Z99" s="4">
        <v>3</v>
      </c>
      <c r="AA99" s="4">
        <v>3</v>
      </c>
      <c r="AB99" s="4"/>
      <c r="AC99" s="4">
        <v>3</v>
      </c>
      <c r="AD99" s="6">
        <v>3</v>
      </c>
      <c r="AE99" s="5">
        <v>3</v>
      </c>
      <c r="AF99" s="9"/>
      <c r="AG99" s="47">
        <f t="shared" si="64"/>
        <v>63</v>
      </c>
      <c r="AH99" s="47">
        <f t="shared" si="65"/>
        <v>15</v>
      </c>
      <c r="AI99" s="47">
        <v>0</v>
      </c>
      <c r="AJ99" s="48">
        <f>BPU!$D$4</f>
        <v>0</v>
      </c>
      <c r="AK99" s="48">
        <f>BPU!$D$5</f>
        <v>0</v>
      </c>
      <c r="AL99" s="48">
        <f>BPU!$D$6</f>
        <v>0</v>
      </c>
      <c r="AM99" s="48">
        <f>BPU!$D$7</f>
        <v>0</v>
      </c>
      <c r="AN99" s="48">
        <f>BPU!$D$8</f>
        <v>0</v>
      </c>
      <c r="AO99" s="49">
        <f t="shared" si="66"/>
        <v>0</v>
      </c>
      <c r="AP99" s="48"/>
      <c r="AQ99" s="49">
        <f t="shared" si="62"/>
        <v>0</v>
      </c>
      <c r="AR99" s="48"/>
      <c r="AS99" s="49">
        <v>0</v>
      </c>
      <c r="AT99" s="49">
        <f t="shared" si="67"/>
        <v>0</v>
      </c>
      <c r="AU99" s="51"/>
    </row>
    <row r="100" spans="1:58" x14ac:dyDescent="0.25">
      <c r="A100" s="17" t="s">
        <v>91</v>
      </c>
      <c r="B100" s="6"/>
      <c r="C100" s="5"/>
      <c r="D100" s="4"/>
      <c r="E100" s="4"/>
      <c r="F100" s="4"/>
      <c r="G100" s="4"/>
      <c r="H100" s="4"/>
      <c r="I100" s="6"/>
      <c r="J100" s="5"/>
      <c r="K100" s="4"/>
      <c r="L100" s="4"/>
      <c r="M100" s="4"/>
      <c r="N100" s="4"/>
      <c r="O100" s="4"/>
      <c r="P100" s="6"/>
      <c r="Q100" s="5"/>
      <c r="R100" s="4"/>
      <c r="S100" s="4"/>
      <c r="T100" s="4"/>
      <c r="U100" s="4"/>
      <c r="V100" s="4"/>
      <c r="W100" s="6"/>
      <c r="X100" s="5"/>
      <c r="Y100" s="4"/>
      <c r="Z100" s="4"/>
      <c r="AA100" s="4"/>
      <c r="AB100" s="4"/>
      <c r="AC100" s="4"/>
      <c r="AD100" s="6"/>
      <c r="AE100" s="5"/>
      <c r="AF100" s="9"/>
      <c r="AG100" s="50"/>
      <c r="AH100" s="50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49">
        <f>SUM(AT101:AT104)</f>
        <v>0</v>
      </c>
    </row>
    <row r="101" spans="1:58" x14ac:dyDescent="0.25">
      <c r="A101" s="8" t="s">
        <v>81</v>
      </c>
      <c r="B101" s="6"/>
      <c r="C101" s="5"/>
      <c r="D101" s="4"/>
      <c r="E101" s="4"/>
      <c r="F101" s="4"/>
      <c r="G101" s="4"/>
      <c r="H101" s="4">
        <v>0.1</v>
      </c>
      <c r="I101" s="6"/>
      <c r="J101" s="5"/>
      <c r="K101" s="4"/>
      <c r="L101" s="4"/>
      <c r="M101" s="4"/>
      <c r="N101" s="4"/>
      <c r="O101" s="4">
        <v>0.1</v>
      </c>
      <c r="P101" s="6"/>
      <c r="Q101" s="5"/>
      <c r="R101" s="4"/>
      <c r="S101" s="4"/>
      <c r="T101" s="4"/>
      <c r="U101" s="4"/>
      <c r="V101" s="4">
        <v>0.1</v>
      </c>
      <c r="W101" s="6"/>
      <c r="X101" s="5"/>
      <c r="Y101" s="4"/>
      <c r="Z101" s="4"/>
      <c r="AA101" s="4"/>
      <c r="AB101" s="4"/>
      <c r="AC101" s="4">
        <v>0.1</v>
      </c>
      <c r="AD101" s="6"/>
      <c r="AE101" s="5"/>
      <c r="AF101" s="9"/>
      <c r="AG101" s="47">
        <f t="shared" si="64"/>
        <v>0.4</v>
      </c>
      <c r="AH101" s="47">
        <f t="shared" si="65"/>
        <v>0</v>
      </c>
      <c r="AI101" s="47">
        <v>0</v>
      </c>
      <c r="AJ101" s="48">
        <f>BPU!$D$4</f>
        <v>0</v>
      </c>
      <c r="AK101" s="48">
        <f>BPU!$D$5</f>
        <v>0</v>
      </c>
      <c r="AL101" s="48">
        <f>BPU!$D$6</f>
        <v>0</v>
      </c>
      <c r="AM101" s="48">
        <f>BPU!$D$7</f>
        <v>0</v>
      </c>
      <c r="AN101" s="48">
        <f>BPU!$D$8</f>
        <v>0</v>
      </c>
      <c r="AO101" s="49">
        <f t="shared" ref="AO101:AO104" si="68">AG101*AJ101</f>
        <v>0</v>
      </c>
      <c r="AP101" s="48"/>
      <c r="AQ101" s="49">
        <f t="shared" ref="AQ101:AQ104" si="69">AH101*AK101</f>
        <v>0</v>
      </c>
      <c r="AR101" s="48"/>
      <c r="AS101" s="49">
        <v>0</v>
      </c>
      <c r="AT101" s="49">
        <f t="shared" ref="AT101:AT104" si="70">SUM(AO101:AS101)</f>
        <v>0</v>
      </c>
      <c r="AU101" s="51"/>
    </row>
    <row r="102" spans="1:58" x14ac:dyDescent="0.25">
      <c r="A102" s="8" t="s">
        <v>78</v>
      </c>
      <c r="B102" s="6"/>
      <c r="C102" s="5"/>
      <c r="D102" s="4"/>
      <c r="E102" s="4"/>
      <c r="F102" s="4"/>
      <c r="G102" s="4"/>
      <c r="H102" s="4">
        <v>1.166666666666667</v>
      </c>
      <c r="I102" s="6"/>
      <c r="J102" s="5"/>
      <c r="K102" s="4"/>
      <c r="L102" s="4"/>
      <c r="M102" s="4"/>
      <c r="N102" s="4"/>
      <c r="O102" s="4">
        <v>1.166666666666667</v>
      </c>
      <c r="P102" s="6"/>
      <c r="Q102" s="5"/>
      <c r="R102" s="4"/>
      <c r="S102" s="4"/>
      <c r="T102" s="4"/>
      <c r="U102" s="4"/>
      <c r="V102" s="4">
        <v>1.166666666666667</v>
      </c>
      <c r="W102" s="6"/>
      <c r="X102" s="5"/>
      <c r="Y102" s="4"/>
      <c r="Z102" s="4"/>
      <c r="AA102" s="4"/>
      <c r="AB102" s="4"/>
      <c r="AC102" s="4">
        <v>1.166666666666667</v>
      </c>
      <c r="AD102" s="6"/>
      <c r="AE102" s="5"/>
      <c r="AF102" s="9"/>
      <c r="AG102" s="47">
        <f t="shared" si="64"/>
        <v>4.6666666666666679</v>
      </c>
      <c r="AH102" s="47">
        <f t="shared" si="65"/>
        <v>0</v>
      </c>
      <c r="AI102" s="47">
        <v>0</v>
      </c>
      <c r="AJ102" s="48">
        <f>BPU!$D$4</f>
        <v>0</v>
      </c>
      <c r="AK102" s="48">
        <f>BPU!$D$5</f>
        <v>0</v>
      </c>
      <c r="AL102" s="48">
        <f>BPU!$D$6</f>
        <v>0</v>
      </c>
      <c r="AM102" s="48">
        <f>BPU!$D$7</f>
        <v>0</v>
      </c>
      <c r="AN102" s="48">
        <f>BPU!$D$8</f>
        <v>0</v>
      </c>
      <c r="AO102" s="49">
        <f t="shared" si="68"/>
        <v>0</v>
      </c>
      <c r="AP102" s="48"/>
      <c r="AQ102" s="49">
        <f t="shared" si="69"/>
        <v>0</v>
      </c>
      <c r="AR102" s="48"/>
      <c r="AS102" s="49">
        <v>0</v>
      </c>
      <c r="AT102" s="49">
        <f t="shared" si="70"/>
        <v>0</v>
      </c>
      <c r="AU102" s="51"/>
    </row>
    <row r="103" spans="1:58" x14ac:dyDescent="0.25">
      <c r="A103" s="8" t="s">
        <v>82</v>
      </c>
      <c r="B103" s="6"/>
      <c r="C103" s="5"/>
      <c r="D103" s="4">
        <v>1</v>
      </c>
      <c r="E103" s="4"/>
      <c r="F103" s="4"/>
      <c r="G103" s="4"/>
      <c r="H103" s="4">
        <v>1</v>
      </c>
      <c r="I103" s="6"/>
      <c r="J103" s="5"/>
      <c r="K103" s="4">
        <v>1</v>
      </c>
      <c r="L103" s="4"/>
      <c r="M103" s="4"/>
      <c r="N103" s="4"/>
      <c r="O103" s="4">
        <v>1</v>
      </c>
      <c r="P103" s="6"/>
      <c r="Q103" s="5"/>
      <c r="R103" s="4">
        <v>1</v>
      </c>
      <c r="S103" s="4"/>
      <c r="T103" s="4"/>
      <c r="U103" s="4"/>
      <c r="V103" s="4">
        <v>1</v>
      </c>
      <c r="W103" s="6"/>
      <c r="X103" s="5"/>
      <c r="Y103" s="4">
        <v>1</v>
      </c>
      <c r="Z103" s="4"/>
      <c r="AA103" s="4"/>
      <c r="AB103" s="4"/>
      <c r="AC103" s="4">
        <v>1</v>
      </c>
      <c r="AD103" s="6"/>
      <c r="AE103" s="5"/>
      <c r="AF103" s="9"/>
      <c r="AG103" s="47">
        <f t="shared" si="64"/>
        <v>8</v>
      </c>
      <c r="AH103" s="47">
        <f t="shared" si="65"/>
        <v>0</v>
      </c>
      <c r="AI103" s="47">
        <v>0</v>
      </c>
      <c r="AJ103" s="48">
        <f>BPU!$D$4</f>
        <v>0</v>
      </c>
      <c r="AK103" s="48">
        <f>BPU!$D$5</f>
        <v>0</v>
      </c>
      <c r="AL103" s="48">
        <f>BPU!$D$6</f>
        <v>0</v>
      </c>
      <c r="AM103" s="48">
        <f>BPU!$D$7</f>
        <v>0</v>
      </c>
      <c r="AN103" s="48">
        <f>BPU!$D$8</f>
        <v>0</v>
      </c>
      <c r="AO103" s="49">
        <f t="shared" si="68"/>
        <v>0</v>
      </c>
      <c r="AP103" s="48"/>
      <c r="AQ103" s="49">
        <f t="shared" si="69"/>
        <v>0</v>
      </c>
      <c r="AR103" s="48"/>
      <c r="AS103" s="49">
        <v>0</v>
      </c>
      <c r="AT103" s="49">
        <f t="shared" si="70"/>
        <v>0</v>
      </c>
      <c r="AU103" s="51"/>
    </row>
    <row r="104" spans="1:58" x14ac:dyDescent="0.25">
      <c r="A104" s="8" t="s">
        <v>83</v>
      </c>
      <c r="B104" s="6"/>
      <c r="C104" s="5"/>
      <c r="D104" s="4"/>
      <c r="E104" s="4"/>
      <c r="F104" s="4"/>
      <c r="G104" s="4"/>
      <c r="H104" s="4">
        <v>0.83333333333333337</v>
      </c>
      <c r="I104" s="6"/>
      <c r="J104" s="5"/>
      <c r="K104" s="4"/>
      <c r="L104" s="4"/>
      <c r="M104" s="4"/>
      <c r="N104" s="4"/>
      <c r="O104" s="4">
        <v>0.83333333333333337</v>
      </c>
      <c r="P104" s="6"/>
      <c r="Q104" s="5"/>
      <c r="R104" s="4"/>
      <c r="S104" s="4"/>
      <c r="T104" s="4"/>
      <c r="U104" s="4"/>
      <c r="V104" s="4">
        <v>0.83333333333333337</v>
      </c>
      <c r="W104" s="6"/>
      <c r="X104" s="5"/>
      <c r="Y104" s="4"/>
      <c r="Z104" s="4"/>
      <c r="AA104" s="4"/>
      <c r="AB104" s="4"/>
      <c r="AC104" s="4">
        <v>0.83333333333333337</v>
      </c>
      <c r="AD104" s="6"/>
      <c r="AE104" s="5"/>
      <c r="AF104" s="9"/>
      <c r="AG104" s="47">
        <f t="shared" si="64"/>
        <v>3.3333333333333335</v>
      </c>
      <c r="AH104" s="47">
        <f t="shared" si="65"/>
        <v>0</v>
      </c>
      <c r="AI104" s="47">
        <v>0</v>
      </c>
      <c r="AJ104" s="48">
        <f>BPU!$D$4</f>
        <v>0</v>
      </c>
      <c r="AK104" s="48">
        <f>BPU!$D$5</f>
        <v>0</v>
      </c>
      <c r="AL104" s="48">
        <f>BPU!$D$6</f>
        <v>0</v>
      </c>
      <c r="AM104" s="48">
        <f>BPU!$D$7</f>
        <v>0</v>
      </c>
      <c r="AN104" s="48">
        <f>BPU!$D$8</f>
        <v>0</v>
      </c>
      <c r="AO104" s="49">
        <f t="shared" si="68"/>
        <v>0</v>
      </c>
      <c r="AP104" s="48"/>
      <c r="AQ104" s="49">
        <f t="shared" si="69"/>
        <v>0</v>
      </c>
      <c r="AR104" s="48"/>
      <c r="AS104" s="49">
        <v>0</v>
      </c>
      <c r="AT104" s="49">
        <f t="shared" si="70"/>
        <v>0</v>
      </c>
      <c r="AU104" s="51"/>
    </row>
    <row r="105" spans="1:58" x14ac:dyDescent="0.25">
      <c r="A105" s="8" t="s">
        <v>7</v>
      </c>
      <c r="B105" s="6">
        <f t="shared" ref="B105:AF105" si="71">SUM(B92:B104)</f>
        <v>10.25</v>
      </c>
      <c r="C105" s="5">
        <f t="shared" si="71"/>
        <v>6</v>
      </c>
      <c r="D105" s="4">
        <f t="shared" si="71"/>
        <v>13.25</v>
      </c>
      <c r="E105" s="4">
        <f t="shared" si="71"/>
        <v>6</v>
      </c>
      <c r="F105" s="4">
        <f t="shared" si="71"/>
        <v>11.833333333333334</v>
      </c>
      <c r="G105" s="4">
        <f t="shared" si="71"/>
        <v>0</v>
      </c>
      <c r="H105" s="4">
        <f t="shared" si="71"/>
        <v>16.016666666666666</v>
      </c>
      <c r="I105" s="6">
        <f t="shared" si="71"/>
        <v>10.25</v>
      </c>
      <c r="J105" s="5">
        <f t="shared" si="71"/>
        <v>6</v>
      </c>
      <c r="K105" s="4">
        <f t="shared" si="71"/>
        <v>13.25</v>
      </c>
      <c r="L105" s="4">
        <f t="shared" si="71"/>
        <v>6</v>
      </c>
      <c r="M105" s="4">
        <f t="shared" si="71"/>
        <v>11.833333333333334</v>
      </c>
      <c r="N105" s="4">
        <f t="shared" si="71"/>
        <v>0</v>
      </c>
      <c r="O105" s="4">
        <f t="shared" si="71"/>
        <v>16.516666666666666</v>
      </c>
      <c r="P105" s="6">
        <f t="shared" si="71"/>
        <v>10.25</v>
      </c>
      <c r="Q105" s="5">
        <f t="shared" si="71"/>
        <v>6</v>
      </c>
      <c r="R105" s="4">
        <f t="shared" si="71"/>
        <v>13.25</v>
      </c>
      <c r="S105" s="4">
        <f t="shared" si="71"/>
        <v>6</v>
      </c>
      <c r="T105" s="4">
        <f t="shared" si="71"/>
        <v>11.833333333333334</v>
      </c>
      <c r="U105" s="4">
        <f t="shared" si="71"/>
        <v>0</v>
      </c>
      <c r="V105" s="4">
        <f t="shared" si="71"/>
        <v>16.016666666666666</v>
      </c>
      <c r="W105" s="6">
        <f t="shared" si="71"/>
        <v>10.25</v>
      </c>
      <c r="X105" s="5">
        <f t="shared" si="71"/>
        <v>6</v>
      </c>
      <c r="Y105" s="4">
        <f t="shared" si="71"/>
        <v>13.25</v>
      </c>
      <c r="Z105" s="4">
        <f t="shared" si="71"/>
        <v>6</v>
      </c>
      <c r="AA105" s="4">
        <f t="shared" si="71"/>
        <v>11.833333333333334</v>
      </c>
      <c r="AB105" s="4">
        <f t="shared" si="71"/>
        <v>0</v>
      </c>
      <c r="AC105" s="4">
        <f t="shared" si="71"/>
        <v>16.016666666666666</v>
      </c>
      <c r="AD105" s="6">
        <f t="shared" si="71"/>
        <v>10.25</v>
      </c>
      <c r="AE105" s="5">
        <f t="shared" si="71"/>
        <v>6</v>
      </c>
      <c r="AF105" s="9">
        <f t="shared" si="71"/>
        <v>0</v>
      </c>
      <c r="AG105" s="2">
        <f>SUM(Y105:AD105,R105:W105,K105:P105,D105:I105,B105)</f>
        <v>240.15000000000003</v>
      </c>
      <c r="AH105" s="2">
        <f>AE105+X105+Q105+J105+C105</f>
        <v>30</v>
      </c>
      <c r="AI105" s="2">
        <v>0</v>
      </c>
      <c r="AO105" s="15"/>
      <c r="AQ105" s="15"/>
      <c r="AS105" s="52" t="str">
        <f>"Total du mois "&amp;A87</f>
        <v>Total du mois JUIN 2024</v>
      </c>
      <c r="AT105" s="53">
        <f>SUM(AT92:AT104)</f>
        <v>0</v>
      </c>
    </row>
    <row r="106" spans="1:58" x14ac:dyDescent="0.25">
      <c r="A106" s="8"/>
      <c r="B106" s="6"/>
      <c r="C106" s="5"/>
      <c r="D106" s="4"/>
      <c r="E106" s="4"/>
      <c r="F106" s="4"/>
      <c r="G106" s="4"/>
      <c r="H106" s="4"/>
      <c r="I106" s="6"/>
      <c r="J106" s="5"/>
      <c r="K106" s="4"/>
      <c r="L106" s="4"/>
      <c r="M106" s="4"/>
      <c r="N106" s="4"/>
      <c r="O106" s="4"/>
      <c r="P106" s="6"/>
      <c r="Q106" s="5"/>
      <c r="R106" s="4"/>
      <c r="S106" s="4"/>
      <c r="T106" s="4"/>
      <c r="U106" s="4"/>
      <c r="V106" s="4"/>
      <c r="W106" s="6"/>
      <c r="X106" s="5"/>
      <c r="Y106" s="4"/>
      <c r="Z106" s="4"/>
      <c r="AA106" s="4"/>
      <c r="AB106" s="4"/>
      <c r="AC106" s="4"/>
      <c r="AD106" s="6"/>
      <c r="AE106" s="5"/>
      <c r="AF106" s="9"/>
    </row>
    <row r="107" spans="1:58" x14ac:dyDescent="0.25">
      <c r="A107" s="81" t="s">
        <v>22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</row>
    <row r="108" spans="1:58" x14ac:dyDescent="0.25">
      <c r="A108" s="10" t="s">
        <v>16</v>
      </c>
      <c r="B108" s="81">
        <v>27</v>
      </c>
      <c r="C108" s="81"/>
      <c r="D108" s="81"/>
      <c r="E108" s="81"/>
      <c r="F108" s="81"/>
      <c r="G108" s="81"/>
      <c r="H108" s="81"/>
      <c r="I108" s="81">
        <v>28</v>
      </c>
      <c r="J108" s="81"/>
      <c r="K108" s="81"/>
      <c r="L108" s="81"/>
      <c r="M108" s="81"/>
      <c r="N108" s="81"/>
      <c r="O108" s="81"/>
      <c r="P108" s="81">
        <v>29</v>
      </c>
      <c r="Q108" s="81"/>
      <c r="R108" s="81"/>
      <c r="S108" s="81"/>
      <c r="T108" s="81"/>
      <c r="U108" s="81"/>
      <c r="V108" s="81"/>
      <c r="W108" s="81">
        <v>30</v>
      </c>
      <c r="X108" s="81"/>
      <c r="Y108" s="81"/>
      <c r="Z108" s="81"/>
      <c r="AA108" s="81"/>
      <c r="AB108" s="81"/>
      <c r="AC108" s="81"/>
      <c r="AD108" s="81">
        <v>31</v>
      </c>
      <c r="AE108" s="81"/>
      <c r="AF108" s="81"/>
      <c r="AG108" s="12" t="s">
        <v>10</v>
      </c>
      <c r="AH108" s="11" t="s">
        <v>9</v>
      </c>
      <c r="AI108" s="7" t="s">
        <v>8</v>
      </c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</row>
    <row r="109" spans="1:58" x14ac:dyDescent="0.25">
      <c r="A109" s="10"/>
      <c r="B109" s="9" t="s">
        <v>12</v>
      </c>
      <c r="C109" s="9" t="s">
        <v>11</v>
      </c>
      <c r="D109" s="9" t="s">
        <v>11</v>
      </c>
      <c r="E109" s="9" t="s">
        <v>15</v>
      </c>
      <c r="F109" s="9" t="s">
        <v>14</v>
      </c>
      <c r="G109" s="6" t="s">
        <v>13</v>
      </c>
      <c r="H109" s="5" t="s">
        <v>9</v>
      </c>
      <c r="I109" s="9" t="s">
        <v>12</v>
      </c>
      <c r="J109" s="9" t="s">
        <v>11</v>
      </c>
      <c r="K109" s="9" t="s">
        <v>11</v>
      </c>
      <c r="L109" s="9" t="s">
        <v>15</v>
      </c>
      <c r="M109" s="9" t="s">
        <v>14</v>
      </c>
      <c r="N109" s="6" t="s">
        <v>13</v>
      </c>
      <c r="O109" s="7" t="s">
        <v>9</v>
      </c>
      <c r="P109" s="9" t="s">
        <v>12</v>
      </c>
      <c r="Q109" s="9" t="s">
        <v>11</v>
      </c>
      <c r="R109" s="9" t="s">
        <v>11</v>
      </c>
      <c r="S109" s="9" t="s">
        <v>15</v>
      </c>
      <c r="T109" s="9" t="s">
        <v>14</v>
      </c>
      <c r="U109" s="6" t="s">
        <v>13</v>
      </c>
      <c r="V109" s="5" t="s">
        <v>9</v>
      </c>
      <c r="W109" s="9" t="s">
        <v>12</v>
      </c>
      <c r="X109" s="9" t="s">
        <v>11</v>
      </c>
      <c r="Y109" s="9" t="s">
        <v>11</v>
      </c>
      <c r="Z109" s="9" t="s">
        <v>15</v>
      </c>
      <c r="AA109" s="9" t="s">
        <v>14</v>
      </c>
      <c r="AB109" s="6" t="s">
        <v>13</v>
      </c>
      <c r="AC109" s="5" t="s">
        <v>9</v>
      </c>
      <c r="AD109" s="9" t="s">
        <v>12</v>
      </c>
      <c r="AE109" s="9" t="s">
        <v>11</v>
      </c>
      <c r="AF109" s="9" t="s">
        <v>11</v>
      </c>
    </row>
    <row r="110" spans="1:58" x14ac:dyDescent="0.25">
      <c r="A110" s="10"/>
      <c r="B110" s="9">
        <v>1</v>
      </c>
      <c r="C110" s="9">
        <v>2</v>
      </c>
      <c r="D110" s="9">
        <v>3</v>
      </c>
      <c r="E110" s="9">
        <v>4</v>
      </c>
      <c r="F110" s="9">
        <v>5</v>
      </c>
      <c r="G110" s="6">
        <v>6</v>
      </c>
      <c r="H110" s="5">
        <v>7</v>
      </c>
      <c r="I110" s="9">
        <v>8</v>
      </c>
      <c r="J110" s="9">
        <v>9</v>
      </c>
      <c r="K110" s="9">
        <v>10</v>
      </c>
      <c r="L110" s="9">
        <v>11</v>
      </c>
      <c r="M110" s="9">
        <v>12</v>
      </c>
      <c r="N110" s="6">
        <v>13</v>
      </c>
      <c r="O110" s="7">
        <v>14</v>
      </c>
      <c r="P110" s="9">
        <v>15</v>
      </c>
      <c r="Q110" s="9">
        <v>16</v>
      </c>
      <c r="R110" s="9">
        <v>17</v>
      </c>
      <c r="S110" s="9">
        <v>18</v>
      </c>
      <c r="T110" s="9">
        <v>19</v>
      </c>
      <c r="U110" s="6">
        <v>20</v>
      </c>
      <c r="V110" s="5">
        <v>21</v>
      </c>
      <c r="W110" s="9">
        <v>22</v>
      </c>
      <c r="X110" s="9">
        <v>23</v>
      </c>
      <c r="Y110" s="9">
        <v>24</v>
      </c>
      <c r="Z110" s="9">
        <v>25</v>
      </c>
      <c r="AA110" s="9">
        <v>26</v>
      </c>
      <c r="AB110" s="6">
        <v>27</v>
      </c>
      <c r="AC110" s="5">
        <v>28</v>
      </c>
      <c r="AD110" s="9">
        <v>29</v>
      </c>
      <c r="AE110" s="9">
        <v>30</v>
      </c>
      <c r="AF110" s="9">
        <v>31</v>
      </c>
    </row>
    <row r="111" spans="1:58" x14ac:dyDescent="0.25">
      <c r="A111" s="24" t="s">
        <v>88</v>
      </c>
      <c r="B111" s="9"/>
      <c r="C111" s="9"/>
      <c r="D111" s="9"/>
      <c r="E111" s="9"/>
      <c r="F111" s="9"/>
      <c r="G111" s="6"/>
      <c r="H111" s="5"/>
      <c r="I111" s="9"/>
      <c r="J111" s="9"/>
      <c r="K111" s="9"/>
      <c r="L111" s="9"/>
      <c r="M111" s="9"/>
      <c r="N111" s="6"/>
      <c r="O111" s="7"/>
      <c r="P111" s="9"/>
      <c r="Q111" s="9"/>
      <c r="R111" s="9"/>
      <c r="S111" s="9"/>
      <c r="T111" s="9"/>
      <c r="U111" s="6"/>
      <c r="V111" s="5"/>
      <c r="W111" s="9"/>
      <c r="X111" s="9"/>
      <c r="Y111" s="9"/>
      <c r="Z111" s="9"/>
      <c r="AA111" s="9"/>
      <c r="AB111" s="6"/>
      <c r="AC111" s="5"/>
      <c r="AD111" s="9"/>
      <c r="AE111" s="9"/>
      <c r="AF111" s="9"/>
      <c r="AG111" s="50"/>
      <c r="AH111" s="50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49">
        <f>SUM(AT112:AT114)</f>
        <v>0</v>
      </c>
    </row>
    <row r="112" spans="1:58" x14ac:dyDescent="0.25">
      <c r="A112" s="8" t="s">
        <v>77</v>
      </c>
      <c r="B112" s="4">
        <v>2</v>
      </c>
      <c r="C112" s="4">
        <v>0</v>
      </c>
      <c r="D112" s="4">
        <v>0</v>
      </c>
      <c r="E112" s="4">
        <v>0</v>
      </c>
      <c r="F112" s="4">
        <v>2</v>
      </c>
      <c r="G112" s="6">
        <v>0</v>
      </c>
      <c r="H112" s="5">
        <v>0</v>
      </c>
      <c r="I112" s="4">
        <v>2</v>
      </c>
      <c r="J112" s="4">
        <v>0</v>
      </c>
      <c r="K112" s="4">
        <v>0</v>
      </c>
      <c r="L112" s="4">
        <v>0</v>
      </c>
      <c r="M112" s="4">
        <v>2</v>
      </c>
      <c r="N112" s="6">
        <v>0</v>
      </c>
      <c r="O112" s="7">
        <v>0</v>
      </c>
      <c r="P112" s="4">
        <v>2</v>
      </c>
      <c r="Q112" s="4">
        <v>0</v>
      </c>
      <c r="R112" s="4">
        <v>0</v>
      </c>
      <c r="S112" s="4">
        <v>0</v>
      </c>
      <c r="T112" s="4">
        <v>2</v>
      </c>
      <c r="U112" s="6">
        <v>0</v>
      </c>
      <c r="V112" s="5">
        <v>0</v>
      </c>
      <c r="W112" s="4">
        <v>2</v>
      </c>
      <c r="X112" s="4">
        <v>0</v>
      </c>
      <c r="Y112" s="4">
        <v>0</v>
      </c>
      <c r="Z112" s="4">
        <v>0</v>
      </c>
      <c r="AA112" s="4">
        <v>2</v>
      </c>
      <c r="AB112" s="6">
        <v>0</v>
      </c>
      <c r="AC112" s="5">
        <v>0</v>
      </c>
      <c r="AD112" s="4">
        <v>2</v>
      </c>
      <c r="AE112" s="4">
        <v>0</v>
      </c>
      <c r="AF112" s="4">
        <v>0</v>
      </c>
      <c r="AG112" s="47">
        <f t="shared" ref="AG112:AG114" si="72">SUM(AD112:AF112,W112:AB112,P112:U112,I112:N112,B112:G112)</f>
        <v>18</v>
      </c>
      <c r="AH112" s="47">
        <f t="shared" ref="AH112:AH114" si="73">AC112+V112+O112+H112</f>
        <v>0</v>
      </c>
      <c r="AI112" s="47">
        <f t="shared" ref="AI112:AI114" si="74">O112</f>
        <v>0</v>
      </c>
      <c r="AJ112" s="48">
        <f>BPU!$D$4</f>
        <v>0</v>
      </c>
      <c r="AK112" s="48">
        <f>BPU!$D$5</f>
        <v>0</v>
      </c>
      <c r="AL112" s="48">
        <f>BPU!$D$6</f>
        <v>0</v>
      </c>
      <c r="AM112" s="48">
        <f>BPU!$D$7</f>
        <v>0</v>
      </c>
      <c r="AN112" s="48">
        <f>BPU!$D$8</f>
        <v>0</v>
      </c>
      <c r="AO112" s="49">
        <f>AG112*AJ112</f>
        <v>0</v>
      </c>
      <c r="AP112" s="48"/>
      <c r="AQ112" s="49">
        <f>AH112*AK112</f>
        <v>0</v>
      </c>
      <c r="AR112" s="48"/>
      <c r="AS112" s="49">
        <f>AN112*AL112*AI112</f>
        <v>0</v>
      </c>
      <c r="AT112" s="49">
        <f>SUM(AO112:AS112)</f>
        <v>0</v>
      </c>
      <c r="AU112" s="51"/>
    </row>
    <row r="113" spans="1:58" x14ac:dyDescent="0.25">
      <c r="A113" s="8" t="s">
        <v>78</v>
      </c>
      <c r="B113" s="4">
        <v>4.25</v>
      </c>
      <c r="C113" s="4">
        <v>4.25</v>
      </c>
      <c r="D113" s="4">
        <v>4.25</v>
      </c>
      <c r="E113" s="4">
        <v>4.25</v>
      </c>
      <c r="F113" s="4">
        <v>4.25</v>
      </c>
      <c r="G113" s="6">
        <v>4.25</v>
      </c>
      <c r="H113" s="5">
        <v>4.25</v>
      </c>
      <c r="I113" s="4">
        <v>4.25</v>
      </c>
      <c r="J113" s="4">
        <v>4.25</v>
      </c>
      <c r="K113" s="4">
        <v>4.25</v>
      </c>
      <c r="L113" s="4">
        <v>4.25</v>
      </c>
      <c r="M113" s="4">
        <v>4.25</v>
      </c>
      <c r="N113" s="6">
        <v>4.25</v>
      </c>
      <c r="O113" s="7">
        <v>4.25</v>
      </c>
      <c r="P113" s="4">
        <v>4.25</v>
      </c>
      <c r="Q113" s="4">
        <v>4.25</v>
      </c>
      <c r="R113" s="4">
        <v>4.25</v>
      </c>
      <c r="S113" s="4">
        <v>4.25</v>
      </c>
      <c r="T113" s="4">
        <v>4.25</v>
      </c>
      <c r="U113" s="6">
        <v>4.25</v>
      </c>
      <c r="V113" s="5">
        <v>4.25</v>
      </c>
      <c r="W113" s="4">
        <v>4.25</v>
      </c>
      <c r="X113" s="4">
        <v>4.25</v>
      </c>
      <c r="Y113" s="4">
        <v>4.25</v>
      </c>
      <c r="Z113" s="4">
        <v>4.25</v>
      </c>
      <c r="AA113" s="4">
        <v>4.25</v>
      </c>
      <c r="AB113" s="6">
        <v>4.25</v>
      </c>
      <c r="AC113" s="5">
        <v>4.25</v>
      </c>
      <c r="AD113" s="4">
        <v>4.25</v>
      </c>
      <c r="AE113" s="4">
        <v>4.25</v>
      </c>
      <c r="AF113" s="4">
        <v>4.25</v>
      </c>
      <c r="AG113" s="47">
        <f t="shared" si="72"/>
        <v>114.75</v>
      </c>
      <c r="AH113" s="47">
        <f t="shared" si="73"/>
        <v>17</v>
      </c>
      <c r="AI113" s="47">
        <f t="shared" si="74"/>
        <v>4.25</v>
      </c>
      <c r="AJ113" s="48">
        <f>BPU!$D$4</f>
        <v>0</v>
      </c>
      <c r="AK113" s="48">
        <f>BPU!$D$5</f>
        <v>0</v>
      </c>
      <c r="AL113" s="48">
        <f>BPU!$D$6</f>
        <v>0</v>
      </c>
      <c r="AM113" s="48">
        <f>BPU!$D$7</f>
        <v>0</v>
      </c>
      <c r="AN113" s="48">
        <f>BPU!$D$8</f>
        <v>0</v>
      </c>
      <c r="AO113" s="49">
        <f t="shared" ref="AO113" si="75">AG113*AJ113</f>
        <v>0</v>
      </c>
      <c r="AP113" s="48"/>
      <c r="AQ113" s="49">
        <f t="shared" ref="AQ113:AQ119" si="76">AH113*AK113</f>
        <v>0</v>
      </c>
      <c r="AR113" s="48"/>
      <c r="AS113" s="49">
        <f t="shared" ref="AS113:AS124" si="77">AN113*AL113*AI113</f>
        <v>0</v>
      </c>
      <c r="AT113" s="49">
        <f t="shared" ref="AT113:AT114" si="78">SUM(AO113:AS113)</f>
        <v>0</v>
      </c>
      <c r="AU113" s="51"/>
    </row>
    <row r="114" spans="1:58" x14ac:dyDescent="0.25">
      <c r="A114" s="8" t="s">
        <v>79</v>
      </c>
      <c r="B114" s="4">
        <v>0</v>
      </c>
      <c r="C114" s="4">
        <v>0</v>
      </c>
      <c r="D114" s="4">
        <v>0</v>
      </c>
      <c r="E114" s="4">
        <v>0</v>
      </c>
      <c r="F114" s="4">
        <v>0</v>
      </c>
      <c r="G114" s="6">
        <v>0</v>
      </c>
      <c r="H114" s="5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0.5</v>
      </c>
      <c r="N114" s="6">
        <v>0</v>
      </c>
      <c r="O114" s="7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6">
        <v>0</v>
      </c>
      <c r="V114" s="5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6">
        <v>0</v>
      </c>
      <c r="AC114" s="5">
        <v>0</v>
      </c>
      <c r="AD114" s="4">
        <v>0</v>
      </c>
      <c r="AE114" s="4">
        <v>0</v>
      </c>
      <c r="AF114" s="4">
        <v>0</v>
      </c>
      <c r="AG114" s="47">
        <f t="shared" si="72"/>
        <v>0.5</v>
      </c>
      <c r="AH114" s="47">
        <f t="shared" si="73"/>
        <v>0</v>
      </c>
      <c r="AI114" s="47">
        <f t="shared" si="74"/>
        <v>0</v>
      </c>
      <c r="AJ114" s="48">
        <f>BPU!$D$4</f>
        <v>0</v>
      </c>
      <c r="AK114" s="48">
        <f>BPU!$D$5</f>
        <v>0</v>
      </c>
      <c r="AL114" s="48">
        <f>BPU!$D$6</f>
        <v>0</v>
      </c>
      <c r="AM114" s="48">
        <f>BPU!$D$7</f>
        <v>0</v>
      </c>
      <c r="AN114" s="48">
        <f>BPU!$D$8</f>
        <v>0</v>
      </c>
      <c r="AO114" s="49"/>
      <c r="AP114" s="49">
        <f>AG114*AK114</f>
        <v>0</v>
      </c>
      <c r="AQ114" s="49">
        <f t="shared" si="76"/>
        <v>0</v>
      </c>
      <c r="AR114" s="49">
        <f>AG114*AM114</f>
        <v>0</v>
      </c>
      <c r="AS114" s="49">
        <f t="shared" si="77"/>
        <v>0</v>
      </c>
      <c r="AT114" s="49">
        <f t="shared" si="78"/>
        <v>0</v>
      </c>
      <c r="AU114" s="51"/>
    </row>
    <row r="115" spans="1:58" x14ac:dyDescent="0.25">
      <c r="A115" s="17" t="s">
        <v>90</v>
      </c>
      <c r="B115" s="4"/>
      <c r="C115" s="4"/>
      <c r="D115" s="4"/>
      <c r="E115" s="4"/>
      <c r="F115" s="4"/>
      <c r="G115" s="6"/>
      <c r="H115" s="5"/>
      <c r="I115" s="4"/>
      <c r="J115" s="4"/>
      <c r="K115" s="4"/>
      <c r="L115" s="4"/>
      <c r="M115" s="4"/>
      <c r="N115" s="6"/>
      <c r="O115" s="7"/>
      <c r="P115" s="4"/>
      <c r="Q115" s="4"/>
      <c r="R115" s="4"/>
      <c r="S115" s="4"/>
      <c r="T115" s="4"/>
      <c r="U115" s="6"/>
      <c r="V115" s="5"/>
      <c r="W115" s="4"/>
      <c r="X115" s="4"/>
      <c r="Y115" s="4"/>
      <c r="Z115" s="4"/>
      <c r="AA115" s="4"/>
      <c r="AB115" s="6"/>
      <c r="AC115" s="5"/>
      <c r="AD115" s="4"/>
      <c r="AE115" s="4"/>
      <c r="AF115" s="4"/>
      <c r="AG115" s="50"/>
      <c r="AH115" s="50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49">
        <f>SUM(AT116:AT119)</f>
        <v>0</v>
      </c>
    </row>
    <row r="116" spans="1:58" x14ac:dyDescent="0.25">
      <c r="A116" s="8" t="s">
        <v>84</v>
      </c>
      <c r="B116" s="4">
        <v>3</v>
      </c>
      <c r="C116" s="4">
        <v>3</v>
      </c>
      <c r="D116" s="4">
        <v>3</v>
      </c>
      <c r="E116" s="4">
        <v>3</v>
      </c>
      <c r="F116" s="4">
        <v>3</v>
      </c>
      <c r="G116" s="6">
        <v>3</v>
      </c>
      <c r="H116" s="5">
        <v>3</v>
      </c>
      <c r="I116" s="4">
        <v>3</v>
      </c>
      <c r="J116" s="4">
        <v>3</v>
      </c>
      <c r="K116" s="4">
        <v>3</v>
      </c>
      <c r="L116" s="4">
        <v>3</v>
      </c>
      <c r="M116" s="4">
        <v>3</v>
      </c>
      <c r="N116" s="6">
        <v>3</v>
      </c>
      <c r="O116" s="7">
        <v>3</v>
      </c>
      <c r="P116" s="4">
        <v>3</v>
      </c>
      <c r="Q116" s="4">
        <v>3</v>
      </c>
      <c r="R116" s="4">
        <v>3</v>
      </c>
      <c r="S116" s="4">
        <v>3</v>
      </c>
      <c r="T116" s="4">
        <v>3</v>
      </c>
      <c r="U116" s="6">
        <v>3</v>
      </c>
      <c r="V116" s="5">
        <v>3</v>
      </c>
      <c r="W116" s="4">
        <v>3</v>
      </c>
      <c r="X116" s="4">
        <v>3</v>
      </c>
      <c r="Y116" s="4">
        <v>3</v>
      </c>
      <c r="Z116" s="4">
        <v>3</v>
      </c>
      <c r="AA116" s="4">
        <v>3</v>
      </c>
      <c r="AB116" s="6">
        <v>3</v>
      </c>
      <c r="AC116" s="5">
        <v>3</v>
      </c>
      <c r="AD116" s="4">
        <v>3</v>
      </c>
      <c r="AE116" s="4">
        <v>3</v>
      </c>
      <c r="AF116" s="4">
        <v>3</v>
      </c>
      <c r="AG116" s="47">
        <f t="shared" ref="AG116:AG124" si="79">SUM(AD116:AF116,W116:AB116,P116:U116,I116:N116,B116:G116)</f>
        <v>81</v>
      </c>
      <c r="AH116" s="47">
        <f t="shared" ref="AH116:AH124" si="80">AC116+V116+O116+H116</f>
        <v>12</v>
      </c>
      <c r="AI116" s="47">
        <f t="shared" ref="AI116:AI124" si="81">O116</f>
        <v>3</v>
      </c>
      <c r="AJ116" s="48">
        <f>BPU!$D$4</f>
        <v>0</v>
      </c>
      <c r="AK116" s="48">
        <f>BPU!$D$5</f>
        <v>0</v>
      </c>
      <c r="AL116" s="48">
        <f>BPU!$D$6</f>
        <v>0</v>
      </c>
      <c r="AM116" s="48">
        <f>BPU!$D$7</f>
        <v>0</v>
      </c>
      <c r="AN116" s="48">
        <f>BPU!$D$8</f>
        <v>0</v>
      </c>
      <c r="AO116" s="49">
        <f t="shared" ref="AO116:AO119" si="82">AG116*AJ116</f>
        <v>0</v>
      </c>
      <c r="AP116" s="48"/>
      <c r="AQ116" s="49">
        <f t="shared" si="76"/>
        <v>0</v>
      </c>
      <c r="AR116" s="48"/>
      <c r="AS116" s="49">
        <f t="shared" si="77"/>
        <v>0</v>
      </c>
      <c r="AT116" s="49">
        <f t="shared" ref="AT116:AT119" si="83">SUM(AO116:AS116)</f>
        <v>0</v>
      </c>
      <c r="AU116" s="51"/>
    </row>
    <row r="117" spans="1:58" x14ac:dyDescent="0.25">
      <c r="A117" s="8" t="s">
        <v>85</v>
      </c>
      <c r="B117" s="4"/>
      <c r="C117" s="4"/>
      <c r="D117" s="4"/>
      <c r="E117" s="4"/>
      <c r="F117" s="4">
        <v>0.66666666666666663</v>
      </c>
      <c r="G117" s="6"/>
      <c r="H117" s="5"/>
      <c r="I117" s="4"/>
      <c r="J117" s="4"/>
      <c r="K117" s="4"/>
      <c r="L117" s="4"/>
      <c r="M117" s="4">
        <v>0.66666666666666663</v>
      </c>
      <c r="N117" s="6"/>
      <c r="O117" s="7"/>
      <c r="P117" s="4"/>
      <c r="Q117" s="4"/>
      <c r="R117" s="4"/>
      <c r="S117" s="4"/>
      <c r="T117" s="4">
        <v>0.66666666666666663</v>
      </c>
      <c r="U117" s="6"/>
      <c r="V117" s="5"/>
      <c r="W117" s="4"/>
      <c r="X117" s="4"/>
      <c r="Y117" s="4"/>
      <c r="Z117" s="4"/>
      <c r="AA117" s="4">
        <v>0.66666666666666663</v>
      </c>
      <c r="AB117" s="6"/>
      <c r="AC117" s="5"/>
      <c r="AD117" s="4"/>
      <c r="AE117" s="4"/>
      <c r="AF117" s="4">
        <v>0.66666666666666663</v>
      </c>
      <c r="AG117" s="47">
        <f t="shared" si="79"/>
        <v>3.333333333333333</v>
      </c>
      <c r="AH117" s="47">
        <f t="shared" si="80"/>
        <v>0</v>
      </c>
      <c r="AI117" s="47">
        <f t="shared" si="81"/>
        <v>0</v>
      </c>
      <c r="AJ117" s="48">
        <f>BPU!$D$4</f>
        <v>0</v>
      </c>
      <c r="AK117" s="48">
        <f>BPU!$D$5</f>
        <v>0</v>
      </c>
      <c r="AL117" s="48">
        <f>BPU!$D$6</f>
        <v>0</v>
      </c>
      <c r="AM117" s="48">
        <f>BPU!$D$7</f>
        <v>0</v>
      </c>
      <c r="AN117" s="48">
        <f>BPU!$D$8</f>
        <v>0</v>
      </c>
      <c r="AO117" s="49">
        <f t="shared" si="82"/>
        <v>0</v>
      </c>
      <c r="AP117" s="48"/>
      <c r="AQ117" s="49">
        <f t="shared" si="76"/>
        <v>0</v>
      </c>
      <c r="AR117" s="48"/>
      <c r="AS117" s="49">
        <f t="shared" si="77"/>
        <v>0</v>
      </c>
      <c r="AT117" s="49">
        <f t="shared" si="83"/>
        <v>0</v>
      </c>
      <c r="AU117" s="51"/>
    </row>
    <row r="118" spans="1:58" x14ac:dyDescent="0.25">
      <c r="A118" s="8" t="s">
        <v>86</v>
      </c>
      <c r="B118" s="4"/>
      <c r="C118" s="4"/>
      <c r="D118" s="4">
        <v>1.5833333333333337</v>
      </c>
      <c r="E118" s="4"/>
      <c r="F118" s="4"/>
      <c r="G118" s="6"/>
      <c r="H118" s="5"/>
      <c r="I118" s="4"/>
      <c r="J118" s="4"/>
      <c r="K118" s="4">
        <v>1.5833333333333337</v>
      </c>
      <c r="L118" s="4"/>
      <c r="M118" s="4"/>
      <c r="N118" s="6"/>
      <c r="O118" s="7"/>
      <c r="P118" s="4"/>
      <c r="Q118" s="4"/>
      <c r="R118" s="4">
        <v>1.5833333333333337</v>
      </c>
      <c r="S118" s="4"/>
      <c r="T118" s="4"/>
      <c r="U118" s="6"/>
      <c r="V118" s="5"/>
      <c r="W118" s="4"/>
      <c r="X118" s="4"/>
      <c r="Y118" s="4">
        <v>1.5833333333333337</v>
      </c>
      <c r="Z118" s="4"/>
      <c r="AA118" s="4"/>
      <c r="AB118" s="6"/>
      <c r="AC118" s="5"/>
      <c r="AD118" s="4">
        <v>1.5833333333333337</v>
      </c>
      <c r="AE118" s="4"/>
      <c r="AF118" s="4"/>
      <c r="AG118" s="47">
        <f t="shared" si="79"/>
        <v>7.9166666666666687</v>
      </c>
      <c r="AH118" s="47">
        <f t="shared" si="80"/>
        <v>0</v>
      </c>
      <c r="AI118" s="47">
        <f t="shared" si="81"/>
        <v>0</v>
      </c>
      <c r="AJ118" s="48">
        <f>BPU!$D$4</f>
        <v>0</v>
      </c>
      <c r="AK118" s="48">
        <f>BPU!$D$5</f>
        <v>0</v>
      </c>
      <c r="AL118" s="48">
        <f>BPU!$D$6</f>
        <v>0</v>
      </c>
      <c r="AM118" s="48">
        <f>BPU!$D$7</f>
        <v>0</v>
      </c>
      <c r="AN118" s="48">
        <f>BPU!$D$8</f>
        <v>0</v>
      </c>
      <c r="AO118" s="49">
        <f t="shared" si="82"/>
        <v>0</v>
      </c>
      <c r="AP118" s="48"/>
      <c r="AQ118" s="49">
        <f t="shared" si="76"/>
        <v>0</v>
      </c>
      <c r="AR118" s="48"/>
      <c r="AS118" s="49">
        <f t="shared" si="77"/>
        <v>0</v>
      </c>
      <c r="AT118" s="49">
        <f t="shared" si="83"/>
        <v>0</v>
      </c>
      <c r="AU118" s="51"/>
    </row>
    <row r="119" spans="1:58" x14ac:dyDescent="0.25">
      <c r="A119" s="8" t="s">
        <v>87</v>
      </c>
      <c r="B119" s="4">
        <v>3</v>
      </c>
      <c r="C119" s="4">
        <v>3</v>
      </c>
      <c r="D119" s="4">
        <v>3</v>
      </c>
      <c r="E119" s="4">
        <v>3</v>
      </c>
      <c r="F119" s="4">
        <v>3</v>
      </c>
      <c r="G119" s="6">
        <v>3</v>
      </c>
      <c r="H119" s="5">
        <v>3</v>
      </c>
      <c r="I119" s="4">
        <v>3</v>
      </c>
      <c r="J119" s="4">
        <v>3</v>
      </c>
      <c r="K119" s="4">
        <v>3</v>
      </c>
      <c r="L119" s="4">
        <v>3</v>
      </c>
      <c r="M119" s="4">
        <v>3</v>
      </c>
      <c r="N119" s="6">
        <v>3</v>
      </c>
      <c r="O119" s="7">
        <v>3</v>
      </c>
      <c r="P119" s="4">
        <v>3</v>
      </c>
      <c r="Q119" s="4">
        <v>3</v>
      </c>
      <c r="R119" s="4">
        <v>3</v>
      </c>
      <c r="S119" s="4">
        <v>3</v>
      </c>
      <c r="T119" s="4">
        <v>3</v>
      </c>
      <c r="U119" s="6">
        <v>3</v>
      </c>
      <c r="V119" s="5">
        <v>3</v>
      </c>
      <c r="W119" s="4">
        <v>3</v>
      </c>
      <c r="X119" s="4">
        <v>3</v>
      </c>
      <c r="Y119" s="4">
        <v>3</v>
      </c>
      <c r="Z119" s="4">
        <v>3</v>
      </c>
      <c r="AA119" s="4">
        <v>3</v>
      </c>
      <c r="AB119" s="6">
        <v>3</v>
      </c>
      <c r="AC119" s="5">
        <v>3</v>
      </c>
      <c r="AD119" s="4">
        <v>3</v>
      </c>
      <c r="AE119" s="4">
        <v>3</v>
      </c>
      <c r="AF119" s="4">
        <v>3</v>
      </c>
      <c r="AG119" s="47">
        <f t="shared" si="79"/>
        <v>81</v>
      </c>
      <c r="AH119" s="47">
        <f t="shared" si="80"/>
        <v>12</v>
      </c>
      <c r="AI119" s="47">
        <f t="shared" si="81"/>
        <v>3</v>
      </c>
      <c r="AJ119" s="48">
        <f>BPU!$D$4</f>
        <v>0</v>
      </c>
      <c r="AK119" s="48">
        <f>BPU!$D$5</f>
        <v>0</v>
      </c>
      <c r="AL119" s="48">
        <f>BPU!$D$6</f>
        <v>0</v>
      </c>
      <c r="AM119" s="48">
        <f>BPU!$D$7</f>
        <v>0</v>
      </c>
      <c r="AN119" s="48">
        <f>BPU!$D$8</f>
        <v>0</v>
      </c>
      <c r="AO119" s="49">
        <f t="shared" si="82"/>
        <v>0</v>
      </c>
      <c r="AP119" s="48"/>
      <c r="AQ119" s="49">
        <f t="shared" si="76"/>
        <v>0</v>
      </c>
      <c r="AR119" s="48"/>
      <c r="AS119" s="49">
        <f t="shared" si="77"/>
        <v>0</v>
      </c>
      <c r="AT119" s="49">
        <f t="shared" si="83"/>
        <v>0</v>
      </c>
      <c r="AU119" s="51"/>
    </row>
    <row r="120" spans="1:58" x14ac:dyDescent="0.25">
      <c r="A120" s="17" t="s">
        <v>91</v>
      </c>
      <c r="B120" s="4"/>
      <c r="C120" s="4"/>
      <c r="D120" s="4"/>
      <c r="E120" s="4"/>
      <c r="F120" s="4"/>
      <c r="G120" s="6"/>
      <c r="H120" s="5"/>
      <c r="I120" s="4"/>
      <c r="J120" s="4"/>
      <c r="K120" s="4"/>
      <c r="L120" s="4"/>
      <c r="M120" s="4"/>
      <c r="N120" s="6"/>
      <c r="O120" s="7"/>
      <c r="P120" s="4"/>
      <c r="Q120" s="4"/>
      <c r="R120" s="4"/>
      <c r="S120" s="4"/>
      <c r="T120" s="4"/>
      <c r="U120" s="6"/>
      <c r="V120" s="5"/>
      <c r="W120" s="4"/>
      <c r="X120" s="4"/>
      <c r="Y120" s="4"/>
      <c r="Z120" s="4"/>
      <c r="AA120" s="4"/>
      <c r="AB120" s="6"/>
      <c r="AC120" s="5"/>
      <c r="AD120" s="4"/>
      <c r="AE120" s="4"/>
      <c r="AF120" s="4"/>
      <c r="AG120" s="50"/>
      <c r="AH120" s="50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49">
        <f>SUM(AT121:AT123)</f>
        <v>0</v>
      </c>
    </row>
    <row r="121" spans="1:58" x14ac:dyDescent="0.25">
      <c r="A121" s="8" t="s">
        <v>81</v>
      </c>
      <c r="B121" s="4"/>
      <c r="C121" s="4"/>
      <c r="D121" s="4"/>
      <c r="E121" s="4"/>
      <c r="F121" s="4">
        <v>1.166666666666667</v>
      </c>
      <c r="G121" s="6"/>
      <c r="H121" s="5"/>
      <c r="I121" s="4"/>
      <c r="J121" s="4"/>
      <c r="K121" s="4"/>
      <c r="L121" s="4"/>
      <c r="M121" s="4">
        <v>1.166666666666667</v>
      </c>
      <c r="N121" s="6"/>
      <c r="O121" s="7"/>
      <c r="P121" s="4"/>
      <c r="Q121" s="4"/>
      <c r="R121" s="4"/>
      <c r="S121" s="4"/>
      <c r="T121" s="4">
        <v>1.166666666666667</v>
      </c>
      <c r="U121" s="6"/>
      <c r="V121" s="5"/>
      <c r="W121" s="4"/>
      <c r="X121" s="4"/>
      <c r="Y121" s="4"/>
      <c r="Z121" s="4"/>
      <c r="AA121" s="4">
        <v>1.166666666666667</v>
      </c>
      <c r="AB121" s="6"/>
      <c r="AC121" s="5"/>
      <c r="AD121" s="4"/>
      <c r="AE121" s="4"/>
      <c r="AF121" s="4"/>
      <c r="AG121" s="47">
        <f t="shared" si="79"/>
        <v>4.6666666666666679</v>
      </c>
      <c r="AH121" s="47">
        <f t="shared" si="80"/>
        <v>0</v>
      </c>
      <c r="AI121" s="47">
        <f t="shared" si="81"/>
        <v>0</v>
      </c>
      <c r="AJ121" s="48">
        <f>BPU!$D$4</f>
        <v>0</v>
      </c>
      <c r="AK121" s="48">
        <f>BPU!$D$5</f>
        <v>0</v>
      </c>
      <c r="AL121" s="48">
        <f>BPU!$D$6</f>
        <v>0</v>
      </c>
      <c r="AM121" s="48">
        <f>BPU!$D$7</f>
        <v>0</v>
      </c>
      <c r="AN121" s="48">
        <f>BPU!$D$8</f>
        <v>0</v>
      </c>
      <c r="AO121" s="49">
        <f t="shared" ref="AO121:AO123" si="84">AG121*AJ121</f>
        <v>0</v>
      </c>
      <c r="AP121" s="48"/>
      <c r="AQ121" s="49">
        <f t="shared" ref="AQ121:AQ123" si="85">AH121*AK121</f>
        <v>0</v>
      </c>
      <c r="AR121" s="48"/>
      <c r="AS121" s="49">
        <f t="shared" si="77"/>
        <v>0</v>
      </c>
      <c r="AT121" s="49">
        <f t="shared" ref="AT121:AT123" si="86">SUM(AO121:AS121)</f>
        <v>0</v>
      </c>
      <c r="AU121" s="51"/>
    </row>
    <row r="122" spans="1:58" x14ac:dyDescent="0.25">
      <c r="A122" s="8" t="s">
        <v>78</v>
      </c>
      <c r="B122" s="4">
        <v>1</v>
      </c>
      <c r="C122" s="4">
        <v>1</v>
      </c>
      <c r="D122" s="4">
        <v>1</v>
      </c>
      <c r="E122" s="4">
        <v>1</v>
      </c>
      <c r="F122" s="4">
        <v>1</v>
      </c>
      <c r="G122" s="6">
        <v>1</v>
      </c>
      <c r="H122" s="5">
        <v>1</v>
      </c>
      <c r="I122" s="4">
        <v>1</v>
      </c>
      <c r="J122" s="4">
        <v>1</v>
      </c>
      <c r="K122" s="4">
        <v>1</v>
      </c>
      <c r="L122" s="4">
        <v>1</v>
      </c>
      <c r="M122" s="4">
        <v>1</v>
      </c>
      <c r="N122" s="6">
        <v>1</v>
      </c>
      <c r="O122" s="7">
        <v>1</v>
      </c>
      <c r="P122" s="4">
        <v>1</v>
      </c>
      <c r="Q122" s="4">
        <v>1</v>
      </c>
      <c r="R122" s="4">
        <v>1</v>
      </c>
      <c r="S122" s="4">
        <v>1</v>
      </c>
      <c r="T122" s="4">
        <v>1</v>
      </c>
      <c r="U122" s="6">
        <v>1</v>
      </c>
      <c r="V122" s="5">
        <v>1</v>
      </c>
      <c r="W122" s="4">
        <v>1</v>
      </c>
      <c r="X122" s="4">
        <v>1</v>
      </c>
      <c r="Y122" s="4">
        <v>1</v>
      </c>
      <c r="Z122" s="4">
        <v>1</v>
      </c>
      <c r="AA122" s="4">
        <v>1</v>
      </c>
      <c r="AB122" s="6">
        <v>1</v>
      </c>
      <c r="AC122" s="5">
        <v>1</v>
      </c>
      <c r="AD122" s="4">
        <v>1</v>
      </c>
      <c r="AE122" s="4"/>
      <c r="AF122" s="4">
        <v>0.4</v>
      </c>
      <c r="AG122" s="47">
        <f t="shared" si="79"/>
        <v>25.4</v>
      </c>
      <c r="AH122" s="47">
        <f t="shared" si="80"/>
        <v>4</v>
      </c>
      <c r="AI122" s="47">
        <f t="shared" si="81"/>
        <v>1</v>
      </c>
      <c r="AJ122" s="48">
        <f>BPU!$D$4</f>
        <v>0</v>
      </c>
      <c r="AK122" s="48">
        <f>BPU!$D$5</f>
        <v>0</v>
      </c>
      <c r="AL122" s="48">
        <f>BPU!$D$6</f>
        <v>0</v>
      </c>
      <c r="AM122" s="48">
        <f>BPU!$D$7</f>
        <v>0</v>
      </c>
      <c r="AN122" s="48">
        <f>BPU!$D$8</f>
        <v>0</v>
      </c>
      <c r="AO122" s="49">
        <f t="shared" si="84"/>
        <v>0</v>
      </c>
      <c r="AP122" s="48"/>
      <c r="AQ122" s="49">
        <f t="shared" si="85"/>
        <v>0</v>
      </c>
      <c r="AR122" s="48"/>
      <c r="AS122" s="49">
        <f>AN122*AL122*AI122</f>
        <v>0</v>
      </c>
      <c r="AT122" s="49">
        <f t="shared" si="86"/>
        <v>0</v>
      </c>
      <c r="AU122" s="51"/>
    </row>
    <row r="123" spans="1:58" x14ac:dyDescent="0.25">
      <c r="A123" s="8" t="s">
        <v>82</v>
      </c>
      <c r="B123" s="4"/>
      <c r="C123" s="4"/>
      <c r="D123" s="4"/>
      <c r="E123" s="4"/>
      <c r="F123" s="4">
        <v>0.83333333333333337</v>
      </c>
      <c r="G123" s="6"/>
      <c r="H123" s="5"/>
      <c r="I123" s="4"/>
      <c r="J123" s="4"/>
      <c r="K123" s="4"/>
      <c r="L123" s="4"/>
      <c r="M123" s="4">
        <v>0.83333333333333337</v>
      </c>
      <c r="N123" s="6"/>
      <c r="O123" s="7"/>
      <c r="P123" s="4"/>
      <c r="Q123" s="4"/>
      <c r="R123" s="4"/>
      <c r="S123" s="4"/>
      <c r="T123" s="4">
        <v>0.83333333333333337</v>
      </c>
      <c r="U123" s="6"/>
      <c r="V123" s="5"/>
      <c r="W123" s="4"/>
      <c r="X123" s="4"/>
      <c r="Y123" s="4"/>
      <c r="Z123" s="4"/>
      <c r="AA123" s="4">
        <v>0.83</v>
      </c>
      <c r="AB123" s="6"/>
      <c r="AC123" s="5"/>
      <c r="AD123" s="4"/>
      <c r="AE123" s="4"/>
      <c r="AF123" s="4">
        <v>0.5</v>
      </c>
      <c r="AG123" s="47">
        <f t="shared" si="79"/>
        <v>3.8300000000000005</v>
      </c>
      <c r="AH123" s="47">
        <f t="shared" si="80"/>
        <v>0</v>
      </c>
      <c r="AI123" s="47">
        <f t="shared" si="81"/>
        <v>0</v>
      </c>
      <c r="AJ123" s="48">
        <f>BPU!$D$4</f>
        <v>0</v>
      </c>
      <c r="AK123" s="48">
        <f>BPU!$D$5</f>
        <v>0</v>
      </c>
      <c r="AL123" s="48">
        <f>BPU!$D$6</f>
        <v>0</v>
      </c>
      <c r="AM123" s="48">
        <f>BPU!$D$7</f>
        <v>0</v>
      </c>
      <c r="AN123" s="48">
        <f>BPU!$D$8</f>
        <v>0</v>
      </c>
      <c r="AO123" s="49">
        <f t="shared" si="84"/>
        <v>0</v>
      </c>
      <c r="AP123" s="48"/>
      <c r="AQ123" s="49">
        <f t="shared" si="85"/>
        <v>0</v>
      </c>
      <c r="AR123" s="48"/>
      <c r="AS123" s="49">
        <f t="shared" si="77"/>
        <v>0</v>
      </c>
      <c r="AT123" s="49">
        <f t="shared" si="86"/>
        <v>0</v>
      </c>
      <c r="AU123" s="51"/>
    </row>
    <row r="124" spans="1:58" x14ac:dyDescent="0.25">
      <c r="A124" s="8" t="s">
        <v>83</v>
      </c>
      <c r="B124" s="4"/>
      <c r="C124" s="4"/>
      <c r="D124" s="4"/>
      <c r="E124" s="4"/>
      <c r="F124" s="4">
        <v>0.5</v>
      </c>
      <c r="G124" s="6"/>
      <c r="H124" s="5"/>
      <c r="I124" s="4"/>
      <c r="J124" s="4"/>
      <c r="K124" s="4"/>
      <c r="L124" s="4"/>
      <c r="M124" s="4">
        <v>0.5</v>
      </c>
      <c r="N124" s="6"/>
      <c r="O124" s="7"/>
      <c r="P124" s="4"/>
      <c r="Q124" s="4"/>
      <c r="R124" s="4"/>
      <c r="S124" s="4"/>
      <c r="T124" s="4">
        <v>0.5</v>
      </c>
      <c r="U124" s="6"/>
      <c r="V124" s="5"/>
      <c r="W124" s="4"/>
      <c r="X124" s="4"/>
      <c r="Y124" s="4"/>
      <c r="Z124" s="4"/>
      <c r="AA124" s="4">
        <v>0.5</v>
      </c>
      <c r="AB124" s="6"/>
      <c r="AC124" s="5"/>
      <c r="AD124" s="4"/>
      <c r="AE124" s="4"/>
      <c r="AF124" s="4">
        <v>0.5</v>
      </c>
      <c r="AG124" s="47">
        <f t="shared" si="79"/>
        <v>2.5</v>
      </c>
      <c r="AH124" s="47">
        <f t="shared" si="80"/>
        <v>0</v>
      </c>
      <c r="AI124" s="47">
        <f t="shared" si="81"/>
        <v>0</v>
      </c>
      <c r="AJ124" s="48"/>
      <c r="AK124" s="48"/>
      <c r="AL124" s="48"/>
      <c r="AM124" s="48"/>
      <c r="AN124" s="48"/>
      <c r="AO124" s="49"/>
      <c r="AP124" s="48"/>
      <c r="AQ124" s="49"/>
      <c r="AR124" s="48"/>
      <c r="AS124" s="49">
        <f t="shared" si="77"/>
        <v>0</v>
      </c>
      <c r="AT124" s="49"/>
      <c r="AU124" s="51"/>
    </row>
    <row r="125" spans="1:58" x14ac:dyDescent="0.25">
      <c r="A125" s="8" t="s">
        <v>7</v>
      </c>
      <c r="B125" s="4">
        <f t="shared" ref="B125:AF125" si="87">SUM(B112:B124)</f>
        <v>13.25</v>
      </c>
      <c r="C125" s="4">
        <f t="shared" si="87"/>
        <v>11.25</v>
      </c>
      <c r="D125" s="4">
        <f t="shared" si="87"/>
        <v>12.833333333333334</v>
      </c>
      <c r="E125" s="4">
        <f t="shared" si="87"/>
        <v>11.25</v>
      </c>
      <c r="F125" s="4">
        <f t="shared" si="87"/>
        <v>16.416666666666664</v>
      </c>
      <c r="G125" s="6">
        <f t="shared" si="87"/>
        <v>11.25</v>
      </c>
      <c r="H125" s="5">
        <f t="shared" si="87"/>
        <v>11.25</v>
      </c>
      <c r="I125" s="4">
        <f t="shared" si="87"/>
        <v>13.25</v>
      </c>
      <c r="J125" s="4">
        <f t="shared" si="87"/>
        <v>11.25</v>
      </c>
      <c r="K125" s="4">
        <f t="shared" si="87"/>
        <v>12.833333333333334</v>
      </c>
      <c r="L125" s="4">
        <f t="shared" si="87"/>
        <v>11.25</v>
      </c>
      <c r="M125" s="4">
        <f t="shared" si="87"/>
        <v>16.916666666666664</v>
      </c>
      <c r="N125" s="6">
        <f t="shared" si="87"/>
        <v>11.25</v>
      </c>
      <c r="O125" s="7">
        <f t="shared" si="87"/>
        <v>11.25</v>
      </c>
      <c r="P125" s="4">
        <f t="shared" si="87"/>
        <v>13.25</v>
      </c>
      <c r="Q125" s="4">
        <f t="shared" si="87"/>
        <v>11.25</v>
      </c>
      <c r="R125" s="4">
        <f t="shared" si="87"/>
        <v>12.833333333333334</v>
      </c>
      <c r="S125" s="4">
        <f t="shared" si="87"/>
        <v>11.25</v>
      </c>
      <c r="T125" s="4">
        <f t="shared" si="87"/>
        <v>16.416666666666664</v>
      </c>
      <c r="U125" s="6">
        <f t="shared" si="87"/>
        <v>11.25</v>
      </c>
      <c r="V125" s="5">
        <f t="shared" si="87"/>
        <v>11.25</v>
      </c>
      <c r="W125" s="4">
        <f t="shared" si="87"/>
        <v>13.25</v>
      </c>
      <c r="X125" s="4">
        <f t="shared" si="87"/>
        <v>11.25</v>
      </c>
      <c r="Y125" s="4">
        <f t="shared" si="87"/>
        <v>12.833333333333334</v>
      </c>
      <c r="Z125" s="4">
        <f t="shared" si="87"/>
        <v>11.25</v>
      </c>
      <c r="AA125" s="4">
        <f t="shared" si="87"/>
        <v>16.413333333333334</v>
      </c>
      <c r="AB125" s="6">
        <f t="shared" si="87"/>
        <v>11.25</v>
      </c>
      <c r="AC125" s="5">
        <f t="shared" si="87"/>
        <v>11.25</v>
      </c>
      <c r="AD125" s="4">
        <f t="shared" si="87"/>
        <v>14.833333333333334</v>
      </c>
      <c r="AE125" s="4">
        <f t="shared" si="87"/>
        <v>10.25</v>
      </c>
      <c r="AF125" s="4">
        <f t="shared" si="87"/>
        <v>12.316666666666668</v>
      </c>
      <c r="AG125" s="2">
        <f>SUM(AD125:AF125,W125:AB125,P125:U125,I125:N125,B125:G125)</f>
        <v>342.89666666666665</v>
      </c>
      <c r="AH125" s="2">
        <f>AC125+V125+O125+H125</f>
        <v>45</v>
      </c>
      <c r="AI125" s="2">
        <f>O125</f>
        <v>11.25</v>
      </c>
      <c r="AO125" s="15"/>
      <c r="AQ125" s="15"/>
      <c r="AS125" s="52" t="str">
        <f>"Total du mois "&amp;A107</f>
        <v>Total du mois JUILLET 2024</v>
      </c>
      <c r="AT125" s="53">
        <f>SUM(AT112:AT124)</f>
        <v>0</v>
      </c>
    </row>
    <row r="126" spans="1:58" x14ac:dyDescent="0.25">
      <c r="A126" s="8"/>
      <c r="B126" s="4"/>
      <c r="C126" s="4"/>
      <c r="D126" s="4"/>
      <c r="E126" s="4"/>
      <c r="F126" s="4"/>
      <c r="G126" s="6"/>
      <c r="H126" s="5"/>
      <c r="I126" s="4"/>
      <c r="J126" s="4"/>
      <c r="K126" s="4"/>
      <c r="L126" s="4"/>
      <c r="M126" s="4"/>
      <c r="N126" s="6"/>
      <c r="O126" s="7"/>
      <c r="P126" s="4"/>
      <c r="Q126" s="4"/>
      <c r="R126" s="4"/>
      <c r="S126" s="4"/>
      <c r="T126" s="4"/>
      <c r="U126" s="6"/>
      <c r="V126" s="5"/>
      <c r="W126" s="4"/>
      <c r="X126" s="4"/>
      <c r="Y126" s="4"/>
      <c r="Z126" s="4"/>
      <c r="AA126" s="4"/>
      <c r="AB126" s="6"/>
      <c r="AC126" s="5"/>
      <c r="AD126" s="4"/>
      <c r="AE126" s="4"/>
      <c r="AF126" s="4"/>
    </row>
    <row r="127" spans="1:58" x14ac:dyDescent="0.25">
      <c r="A127" s="81" t="s">
        <v>21</v>
      </c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</row>
    <row r="128" spans="1:58" x14ac:dyDescent="0.25">
      <c r="A128" s="10" t="s">
        <v>16</v>
      </c>
      <c r="B128" s="81">
        <v>31</v>
      </c>
      <c r="C128" s="81"/>
      <c r="D128" s="81"/>
      <c r="E128" s="81"/>
      <c r="F128" s="81">
        <v>32</v>
      </c>
      <c r="G128" s="81"/>
      <c r="H128" s="81"/>
      <c r="I128" s="81"/>
      <c r="J128" s="81"/>
      <c r="K128" s="81"/>
      <c r="L128" s="81"/>
      <c r="M128" s="81">
        <v>33</v>
      </c>
      <c r="N128" s="81"/>
      <c r="O128" s="81"/>
      <c r="P128" s="81"/>
      <c r="Q128" s="81"/>
      <c r="R128" s="81"/>
      <c r="S128" s="81"/>
      <c r="T128" s="81">
        <v>34</v>
      </c>
      <c r="U128" s="81"/>
      <c r="V128" s="81"/>
      <c r="W128" s="81"/>
      <c r="X128" s="81"/>
      <c r="Y128" s="81"/>
      <c r="Z128" s="81"/>
      <c r="AA128" s="81">
        <v>35</v>
      </c>
      <c r="AB128" s="81"/>
      <c r="AC128" s="81"/>
      <c r="AD128" s="81"/>
      <c r="AE128" s="81"/>
      <c r="AF128" s="81"/>
      <c r="AG128" s="14"/>
      <c r="AH128" s="14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</row>
    <row r="129" spans="1:47" x14ac:dyDescent="0.25">
      <c r="A129" s="10"/>
      <c r="B129" s="9" t="s">
        <v>15</v>
      </c>
      <c r="C129" s="9" t="s">
        <v>14</v>
      </c>
      <c r="D129" s="6" t="s">
        <v>13</v>
      </c>
      <c r="E129" s="5" t="s">
        <v>9</v>
      </c>
      <c r="F129" s="9" t="s">
        <v>12</v>
      </c>
      <c r="G129" s="9" t="s">
        <v>11</v>
      </c>
      <c r="H129" s="9" t="s">
        <v>11</v>
      </c>
      <c r="I129" s="9" t="s">
        <v>15</v>
      </c>
      <c r="J129" s="9" t="s">
        <v>14</v>
      </c>
      <c r="K129" s="6" t="s">
        <v>13</v>
      </c>
      <c r="L129" s="5" t="s">
        <v>9</v>
      </c>
      <c r="M129" s="9" t="s">
        <v>12</v>
      </c>
      <c r="N129" s="9" t="s">
        <v>11</v>
      </c>
      <c r="O129" s="9" t="s">
        <v>11</v>
      </c>
      <c r="P129" s="7" t="s">
        <v>15</v>
      </c>
      <c r="Q129" s="9" t="s">
        <v>14</v>
      </c>
      <c r="R129" s="6" t="s">
        <v>13</v>
      </c>
      <c r="S129" s="5" t="s">
        <v>9</v>
      </c>
      <c r="T129" s="9" t="s">
        <v>12</v>
      </c>
      <c r="U129" s="9" t="s">
        <v>11</v>
      </c>
      <c r="V129" s="9" t="s">
        <v>11</v>
      </c>
      <c r="W129" s="9" t="s">
        <v>15</v>
      </c>
      <c r="X129" s="9" t="s">
        <v>14</v>
      </c>
      <c r="Y129" s="6" t="s">
        <v>13</v>
      </c>
      <c r="Z129" s="5" t="s">
        <v>9</v>
      </c>
      <c r="AA129" s="9" t="s">
        <v>12</v>
      </c>
      <c r="AB129" s="9" t="s">
        <v>11</v>
      </c>
      <c r="AC129" s="9" t="s">
        <v>11</v>
      </c>
      <c r="AD129" s="9" t="s">
        <v>15</v>
      </c>
      <c r="AE129" s="9" t="s">
        <v>14</v>
      </c>
      <c r="AF129" s="6" t="s">
        <v>13</v>
      </c>
      <c r="AG129" s="12" t="s">
        <v>10</v>
      </c>
      <c r="AH129" s="11" t="s">
        <v>9</v>
      </c>
      <c r="AI129" s="7" t="s">
        <v>8</v>
      </c>
    </row>
    <row r="130" spans="1:47" x14ac:dyDescent="0.25">
      <c r="A130" s="10"/>
      <c r="B130" s="9">
        <v>1</v>
      </c>
      <c r="C130" s="9">
        <v>2</v>
      </c>
      <c r="D130" s="6">
        <v>3</v>
      </c>
      <c r="E130" s="5">
        <v>4</v>
      </c>
      <c r="F130" s="9">
        <v>5</v>
      </c>
      <c r="G130" s="9">
        <v>6</v>
      </c>
      <c r="H130" s="9">
        <v>7</v>
      </c>
      <c r="I130" s="9">
        <v>8</v>
      </c>
      <c r="J130" s="9">
        <v>9</v>
      </c>
      <c r="K130" s="6">
        <v>10</v>
      </c>
      <c r="L130" s="5">
        <v>11</v>
      </c>
      <c r="M130" s="9">
        <v>12</v>
      </c>
      <c r="N130" s="9">
        <v>13</v>
      </c>
      <c r="O130" s="9">
        <v>14</v>
      </c>
      <c r="P130" s="7">
        <v>15</v>
      </c>
      <c r="Q130" s="9">
        <v>16</v>
      </c>
      <c r="R130" s="6">
        <v>17</v>
      </c>
      <c r="S130" s="5">
        <v>18</v>
      </c>
      <c r="T130" s="9">
        <v>19</v>
      </c>
      <c r="U130" s="9">
        <v>20</v>
      </c>
      <c r="V130" s="9">
        <v>21</v>
      </c>
      <c r="W130" s="9">
        <v>22</v>
      </c>
      <c r="X130" s="9">
        <v>23</v>
      </c>
      <c r="Y130" s="6">
        <v>24</v>
      </c>
      <c r="Z130" s="5">
        <v>25</v>
      </c>
      <c r="AA130" s="9">
        <v>26</v>
      </c>
      <c r="AB130" s="9">
        <v>27</v>
      </c>
      <c r="AC130" s="9">
        <v>28</v>
      </c>
      <c r="AD130" s="9">
        <v>29</v>
      </c>
      <c r="AE130" s="9">
        <v>30</v>
      </c>
      <c r="AF130" s="6">
        <v>31</v>
      </c>
    </row>
    <row r="131" spans="1:47" x14ac:dyDescent="0.25">
      <c r="A131" s="24" t="s">
        <v>88</v>
      </c>
      <c r="B131" s="9"/>
      <c r="C131" s="9"/>
      <c r="D131" s="6"/>
      <c r="E131" s="5"/>
      <c r="F131" s="9"/>
      <c r="G131" s="9"/>
      <c r="H131" s="9"/>
      <c r="I131" s="9"/>
      <c r="J131" s="9"/>
      <c r="K131" s="6"/>
      <c r="L131" s="5"/>
      <c r="M131" s="9"/>
      <c r="N131" s="9"/>
      <c r="O131" s="9"/>
      <c r="P131" s="7"/>
      <c r="Q131" s="9"/>
      <c r="R131" s="6"/>
      <c r="S131" s="5"/>
      <c r="T131" s="9"/>
      <c r="U131" s="9"/>
      <c r="V131" s="9"/>
      <c r="W131" s="9"/>
      <c r="X131" s="9"/>
      <c r="Y131" s="6"/>
      <c r="Z131" s="5"/>
      <c r="AA131" s="9"/>
      <c r="AB131" s="9"/>
      <c r="AC131" s="9"/>
      <c r="AD131" s="9"/>
      <c r="AE131" s="9"/>
      <c r="AF131" s="46"/>
      <c r="AG131" s="50"/>
      <c r="AH131" s="50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49">
        <f>SUM(AT132:AT134)</f>
        <v>0</v>
      </c>
    </row>
    <row r="132" spans="1:47" x14ac:dyDescent="0.25">
      <c r="A132" s="8" t="s">
        <v>77</v>
      </c>
      <c r="B132" s="4">
        <v>0</v>
      </c>
      <c r="C132" s="4">
        <v>2</v>
      </c>
      <c r="D132" s="6">
        <v>0</v>
      </c>
      <c r="E132" s="5">
        <v>0</v>
      </c>
      <c r="F132" s="4">
        <v>2</v>
      </c>
      <c r="G132" s="4">
        <v>0</v>
      </c>
      <c r="H132" s="4">
        <v>0</v>
      </c>
      <c r="I132" s="4">
        <v>0</v>
      </c>
      <c r="J132" s="4">
        <v>2</v>
      </c>
      <c r="K132" s="6">
        <v>0</v>
      </c>
      <c r="L132" s="5">
        <v>0</v>
      </c>
      <c r="M132" s="4">
        <v>2</v>
      </c>
      <c r="N132" s="4">
        <v>0</v>
      </c>
      <c r="O132" s="4">
        <v>0</v>
      </c>
      <c r="P132" s="7">
        <v>0</v>
      </c>
      <c r="Q132" s="4">
        <v>2</v>
      </c>
      <c r="R132" s="6">
        <v>0</v>
      </c>
      <c r="S132" s="5">
        <v>0</v>
      </c>
      <c r="T132" s="4">
        <v>2</v>
      </c>
      <c r="U132" s="4">
        <v>0</v>
      </c>
      <c r="V132" s="4">
        <v>0</v>
      </c>
      <c r="W132" s="4">
        <v>0</v>
      </c>
      <c r="X132" s="4">
        <v>2</v>
      </c>
      <c r="Y132" s="6">
        <v>0</v>
      </c>
      <c r="Z132" s="5">
        <v>0</v>
      </c>
      <c r="AA132" s="4">
        <v>2</v>
      </c>
      <c r="AB132" s="4">
        <v>0</v>
      </c>
      <c r="AC132" s="4">
        <v>0</v>
      </c>
      <c r="AD132" s="4">
        <v>0</v>
      </c>
      <c r="AE132" s="4">
        <v>2</v>
      </c>
      <c r="AF132" s="46">
        <v>0</v>
      </c>
      <c r="AG132" s="47">
        <f t="shared" ref="AG132:AG134" si="88">SUM(AA132:AF132,T132:Y132,Q132:R132,M132:O132,F132:K132,B132:D132)</f>
        <v>18</v>
      </c>
      <c r="AH132" s="47">
        <f t="shared" ref="AH132:AH134" si="89">Z132+S132+P132+L132+E132</f>
        <v>0</v>
      </c>
      <c r="AI132" s="47">
        <f t="shared" ref="AI132:AI134" si="90">P132</f>
        <v>0</v>
      </c>
      <c r="AJ132" s="48">
        <f>BPU!$D$4</f>
        <v>0</v>
      </c>
      <c r="AK132" s="48">
        <f>BPU!$D$5</f>
        <v>0</v>
      </c>
      <c r="AL132" s="48">
        <f>BPU!$D$6</f>
        <v>0</v>
      </c>
      <c r="AM132" s="48">
        <f>BPU!$D$7</f>
        <v>0</v>
      </c>
      <c r="AN132" s="48">
        <f>BPU!$D$8</f>
        <v>0</v>
      </c>
      <c r="AO132" s="49">
        <f>AG132*AJ132</f>
        <v>0</v>
      </c>
      <c r="AP132" s="48"/>
      <c r="AQ132" s="49">
        <f>AH132*AK132</f>
        <v>0</v>
      </c>
      <c r="AR132" s="48"/>
      <c r="AS132" s="49">
        <f>AN132*AJ132*AI132</f>
        <v>0</v>
      </c>
      <c r="AT132" s="49">
        <f>SUM(AO132:AS132)</f>
        <v>0</v>
      </c>
      <c r="AU132" s="51"/>
    </row>
    <row r="133" spans="1:47" x14ac:dyDescent="0.25">
      <c r="A133" s="8" t="s">
        <v>78</v>
      </c>
      <c r="B133" s="4">
        <v>4.25</v>
      </c>
      <c r="C133" s="4">
        <v>4.25</v>
      </c>
      <c r="D133" s="6">
        <v>4.25</v>
      </c>
      <c r="E133" s="5">
        <v>4.25</v>
      </c>
      <c r="F133" s="4">
        <v>4.25</v>
      </c>
      <c r="G133" s="4">
        <v>4.25</v>
      </c>
      <c r="H133" s="4">
        <v>4.25</v>
      </c>
      <c r="I133" s="4">
        <v>4.25</v>
      </c>
      <c r="J133" s="4">
        <v>4.25</v>
      </c>
      <c r="K133" s="6">
        <v>4.25</v>
      </c>
      <c r="L133" s="5">
        <v>4.25</v>
      </c>
      <c r="M133" s="4">
        <v>4.25</v>
      </c>
      <c r="N133" s="4">
        <v>4.25</v>
      </c>
      <c r="O133" s="4">
        <v>4.25</v>
      </c>
      <c r="P133" s="7">
        <v>4.25</v>
      </c>
      <c r="Q133" s="4">
        <v>4.25</v>
      </c>
      <c r="R133" s="6">
        <v>4.25</v>
      </c>
      <c r="S133" s="5">
        <v>4.25</v>
      </c>
      <c r="T133" s="4">
        <v>4.25</v>
      </c>
      <c r="U133" s="4">
        <v>4.25</v>
      </c>
      <c r="V133" s="4">
        <v>4.25</v>
      </c>
      <c r="W133" s="4">
        <v>4.25</v>
      </c>
      <c r="X133" s="4">
        <v>4.25</v>
      </c>
      <c r="Y133" s="6">
        <v>4.25</v>
      </c>
      <c r="Z133" s="5">
        <v>4.25</v>
      </c>
      <c r="AA133" s="4">
        <v>4.25</v>
      </c>
      <c r="AB133" s="4">
        <v>4.25</v>
      </c>
      <c r="AC133" s="4">
        <v>4.25</v>
      </c>
      <c r="AD133" s="4">
        <v>4.25</v>
      </c>
      <c r="AE133" s="4">
        <v>4.25</v>
      </c>
      <c r="AF133" s="46">
        <v>4.25</v>
      </c>
      <c r="AG133" s="47">
        <f t="shared" si="88"/>
        <v>110.5</v>
      </c>
      <c r="AH133" s="47">
        <f t="shared" si="89"/>
        <v>21.25</v>
      </c>
      <c r="AI133" s="47">
        <f t="shared" si="90"/>
        <v>4.25</v>
      </c>
      <c r="AJ133" s="48">
        <f>BPU!$D$4</f>
        <v>0</v>
      </c>
      <c r="AK133" s="48">
        <f>BPU!$D$5</f>
        <v>0</v>
      </c>
      <c r="AL133" s="48">
        <f>BPU!$D$6</f>
        <v>0</v>
      </c>
      <c r="AM133" s="48">
        <f>BPU!$D$7</f>
        <v>0</v>
      </c>
      <c r="AN133" s="48">
        <f>BPU!$D$8</f>
        <v>0</v>
      </c>
      <c r="AO133" s="49">
        <f t="shared" ref="AO133" si="91">AG133*AJ133</f>
        <v>0</v>
      </c>
      <c r="AP133" s="48"/>
      <c r="AQ133" s="49">
        <f t="shared" ref="AQ133:AQ139" si="92">AH133*AK133</f>
        <v>0</v>
      </c>
      <c r="AR133" s="48"/>
      <c r="AS133" s="49">
        <f t="shared" ref="AS133:AS144" si="93">AN133*AJ133*AI133</f>
        <v>0</v>
      </c>
      <c r="AT133" s="49">
        <f t="shared" ref="AT133:AT134" si="94">SUM(AO133:AS133)</f>
        <v>0</v>
      </c>
      <c r="AU133" s="51"/>
    </row>
    <row r="134" spans="1:47" x14ac:dyDescent="0.25">
      <c r="A134" s="8" t="s">
        <v>79</v>
      </c>
      <c r="B134" s="4">
        <v>0</v>
      </c>
      <c r="C134" s="4">
        <v>0</v>
      </c>
      <c r="D134" s="6">
        <v>0</v>
      </c>
      <c r="E134" s="5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0.5</v>
      </c>
      <c r="K134" s="6">
        <v>0</v>
      </c>
      <c r="L134" s="5">
        <v>0</v>
      </c>
      <c r="M134" s="4">
        <v>0</v>
      </c>
      <c r="N134" s="4">
        <v>0</v>
      </c>
      <c r="O134" s="4">
        <v>0</v>
      </c>
      <c r="P134" s="7">
        <v>0</v>
      </c>
      <c r="Q134" s="4">
        <v>0</v>
      </c>
      <c r="R134" s="6">
        <v>0</v>
      </c>
      <c r="S134" s="5">
        <v>0</v>
      </c>
      <c r="T134" s="4">
        <v>0</v>
      </c>
      <c r="U134" s="4">
        <v>0</v>
      </c>
      <c r="V134" s="4">
        <v>0</v>
      </c>
      <c r="W134" s="4">
        <v>0</v>
      </c>
      <c r="X134" s="4">
        <v>0</v>
      </c>
      <c r="Y134" s="6">
        <v>0</v>
      </c>
      <c r="Z134" s="5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0</v>
      </c>
      <c r="AF134" s="46">
        <v>0</v>
      </c>
      <c r="AG134" s="47">
        <f t="shared" si="88"/>
        <v>0.5</v>
      </c>
      <c r="AH134" s="47">
        <f t="shared" si="89"/>
        <v>0</v>
      </c>
      <c r="AI134" s="47">
        <f t="shared" si="90"/>
        <v>0</v>
      </c>
      <c r="AJ134" s="48">
        <f>BPU!$D$4</f>
        <v>0</v>
      </c>
      <c r="AK134" s="48">
        <f>BPU!$D$5</f>
        <v>0</v>
      </c>
      <c r="AL134" s="48">
        <f>BPU!$D$6</f>
        <v>0</v>
      </c>
      <c r="AM134" s="48">
        <f>BPU!$D$7</f>
        <v>0</v>
      </c>
      <c r="AN134" s="48">
        <f>BPU!$D$8</f>
        <v>0</v>
      </c>
      <c r="AO134" s="49"/>
      <c r="AP134" s="49">
        <f>AG134*AK134</f>
        <v>0</v>
      </c>
      <c r="AQ134" s="49">
        <f t="shared" si="92"/>
        <v>0</v>
      </c>
      <c r="AR134" s="49">
        <f>AG134*AM134</f>
        <v>0</v>
      </c>
      <c r="AS134" s="49">
        <f t="shared" si="93"/>
        <v>0</v>
      </c>
      <c r="AT134" s="49">
        <f t="shared" si="94"/>
        <v>0</v>
      </c>
      <c r="AU134" s="51"/>
    </row>
    <row r="135" spans="1:47" x14ac:dyDescent="0.25">
      <c r="A135" s="17" t="s">
        <v>90</v>
      </c>
      <c r="B135" s="4"/>
      <c r="C135" s="4"/>
      <c r="D135" s="6"/>
      <c r="E135" s="5"/>
      <c r="F135" s="4"/>
      <c r="G135" s="4"/>
      <c r="H135" s="4"/>
      <c r="I135" s="4"/>
      <c r="J135" s="4"/>
      <c r="K135" s="6"/>
      <c r="L135" s="5"/>
      <c r="M135" s="4"/>
      <c r="N135" s="4"/>
      <c r="O135" s="4"/>
      <c r="P135" s="7"/>
      <c r="Q135" s="4"/>
      <c r="R135" s="6"/>
      <c r="S135" s="5"/>
      <c r="T135" s="4"/>
      <c r="U135" s="4"/>
      <c r="V135" s="4"/>
      <c r="W135" s="4"/>
      <c r="X135" s="4"/>
      <c r="Y135" s="6"/>
      <c r="Z135" s="5"/>
      <c r="AA135" s="4"/>
      <c r="AB135" s="4"/>
      <c r="AC135" s="4"/>
      <c r="AD135" s="4"/>
      <c r="AE135" s="4"/>
      <c r="AF135" s="46"/>
      <c r="AG135" s="50"/>
      <c r="AH135" s="50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49">
        <f>SUM(AT136:AT139)</f>
        <v>0</v>
      </c>
    </row>
    <row r="136" spans="1:47" x14ac:dyDescent="0.25">
      <c r="A136" s="8" t="s">
        <v>84</v>
      </c>
      <c r="B136" s="4">
        <v>3</v>
      </c>
      <c r="C136" s="4">
        <v>3</v>
      </c>
      <c r="D136" s="6">
        <v>3</v>
      </c>
      <c r="E136" s="5">
        <v>3</v>
      </c>
      <c r="F136" s="4">
        <v>3</v>
      </c>
      <c r="G136" s="4">
        <v>3</v>
      </c>
      <c r="H136" s="4">
        <v>3</v>
      </c>
      <c r="I136" s="4">
        <v>3</v>
      </c>
      <c r="J136" s="4">
        <v>3</v>
      </c>
      <c r="K136" s="6">
        <v>3</v>
      </c>
      <c r="L136" s="5">
        <v>3</v>
      </c>
      <c r="M136" s="4">
        <v>3</v>
      </c>
      <c r="N136" s="4">
        <v>3</v>
      </c>
      <c r="O136" s="4">
        <v>3</v>
      </c>
      <c r="P136" s="7">
        <v>3</v>
      </c>
      <c r="Q136" s="4">
        <v>3</v>
      </c>
      <c r="R136" s="6">
        <v>3</v>
      </c>
      <c r="S136" s="5">
        <v>3</v>
      </c>
      <c r="T136" s="4">
        <v>3</v>
      </c>
      <c r="U136" s="4">
        <v>3</v>
      </c>
      <c r="V136" s="4">
        <v>3</v>
      </c>
      <c r="W136" s="4">
        <v>3</v>
      </c>
      <c r="X136" s="4">
        <v>3</v>
      </c>
      <c r="Y136" s="6">
        <v>3</v>
      </c>
      <c r="Z136" s="5">
        <v>3</v>
      </c>
      <c r="AA136" s="4">
        <v>3</v>
      </c>
      <c r="AB136" s="4">
        <v>3</v>
      </c>
      <c r="AC136" s="4">
        <v>3</v>
      </c>
      <c r="AD136" s="4">
        <v>3</v>
      </c>
      <c r="AE136" s="4">
        <v>3</v>
      </c>
      <c r="AF136" s="46">
        <v>3</v>
      </c>
      <c r="AG136" s="47">
        <f t="shared" ref="AG136:AG139" si="95">SUM(AA136:AF136,T136:Y136,Q136:R136,M136:O136,F136:K136,B136:D136)</f>
        <v>78</v>
      </c>
      <c r="AH136" s="47">
        <f t="shared" ref="AH136:AH144" si="96">Z136+S136+P136+L136+E136</f>
        <v>15</v>
      </c>
      <c r="AI136" s="47">
        <f t="shared" ref="AI136:AI144" si="97">P136</f>
        <v>3</v>
      </c>
      <c r="AJ136" s="48">
        <f>BPU!$D$4</f>
        <v>0</v>
      </c>
      <c r="AK136" s="48">
        <f>BPU!$D$5</f>
        <v>0</v>
      </c>
      <c r="AL136" s="48">
        <f>BPU!$D$6</f>
        <v>0</v>
      </c>
      <c r="AM136" s="48">
        <f>BPU!$D$7</f>
        <v>0</v>
      </c>
      <c r="AN136" s="48">
        <f>BPU!$D$8</f>
        <v>0</v>
      </c>
      <c r="AO136" s="49">
        <f t="shared" ref="AO136:AO139" si="98">AG136*AJ136</f>
        <v>0</v>
      </c>
      <c r="AP136" s="48"/>
      <c r="AQ136" s="49">
        <f t="shared" si="92"/>
        <v>0</v>
      </c>
      <c r="AR136" s="48"/>
      <c r="AS136" s="49">
        <f t="shared" si="93"/>
        <v>0</v>
      </c>
      <c r="AT136" s="49">
        <f t="shared" ref="AT136:AT139" si="99">SUM(AO136:AS136)</f>
        <v>0</v>
      </c>
      <c r="AU136" s="51"/>
    </row>
    <row r="137" spans="1:47" x14ac:dyDescent="0.25">
      <c r="A137" s="8" t="s">
        <v>85</v>
      </c>
      <c r="B137" s="4"/>
      <c r="C137" s="4">
        <v>0.66666666666666663</v>
      </c>
      <c r="D137" s="6"/>
      <c r="E137" s="5"/>
      <c r="F137" s="4"/>
      <c r="G137" s="4"/>
      <c r="H137" s="4"/>
      <c r="I137" s="4"/>
      <c r="J137" s="4">
        <v>0.66666666666666663</v>
      </c>
      <c r="K137" s="6"/>
      <c r="L137" s="5"/>
      <c r="M137" s="4"/>
      <c r="N137" s="4"/>
      <c r="O137" s="4"/>
      <c r="P137" s="7"/>
      <c r="Q137" s="4">
        <v>0.66666666666666663</v>
      </c>
      <c r="R137" s="6"/>
      <c r="S137" s="5"/>
      <c r="T137" s="4"/>
      <c r="U137" s="4"/>
      <c r="V137" s="4"/>
      <c r="W137" s="4"/>
      <c r="X137" s="4">
        <v>0.66666666666666663</v>
      </c>
      <c r="Y137" s="6"/>
      <c r="Z137" s="5"/>
      <c r="AA137" s="4"/>
      <c r="AB137" s="4"/>
      <c r="AC137" s="4"/>
      <c r="AD137" s="4"/>
      <c r="AE137" s="4">
        <v>0.66666666666666663</v>
      </c>
      <c r="AF137" s="46"/>
      <c r="AG137" s="47">
        <f t="shared" si="95"/>
        <v>3.333333333333333</v>
      </c>
      <c r="AH137" s="47">
        <f t="shared" si="96"/>
        <v>0</v>
      </c>
      <c r="AI137" s="47">
        <f t="shared" si="97"/>
        <v>0</v>
      </c>
      <c r="AJ137" s="48">
        <f>BPU!$D$4</f>
        <v>0</v>
      </c>
      <c r="AK137" s="48">
        <f>BPU!$D$5</f>
        <v>0</v>
      </c>
      <c r="AL137" s="48">
        <f>BPU!$D$6</f>
        <v>0</v>
      </c>
      <c r="AM137" s="48">
        <f>BPU!$D$7</f>
        <v>0</v>
      </c>
      <c r="AN137" s="48">
        <f>BPU!$D$8</f>
        <v>0</v>
      </c>
      <c r="AO137" s="49">
        <f t="shared" si="98"/>
        <v>0</v>
      </c>
      <c r="AP137" s="48"/>
      <c r="AQ137" s="49">
        <f t="shared" si="92"/>
        <v>0</v>
      </c>
      <c r="AR137" s="48"/>
      <c r="AS137" s="49">
        <f t="shared" si="93"/>
        <v>0</v>
      </c>
      <c r="AT137" s="49">
        <f t="shared" si="99"/>
        <v>0</v>
      </c>
      <c r="AU137" s="51"/>
    </row>
    <row r="138" spans="1:47" x14ac:dyDescent="0.25">
      <c r="A138" s="8" t="s">
        <v>86</v>
      </c>
      <c r="B138" s="4"/>
      <c r="C138" s="4"/>
      <c r="D138" s="6"/>
      <c r="E138" s="5"/>
      <c r="F138" s="4"/>
      <c r="G138" s="4"/>
      <c r="H138" s="4">
        <v>1.5833333333333337</v>
      </c>
      <c r="I138" s="4"/>
      <c r="J138" s="4"/>
      <c r="K138" s="6"/>
      <c r="L138" s="5"/>
      <c r="M138" s="4"/>
      <c r="N138" s="4"/>
      <c r="O138" s="4">
        <v>1.5833333333333337</v>
      </c>
      <c r="P138" s="7"/>
      <c r="Q138" s="4"/>
      <c r="R138" s="6"/>
      <c r="S138" s="5"/>
      <c r="T138" s="4"/>
      <c r="U138" s="4"/>
      <c r="V138" s="4">
        <v>1.5833333333333337</v>
      </c>
      <c r="W138" s="4"/>
      <c r="X138" s="4"/>
      <c r="Y138" s="6"/>
      <c r="Z138" s="5"/>
      <c r="AA138" s="4"/>
      <c r="AB138" s="4"/>
      <c r="AC138" s="4">
        <v>1.5833333333333337</v>
      </c>
      <c r="AD138" s="4"/>
      <c r="AE138" s="4"/>
      <c r="AF138" s="46"/>
      <c r="AG138" s="47">
        <f t="shared" si="95"/>
        <v>6.3333333333333348</v>
      </c>
      <c r="AH138" s="47">
        <f t="shared" si="96"/>
        <v>0</v>
      </c>
      <c r="AI138" s="47">
        <f t="shared" si="97"/>
        <v>0</v>
      </c>
      <c r="AJ138" s="48">
        <f>BPU!$D$4</f>
        <v>0</v>
      </c>
      <c r="AK138" s="48">
        <f>BPU!$D$5</f>
        <v>0</v>
      </c>
      <c r="AL138" s="48">
        <f>BPU!$D$6</f>
        <v>0</v>
      </c>
      <c r="AM138" s="48">
        <f>BPU!$D$7</f>
        <v>0</v>
      </c>
      <c r="AN138" s="48">
        <f>BPU!$D$8</f>
        <v>0</v>
      </c>
      <c r="AO138" s="49">
        <f t="shared" si="98"/>
        <v>0</v>
      </c>
      <c r="AP138" s="48"/>
      <c r="AQ138" s="49">
        <f t="shared" si="92"/>
        <v>0</v>
      </c>
      <c r="AR138" s="48"/>
      <c r="AS138" s="49">
        <f t="shared" si="93"/>
        <v>0</v>
      </c>
      <c r="AT138" s="49">
        <f t="shared" si="99"/>
        <v>0</v>
      </c>
      <c r="AU138" s="51"/>
    </row>
    <row r="139" spans="1:47" x14ac:dyDescent="0.25">
      <c r="A139" s="8" t="s">
        <v>87</v>
      </c>
      <c r="B139" s="4">
        <v>3</v>
      </c>
      <c r="C139" s="4">
        <v>3</v>
      </c>
      <c r="D139" s="6">
        <v>3</v>
      </c>
      <c r="E139" s="5">
        <v>3</v>
      </c>
      <c r="F139" s="4">
        <v>3</v>
      </c>
      <c r="G139" s="4">
        <v>3</v>
      </c>
      <c r="H139" s="4">
        <v>3</v>
      </c>
      <c r="I139" s="4">
        <v>3</v>
      </c>
      <c r="J139" s="4">
        <v>3</v>
      </c>
      <c r="K139" s="6">
        <v>3</v>
      </c>
      <c r="L139" s="5">
        <v>3</v>
      </c>
      <c r="M139" s="4">
        <v>3</v>
      </c>
      <c r="N139" s="4">
        <v>3</v>
      </c>
      <c r="O139" s="4">
        <v>3</v>
      </c>
      <c r="P139" s="7">
        <v>3</v>
      </c>
      <c r="Q139" s="4">
        <v>3</v>
      </c>
      <c r="R139" s="6">
        <v>3</v>
      </c>
      <c r="S139" s="5">
        <v>3</v>
      </c>
      <c r="T139" s="4">
        <v>3</v>
      </c>
      <c r="U139" s="4">
        <v>3</v>
      </c>
      <c r="V139" s="4">
        <v>3</v>
      </c>
      <c r="W139" s="4">
        <v>3</v>
      </c>
      <c r="X139" s="4">
        <v>3</v>
      </c>
      <c r="Y139" s="6">
        <v>3</v>
      </c>
      <c r="Z139" s="5">
        <v>3</v>
      </c>
      <c r="AA139" s="4">
        <v>3</v>
      </c>
      <c r="AB139" s="4">
        <v>3</v>
      </c>
      <c r="AC139" s="4">
        <v>3</v>
      </c>
      <c r="AD139" s="4">
        <v>3</v>
      </c>
      <c r="AE139" s="4">
        <v>3</v>
      </c>
      <c r="AF139" s="46">
        <v>3</v>
      </c>
      <c r="AG139" s="47">
        <f t="shared" si="95"/>
        <v>78</v>
      </c>
      <c r="AH139" s="47">
        <f t="shared" si="96"/>
        <v>15</v>
      </c>
      <c r="AI139" s="47">
        <f t="shared" si="97"/>
        <v>3</v>
      </c>
      <c r="AJ139" s="48">
        <f>BPU!$D$4</f>
        <v>0</v>
      </c>
      <c r="AK139" s="48">
        <f>BPU!$D$5</f>
        <v>0</v>
      </c>
      <c r="AL139" s="48">
        <f>BPU!$D$6</f>
        <v>0</v>
      </c>
      <c r="AM139" s="48">
        <f>BPU!$D$7</f>
        <v>0</v>
      </c>
      <c r="AN139" s="48">
        <f>BPU!$D$8</f>
        <v>0</v>
      </c>
      <c r="AO139" s="49">
        <f t="shared" si="98"/>
        <v>0</v>
      </c>
      <c r="AP139" s="48"/>
      <c r="AQ139" s="49">
        <f t="shared" si="92"/>
        <v>0</v>
      </c>
      <c r="AR139" s="48"/>
      <c r="AS139" s="49">
        <f t="shared" si="93"/>
        <v>0</v>
      </c>
      <c r="AT139" s="49">
        <f t="shared" si="99"/>
        <v>0</v>
      </c>
      <c r="AU139" s="51"/>
    </row>
    <row r="140" spans="1:47" x14ac:dyDescent="0.25">
      <c r="A140" s="17" t="s">
        <v>91</v>
      </c>
      <c r="B140" s="4"/>
      <c r="C140" s="4"/>
      <c r="D140" s="6"/>
      <c r="E140" s="5"/>
      <c r="F140" s="4"/>
      <c r="G140" s="4"/>
      <c r="H140" s="4"/>
      <c r="I140" s="4"/>
      <c r="J140" s="4"/>
      <c r="K140" s="6"/>
      <c r="L140" s="5"/>
      <c r="M140" s="4"/>
      <c r="N140" s="4"/>
      <c r="O140" s="4"/>
      <c r="P140" s="7"/>
      <c r="Q140" s="4"/>
      <c r="R140" s="6"/>
      <c r="S140" s="5"/>
      <c r="T140" s="4"/>
      <c r="U140" s="4"/>
      <c r="V140" s="4"/>
      <c r="W140" s="4"/>
      <c r="X140" s="4"/>
      <c r="Y140" s="6"/>
      <c r="Z140" s="5"/>
      <c r="AA140" s="4"/>
      <c r="AB140" s="4"/>
      <c r="AC140" s="4"/>
      <c r="AD140" s="4"/>
      <c r="AE140" s="4"/>
      <c r="AF140" s="46"/>
      <c r="AG140" s="50"/>
      <c r="AH140" s="50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49">
        <f>SUM(AT141:AT144)</f>
        <v>0</v>
      </c>
    </row>
    <row r="141" spans="1:47" x14ac:dyDescent="0.25">
      <c r="A141" s="8" t="s">
        <v>81</v>
      </c>
      <c r="B141" s="4"/>
      <c r="C141" s="4">
        <v>1.166666666666667</v>
      </c>
      <c r="D141" s="6"/>
      <c r="E141" s="5"/>
      <c r="F141" s="4"/>
      <c r="G141" s="4"/>
      <c r="H141" s="4"/>
      <c r="I141" s="4"/>
      <c r="J141" s="4">
        <v>1.166666666666667</v>
      </c>
      <c r="K141" s="6"/>
      <c r="L141" s="5"/>
      <c r="M141" s="4"/>
      <c r="N141" s="4"/>
      <c r="O141" s="4"/>
      <c r="P141" s="7"/>
      <c r="Q141" s="4">
        <v>1.166666666666667</v>
      </c>
      <c r="R141" s="6"/>
      <c r="S141" s="5"/>
      <c r="T141" s="4"/>
      <c r="U141" s="4"/>
      <c r="V141" s="4"/>
      <c r="W141" s="4"/>
      <c r="X141" s="4">
        <v>1.166666666666667</v>
      </c>
      <c r="Y141" s="6"/>
      <c r="Z141" s="5"/>
      <c r="AA141" s="4"/>
      <c r="AB141" s="4"/>
      <c r="AC141" s="4"/>
      <c r="AD141" s="4"/>
      <c r="AE141" s="4">
        <v>1.166666666666667</v>
      </c>
      <c r="AF141" s="46"/>
      <c r="AG141" s="47"/>
      <c r="AH141" s="47">
        <f t="shared" si="96"/>
        <v>0</v>
      </c>
      <c r="AI141" s="47">
        <f t="shared" si="97"/>
        <v>0</v>
      </c>
      <c r="AJ141" s="48">
        <f>BPU!$D$4</f>
        <v>0</v>
      </c>
      <c r="AK141" s="48">
        <f>BPU!$D$5</f>
        <v>0</v>
      </c>
      <c r="AL141" s="48">
        <f>BPU!$D$6</f>
        <v>0</v>
      </c>
      <c r="AM141" s="48">
        <f>BPU!$D$7</f>
        <v>0</v>
      </c>
      <c r="AN141" s="48">
        <f>BPU!$D$8</f>
        <v>0</v>
      </c>
      <c r="AO141" s="49">
        <f t="shared" ref="AO141:AO144" si="100">AG141*AJ141</f>
        <v>0</v>
      </c>
      <c r="AP141" s="48"/>
      <c r="AQ141" s="49">
        <f t="shared" ref="AQ141:AQ144" si="101">AH141*AK141</f>
        <v>0</v>
      </c>
      <c r="AR141" s="48"/>
      <c r="AS141" s="49">
        <f t="shared" si="93"/>
        <v>0</v>
      </c>
      <c r="AT141" s="49">
        <f t="shared" ref="AT141:AT144" si="102">SUM(AO141:AS141)</f>
        <v>0</v>
      </c>
      <c r="AU141" s="51"/>
    </row>
    <row r="142" spans="1:47" x14ac:dyDescent="0.25">
      <c r="A142" s="8" t="s">
        <v>78</v>
      </c>
      <c r="B142" s="4">
        <v>1</v>
      </c>
      <c r="C142" s="4">
        <v>1</v>
      </c>
      <c r="D142" s="6">
        <v>1</v>
      </c>
      <c r="E142" s="5">
        <v>1</v>
      </c>
      <c r="F142" s="4">
        <v>1</v>
      </c>
      <c r="G142" s="4">
        <v>1</v>
      </c>
      <c r="H142" s="4">
        <v>1</v>
      </c>
      <c r="I142" s="4">
        <v>1</v>
      </c>
      <c r="J142" s="4">
        <v>1</v>
      </c>
      <c r="K142" s="6">
        <v>1</v>
      </c>
      <c r="L142" s="5">
        <v>1</v>
      </c>
      <c r="M142" s="4">
        <v>1</v>
      </c>
      <c r="N142" s="4">
        <v>1</v>
      </c>
      <c r="O142" s="4">
        <v>1</v>
      </c>
      <c r="P142" s="7">
        <v>1</v>
      </c>
      <c r="Q142" s="4">
        <v>1</v>
      </c>
      <c r="R142" s="6">
        <v>1</v>
      </c>
      <c r="S142" s="5">
        <v>1</v>
      </c>
      <c r="T142" s="4">
        <v>1</v>
      </c>
      <c r="U142" s="4">
        <v>1</v>
      </c>
      <c r="V142" s="4">
        <v>1</v>
      </c>
      <c r="W142" s="4">
        <v>1</v>
      </c>
      <c r="X142" s="4">
        <v>1</v>
      </c>
      <c r="Y142" s="6">
        <v>1</v>
      </c>
      <c r="Z142" s="5">
        <v>1</v>
      </c>
      <c r="AA142" s="4">
        <v>1</v>
      </c>
      <c r="AB142" s="4">
        <v>1</v>
      </c>
      <c r="AC142" s="4">
        <v>1</v>
      </c>
      <c r="AD142" s="4">
        <v>1</v>
      </c>
      <c r="AE142" s="4">
        <v>1</v>
      </c>
      <c r="AF142" s="46">
        <v>1</v>
      </c>
      <c r="AG142" s="47"/>
      <c r="AH142" s="47">
        <f t="shared" si="96"/>
        <v>5</v>
      </c>
      <c r="AI142" s="47">
        <f t="shared" si="97"/>
        <v>1</v>
      </c>
      <c r="AJ142" s="48">
        <f>BPU!$D$4</f>
        <v>0</v>
      </c>
      <c r="AK142" s="48">
        <f>BPU!$D$5</f>
        <v>0</v>
      </c>
      <c r="AL142" s="48">
        <f>BPU!$D$6</f>
        <v>0</v>
      </c>
      <c r="AM142" s="48">
        <f>BPU!$D$7</f>
        <v>0</v>
      </c>
      <c r="AN142" s="48">
        <f>BPU!$D$8</f>
        <v>0</v>
      </c>
      <c r="AO142" s="49">
        <f t="shared" si="100"/>
        <v>0</v>
      </c>
      <c r="AP142" s="48"/>
      <c r="AQ142" s="49">
        <f t="shared" si="101"/>
        <v>0</v>
      </c>
      <c r="AR142" s="48"/>
      <c r="AS142" s="49">
        <f t="shared" si="93"/>
        <v>0</v>
      </c>
      <c r="AT142" s="49">
        <f t="shared" si="102"/>
        <v>0</v>
      </c>
      <c r="AU142" s="51"/>
    </row>
    <row r="143" spans="1:47" x14ac:dyDescent="0.25">
      <c r="A143" s="8" t="s">
        <v>82</v>
      </c>
      <c r="B143" s="4"/>
      <c r="C143" s="4">
        <v>0.83</v>
      </c>
      <c r="D143" s="6"/>
      <c r="E143" s="5"/>
      <c r="F143" s="4"/>
      <c r="G143" s="4"/>
      <c r="H143" s="4"/>
      <c r="I143" s="4"/>
      <c r="J143" s="4">
        <v>0.83333333333333337</v>
      </c>
      <c r="K143" s="6"/>
      <c r="L143" s="5"/>
      <c r="M143" s="4"/>
      <c r="N143" s="4"/>
      <c r="O143" s="4"/>
      <c r="P143" s="7"/>
      <c r="Q143" s="4">
        <v>0.83333333333333337</v>
      </c>
      <c r="R143" s="6"/>
      <c r="S143" s="5"/>
      <c r="T143" s="4"/>
      <c r="U143" s="4"/>
      <c r="V143" s="4"/>
      <c r="W143" s="4"/>
      <c r="X143" s="4">
        <v>0.83333333333333337</v>
      </c>
      <c r="Y143" s="6"/>
      <c r="Z143" s="5"/>
      <c r="AA143" s="4"/>
      <c r="AB143" s="4"/>
      <c r="AC143" s="4"/>
      <c r="AD143" s="4"/>
      <c r="AE143" s="4">
        <v>0.83333333333333337</v>
      </c>
      <c r="AF143" s="46"/>
      <c r="AG143" s="47"/>
      <c r="AH143" s="47">
        <f t="shared" si="96"/>
        <v>0</v>
      </c>
      <c r="AI143" s="47">
        <f t="shared" si="97"/>
        <v>0</v>
      </c>
      <c r="AJ143" s="48">
        <f>BPU!$D$4</f>
        <v>0</v>
      </c>
      <c r="AK143" s="48">
        <f>BPU!$D$5</f>
        <v>0</v>
      </c>
      <c r="AL143" s="48">
        <f>BPU!$D$6</f>
        <v>0</v>
      </c>
      <c r="AM143" s="48">
        <f>BPU!$D$7</f>
        <v>0</v>
      </c>
      <c r="AN143" s="48">
        <f>BPU!$D$8</f>
        <v>0</v>
      </c>
      <c r="AO143" s="49">
        <f t="shared" si="100"/>
        <v>0</v>
      </c>
      <c r="AP143" s="48"/>
      <c r="AQ143" s="49">
        <f t="shared" si="101"/>
        <v>0</v>
      </c>
      <c r="AR143" s="48"/>
      <c r="AS143" s="49">
        <f t="shared" si="93"/>
        <v>0</v>
      </c>
      <c r="AT143" s="49">
        <f t="shared" si="102"/>
        <v>0</v>
      </c>
      <c r="AU143" s="51"/>
    </row>
    <row r="144" spans="1:47" x14ac:dyDescent="0.25">
      <c r="A144" s="8" t="s">
        <v>83</v>
      </c>
      <c r="B144" s="4"/>
      <c r="C144" s="4">
        <v>0.5</v>
      </c>
      <c r="D144" s="6"/>
      <c r="E144" s="5"/>
      <c r="F144" s="4"/>
      <c r="G144" s="4"/>
      <c r="H144" s="4"/>
      <c r="I144" s="4"/>
      <c r="J144" s="4">
        <v>0.5</v>
      </c>
      <c r="K144" s="6"/>
      <c r="L144" s="5"/>
      <c r="M144" s="4"/>
      <c r="N144" s="4"/>
      <c r="O144" s="4"/>
      <c r="P144" s="7"/>
      <c r="Q144" s="4">
        <v>0.5</v>
      </c>
      <c r="R144" s="6"/>
      <c r="S144" s="5"/>
      <c r="T144" s="4"/>
      <c r="U144" s="4"/>
      <c r="V144" s="4"/>
      <c r="W144" s="4"/>
      <c r="X144" s="4">
        <v>0.5</v>
      </c>
      <c r="Y144" s="6"/>
      <c r="Z144" s="5"/>
      <c r="AA144" s="4"/>
      <c r="AB144" s="4"/>
      <c r="AC144" s="4"/>
      <c r="AD144" s="4"/>
      <c r="AE144" s="4">
        <v>0.5</v>
      </c>
      <c r="AF144" s="46"/>
      <c r="AG144" s="47"/>
      <c r="AH144" s="47">
        <f t="shared" si="96"/>
        <v>0</v>
      </c>
      <c r="AI144" s="47">
        <f t="shared" si="97"/>
        <v>0</v>
      </c>
      <c r="AJ144" s="48">
        <f>BPU!$D$4</f>
        <v>0</v>
      </c>
      <c r="AK144" s="48">
        <f>BPU!$D$5</f>
        <v>0</v>
      </c>
      <c r="AL144" s="48">
        <f>BPU!$D$6</f>
        <v>0</v>
      </c>
      <c r="AM144" s="48">
        <f>BPU!$D$7</f>
        <v>0</v>
      </c>
      <c r="AN144" s="48">
        <f>BPU!$D$8</f>
        <v>0</v>
      </c>
      <c r="AO144" s="49">
        <f t="shared" si="100"/>
        <v>0</v>
      </c>
      <c r="AP144" s="48"/>
      <c r="AQ144" s="49">
        <f t="shared" si="101"/>
        <v>0</v>
      </c>
      <c r="AR144" s="48"/>
      <c r="AS144" s="49">
        <f t="shared" si="93"/>
        <v>0</v>
      </c>
      <c r="AT144" s="49">
        <f t="shared" si="102"/>
        <v>0</v>
      </c>
      <c r="AU144" s="51"/>
    </row>
    <row r="145" spans="1:58" x14ac:dyDescent="0.25">
      <c r="A145" s="8" t="s">
        <v>7</v>
      </c>
      <c r="B145" s="4">
        <f t="shared" ref="B145:AF145" si="103">SUM(B132:B144)</f>
        <v>11.25</v>
      </c>
      <c r="C145" s="4">
        <f t="shared" si="103"/>
        <v>16.413333333333334</v>
      </c>
      <c r="D145" s="6">
        <f t="shared" si="103"/>
        <v>11.25</v>
      </c>
      <c r="E145" s="5">
        <f t="shared" si="103"/>
        <v>11.25</v>
      </c>
      <c r="F145" s="4">
        <f t="shared" si="103"/>
        <v>13.25</v>
      </c>
      <c r="G145" s="4">
        <f t="shared" si="103"/>
        <v>11.25</v>
      </c>
      <c r="H145" s="4">
        <f t="shared" si="103"/>
        <v>12.833333333333334</v>
      </c>
      <c r="I145" s="4">
        <f t="shared" si="103"/>
        <v>11.25</v>
      </c>
      <c r="J145" s="4">
        <f t="shared" si="103"/>
        <v>16.916666666666664</v>
      </c>
      <c r="K145" s="6">
        <f t="shared" si="103"/>
        <v>11.25</v>
      </c>
      <c r="L145" s="5">
        <f t="shared" si="103"/>
        <v>11.25</v>
      </c>
      <c r="M145" s="4">
        <f t="shared" si="103"/>
        <v>13.25</v>
      </c>
      <c r="N145" s="4">
        <f t="shared" si="103"/>
        <v>11.25</v>
      </c>
      <c r="O145" s="4">
        <f t="shared" si="103"/>
        <v>12.833333333333334</v>
      </c>
      <c r="P145" s="7">
        <f t="shared" si="103"/>
        <v>11.25</v>
      </c>
      <c r="Q145" s="4">
        <f t="shared" si="103"/>
        <v>16.416666666666664</v>
      </c>
      <c r="R145" s="6">
        <f t="shared" si="103"/>
        <v>11.25</v>
      </c>
      <c r="S145" s="5">
        <f t="shared" si="103"/>
        <v>11.25</v>
      </c>
      <c r="T145" s="4">
        <f t="shared" si="103"/>
        <v>13.25</v>
      </c>
      <c r="U145" s="4">
        <f t="shared" si="103"/>
        <v>11.25</v>
      </c>
      <c r="V145" s="4">
        <f t="shared" si="103"/>
        <v>12.833333333333334</v>
      </c>
      <c r="W145" s="4">
        <f t="shared" si="103"/>
        <v>11.25</v>
      </c>
      <c r="X145" s="4">
        <f t="shared" si="103"/>
        <v>16.416666666666664</v>
      </c>
      <c r="Y145" s="6">
        <f t="shared" si="103"/>
        <v>11.25</v>
      </c>
      <c r="Z145" s="5">
        <f t="shared" si="103"/>
        <v>11.25</v>
      </c>
      <c r="AA145" s="4">
        <f t="shared" si="103"/>
        <v>13.25</v>
      </c>
      <c r="AB145" s="4">
        <f t="shared" si="103"/>
        <v>11.25</v>
      </c>
      <c r="AC145" s="4">
        <f t="shared" si="103"/>
        <v>12.833333333333334</v>
      </c>
      <c r="AD145" s="4">
        <f t="shared" si="103"/>
        <v>11.25</v>
      </c>
      <c r="AE145" s="4">
        <f t="shared" si="103"/>
        <v>16.416666666666664</v>
      </c>
      <c r="AF145" s="6">
        <f t="shared" si="103"/>
        <v>11.25</v>
      </c>
      <c r="AG145" s="2">
        <f>SUM(AA145:AF145,T145:Y145,Q145:R145,M145:O145,F145:K145,B145:D145)</f>
        <v>333.16333333333341</v>
      </c>
      <c r="AH145" s="2">
        <f>Z145+S145+P145+L145+E145</f>
        <v>56.25</v>
      </c>
      <c r="AI145" s="2">
        <f>P145</f>
        <v>11.25</v>
      </c>
      <c r="AO145" s="15"/>
      <c r="AQ145" s="15"/>
      <c r="AS145" s="52" t="str">
        <f>"Total du mois "&amp;A127</f>
        <v>Total du mois AOUT 2024</v>
      </c>
      <c r="AT145" s="53">
        <f>SUM(AT132:AT144)</f>
        <v>0</v>
      </c>
    </row>
    <row r="146" spans="1:58" x14ac:dyDescent="0.25">
      <c r="A146" s="8"/>
      <c r="B146" s="4"/>
      <c r="C146" s="4"/>
      <c r="D146" s="6"/>
      <c r="E146" s="5"/>
      <c r="F146" s="4"/>
      <c r="G146" s="4"/>
      <c r="H146" s="4"/>
      <c r="I146" s="4"/>
      <c r="J146" s="4"/>
      <c r="K146" s="6"/>
      <c r="L146" s="5"/>
      <c r="M146" s="4"/>
      <c r="N146" s="4"/>
      <c r="O146" s="4"/>
      <c r="P146" s="7"/>
      <c r="Q146" s="4"/>
      <c r="R146" s="6"/>
      <c r="S146" s="5"/>
      <c r="T146" s="4"/>
      <c r="U146" s="4"/>
      <c r="V146" s="4"/>
      <c r="W146" s="4"/>
      <c r="X146" s="4"/>
      <c r="Y146" s="6"/>
      <c r="Z146" s="5"/>
      <c r="AA146" s="4"/>
      <c r="AB146" s="4"/>
      <c r="AC146" s="4"/>
      <c r="AD146" s="4"/>
      <c r="AE146" s="4"/>
      <c r="AF146" s="6"/>
      <c r="AI146" s="2"/>
    </row>
    <row r="147" spans="1:58" x14ac:dyDescent="0.25">
      <c r="A147" s="81" t="s">
        <v>20</v>
      </c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</row>
    <row r="148" spans="1:58" x14ac:dyDescent="0.25">
      <c r="A148" s="10" t="s">
        <v>16</v>
      </c>
      <c r="B148" s="10">
        <v>35</v>
      </c>
      <c r="C148" s="81">
        <v>36</v>
      </c>
      <c r="D148" s="81"/>
      <c r="E148" s="81"/>
      <c r="F148" s="81"/>
      <c r="G148" s="81"/>
      <c r="H148" s="81"/>
      <c r="I148" s="81"/>
      <c r="J148" s="81">
        <v>37</v>
      </c>
      <c r="K148" s="81"/>
      <c r="L148" s="81"/>
      <c r="M148" s="81"/>
      <c r="N148" s="81"/>
      <c r="O148" s="81"/>
      <c r="P148" s="81"/>
      <c r="Q148" s="81">
        <v>38</v>
      </c>
      <c r="R148" s="81"/>
      <c r="S148" s="81"/>
      <c r="T148" s="81"/>
      <c r="U148" s="81"/>
      <c r="V148" s="81"/>
      <c r="W148" s="81"/>
      <c r="X148" s="81">
        <v>39</v>
      </c>
      <c r="Y148" s="81"/>
      <c r="Z148" s="81"/>
      <c r="AA148" s="81"/>
      <c r="AB148" s="81"/>
      <c r="AC148" s="81"/>
      <c r="AD148" s="81"/>
      <c r="AE148" s="10">
        <v>40</v>
      </c>
      <c r="AF148" s="10"/>
      <c r="AG148" s="14"/>
      <c r="AH148" s="14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</row>
    <row r="149" spans="1:58" x14ac:dyDescent="0.25">
      <c r="A149" s="10"/>
      <c r="B149" s="5" t="s">
        <v>9</v>
      </c>
      <c r="C149" s="9" t="s">
        <v>12</v>
      </c>
      <c r="D149" s="9" t="s">
        <v>11</v>
      </c>
      <c r="E149" s="9" t="s">
        <v>11</v>
      </c>
      <c r="F149" s="9" t="s">
        <v>15</v>
      </c>
      <c r="G149" s="9" t="s">
        <v>14</v>
      </c>
      <c r="H149" s="6" t="s">
        <v>13</v>
      </c>
      <c r="I149" s="5" t="s">
        <v>9</v>
      </c>
      <c r="J149" s="9" t="s">
        <v>12</v>
      </c>
      <c r="K149" s="9" t="s">
        <v>11</v>
      </c>
      <c r="L149" s="9" t="s">
        <v>11</v>
      </c>
      <c r="M149" s="9" t="s">
        <v>15</v>
      </c>
      <c r="N149" s="9" t="s">
        <v>14</v>
      </c>
      <c r="O149" s="6" t="s">
        <v>13</v>
      </c>
      <c r="P149" s="5" t="s">
        <v>9</v>
      </c>
      <c r="Q149" s="9" t="s">
        <v>12</v>
      </c>
      <c r="R149" s="9" t="s">
        <v>11</v>
      </c>
      <c r="S149" s="9" t="s">
        <v>11</v>
      </c>
      <c r="T149" s="9" t="s">
        <v>15</v>
      </c>
      <c r="U149" s="9" t="s">
        <v>14</v>
      </c>
      <c r="V149" s="6" t="s">
        <v>13</v>
      </c>
      <c r="W149" s="5" t="s">
        <v>9</v>
      </c>
      <c r="X149" s="9" t="s">
        <v>12</v>
      </c>
      <c r="Y149" s="9" t="s">
        <v>11</v>
      </c>
      <c r="Z149" s="9" t="s">
        <v>11</v>
      </c>
      <c r="AA149" s="9" t="s">
        <v>15</v>
      </c>
      <c r="AB149" s="9" t="s">
        <v>14</v>
      </c>
      <c r="AC149" s="6" t="s">
        <v>13</v>
      </c>
      <c r="AD149" s="5" t="s">
        <v>9</v>
      </c>
      <c r="AE149" s="9" t="s">
        <v>12</v>
      </c>
      <c r="AF149" s="9"/>
      <c r="AG149" s="12" t="s">
        <v>10</v>
      </c>
      <c r="AH149" s="11" t="s">
        <v>9</v>
      </c>
      <c r="AI149" s="7" t="s">
        <v>8</v>
      </c>
    </row>
    <row r="150" spans="1:58" x14ac:dyDescent="0.25">
      <c r="A150" s="10"/>
      <c r="B150" s="5">
        <v>1</v>
      </c>
      <c r="C150" s="9">
        <v>2</v>
      </c>
      <c r="D150" s="9">
        <v>3</v>
      </c>
      <c r="E150" s="9">
        <v>4</v>
      </c>
      <c r="F150" s="9">
        <v>5</v>
      </c>
      <c r="G150" s="9">
        <v>6</v>
      </c>
      <c r="H150" s="6">
        <v>7</v>
      </c>
      <c r="I150" s="5">
        <v>8</v>
      </c>
      <c r="J150" s="9">
        <v>9</v>
      </c>
      <c r="K150" s="9">
        <v>10</v>
      </c>
      <c r="L150" s="9">
        <v>11</v>
      </c>
      <c r="M150" s="9">
        <v>12</v>
      </c>
      <c r="N150" s="9">
        <v>13</v>
      </c>
      <c r="O150" s="6">
        <v>14</v>
      </c>
      <c r="P150" s="5">
        <v>15</v>
      </c>
      <c r="Q150" s="9">
        <v>16</v>
      </c>
      <c r="R150" s="9">
        <v>17</v>
      </c>
      <c r="S150" s="9">
        <v>18</v>
      </c>
      <c r="T150" s="9">
        <v>19</v>
      </c>
      <c r="U150" s="9">
        <v>20</v>
      </c>
      <c r="V150" s="6">
        <v>21</v>
      </c>
      <c r="W150" s="5">
        <v>22</v>
      </c>
      <c r="X150" s="9">
        <v>23</v>
      </c>
      <c r="Y150" s="9">
        <v>24</v>
      </c>
      <c r="Z150" s="9">
        <v>25</v>
      </c>
      <c r="AA150" s="9">
        <v>26</v>
      </c>
      <c r="AB150" s="9">
        <v>27</v>
      </c>
      <c r="AC150" s="6">
        <v>28</v>
      </c>
      <c r="AD150" s="5">
        <v>29</v>
      </c>
      <c r="AE150" s="9">
        <v>30</v>
      </c>
      <c r="AF150" s="9"/>
    </row>
    <row r="151" spans="1:58" x14ac:dyDescent="0.25">
      <c r="A151" s="24" t="s">
        <v>88</v>
      </c>
      <c r="B151" s="5"/>
      <c r="C151" s="9"/>
      <c r="D151" s="9"/>
      <c r="E151" s="9"/>
      <c r="F151" s="9"/>
      <c r="G151" s="9"/>
      <c r="H151" s="6"/>
      <c r="I151" s="5"/>
      <c r="J151" s="9"/>
      <c r="K151" s="9"/>
      <c r="L151" s="9"/>
      <c r="M151" s="9"/>
      <c r="N151" s="9"/>
      <c r="O151" s="6"/>
      <c r="P151" s="5"/>
      <c r="Q151" s="9"/>
      <c r="R151" s="9"/>
      <c r="S151" s="9"/>
      <c r="T151" s="9"/>
      <c r="U151" s="9"/>
      <c r="V151" s="6"/>
      <c r="W151" s="5"/>
      <c r="X151" s="9"/>
      <c r="Y151" s="9"/>
      <c r="Z151" s="9"/>
      <c r="AA151" s="9"/>
      <c r="AB151" s="9"/>
      <c r="AC151" s="6"/>
      <c r="AD151" s="5"/>
      <c r="AE151" s="9"/>
      <c r="AF151" s="9"/>
      <c r="AG151" s="50"/>
      <c r="AH151" s="50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49">
        <f>SUM(AT152:AT154)</f>
        <v>0</v>
      </c>
    </row>
    <row r="152" spans="1:58" x14ac:dyDescent="0.25">
      <c r="A152" s="8" t="s">
        <v>77</v>
      </c>
      <c r="B152" s="5">
        <v>0</v>
      </c>
      <c r="C152" s="4">
        <v>2</v>
      </c>
      <c r="D152" s="4">
        <v>0</v>
      </c>
      <c r="E152" s="4">
        <v>0</v>
      </c>
      <c r="F152" s="4">
        <v>0</v>
      </c>
      <c r="G152" s="4">
        <v>2</v>
      </c>
      <c r="H152" s="6">
        <v>0</v>
      </c>
      <c r="I152" s="5">
        <v>0</v>
      </c>
      <c r="J152" s="4">
        <v>2</v>
      </c>
      <c r="K152" s="4">
        <v>0</v>
      </c>
      <c r="L152" s="4">
        <v>0</v>
      </c>
      <c r="M152" s="4">
        <v>0</v>
      </c>
      <c r="N152" s="4">
        <v>2</v>
      </c>
      <c r="O152" s="6">
        <v>0</v>
      </c>
      <c r="P152" s="5">
        <v>0</v>
      </c>
      <c r="Q152" s="4">
        <v>2</v>
      </c>
      <c r="R152" s="4">
        <v>0</v>
      </c>
      <c r="S152" s="4">
        <v>0</v>
      </c>
      <c r="T152" s="4">
        <v>0</v>
      </c>
      <c r="U152" s="4">
        <v>2</v>
      </c>
      <c r="V152" s="6">
        <v>0</v>
      </c>
      <c r="W152" s="5">
        <v>0</v>
      </c>
      <c r="X152" s="4">
        <v>2</v>
      </c>
      <c r="Y152" s="4">
        <v>0</v>
      </c>
      <c r="Z152" s="4">
        <v>0</v>
      </c>
      <c r="AA152" s="4">
        <v>0</v>
      </c>
      <c r="AB152" s="4">
        <v>2</v>
      </c>
      <c r="AC152" s="6">
        <v>0</v>
      </c>
      <c r="AD152" s="5">
        <v>0</v>
      </c>
      <c r="AE152" s="4">
        <v>2</v>
      </c>
      <c r="AF152" s="9"/>
      <c r="AG152" s="47">
        <f t="shared" ref="AG152:AG154" si="104">SUM(AE152,X152:AC152,Q152:V152,J152:O152,C152:H152)</f>
        <v>18</v>
      </c>
      <c r="AH152" s="47">
        <f t="shared" ref="AH152:AH154" si="105">AD152+W152+P152+I152+B152</f>
        <v>0</v>
      </c>
      <c r="AI152" s="47">
        <v>0</v>
      </c>
      <c r="AJ152" s="48">
        <f>BPU!$D$4</f>
        <v>0</v>
      </c>
      <c r="AK152" s="48">
        <f>BPU!$D$5</f>
        <v>0</v>
      </c>
      <c r="AL152" s="48">
        <f>BPU!$D$6</f>
        <v>0</v>
      </c>
      <c r="AM152" s="48">
        <f>BPU!$D$7</f>
        <v>0</v>
      </c>
      <c r="AN152" s="48">
        <f>BPU!$D$8</f>
        <v>0</v>
      </c>
      <c r="AO152" s="49">
        <f>AG152*AJ152</f>
        <v>0</v>
      </c>
      <c r="AP152" s="48"/>
      <c r="AQ152" s="49">
        <f>AH152*AK152</f>
        <v>0</v>
      </c>
      <c r="AR152" s="48"/>
      <c r="AS152" s="49">
        <v>0</v>
      </c>
      <c r="AT152" s="49">
        <f>SUM(AO152:AS152)</f>
        <v>0</v>
      </c>
      <c r="AU152" s="51"/>
    </row>
    <row r="153" spans="1:58" x14ac:dyDescent="0.25">
      <c r="A153" s="8" t="s">
        <v>78</v>
      </c>
      <c r="B153" s="5">
        <v>0</v>
      </c>
      <c r="C153" s="4">
        <v>4.25</v>
      </c>
      <c r="D153" s="4">
        <v>0</v>
      </c>
      <c r="E153" s="4">
        <v>4.25</v>
      </c>
      <c r="F153" s="4">
        <v>0</v>
      </c>
      <c r="G153" s="4">
        <v>4.25</v>
      </c>
      <c r="H153" s="6">
        <v>4.25</v>
      </c>
      <c r="I153" s="5">
        <v>0</v>
      </c>
      <c r="J153" s="4">
        <v>4.25</v>
      </c>
      <c r="K153" s="4">
        <v>0</v>
      </c>
      <c r="L153" s="4">
        <v>4.25</v>
      </c>
      <c r="M153" s="4">
        <v>0</v>
      </c>
      <c r="N153" s="4">
        <v>4.25</v>
      </c>
      <c r="O153" s="6">
        <v>4.25</v>
      </c>
      <c r="P153" s="5">
        <v>0</v>
      </c>
      <c r="Q153" s="4">
        <v>4.25</v>
      </c>
      <c r="R153" s="4">
        <v>0</v>
      </c>
      <c r="S153" s="4">
        <v>4.25</v>
      </c>
      <c r="T153" s="4">
        <v>0</v>
      </c>
      <c r="U153" s="4">
        <v>4.25</v>
      </c>
      <c r="V153" s="6">
        <v>4.25</v>
      </c>
      <c r="W153" s="5">
        <v>0</v>
      </c>
      <c r="X153" s="4">
        <v>4.25</v>
      </c>
      <c r="Y153" s="4">
        <v>0</v>
      </c>
      <c r="Z153" s="4">
        <v>4.25</v>
      </c>
      <c r="AA153" s="4">
        <v>0</v>
      </c>
      <c r="AB153" s="4">
        <v>4.25</v>
      </c>
      <c r="AC153" s="6">
        <v>4.25</v>
      </c>
      <c r="AD153" s="5">
        <v>0</v>
      </c>
      <c r="AE153" s="4">
        <v>4.25</v>
      </c>
      <c r="AF153" s="9"/>
      <c r="AG153" s="47">
        <f t="shared" si="104"/>
        <v>72.25</v>
      </c>
      <c r="AH153" s="47">
        <f t="shared" si="105"/>
        <v>0</v>
      </c>
      <c r="AI153" s="47">
        <v>0</v>
      </c>
      <c r="AJ153" s="48">
        <f>BPU!$D$4</f>
        <v>0</v>
      </c>
      <c r="AK153" s="48">
        <f>BPU!$D$5</f>
        <v>0</v>
      </c>
      <c r="AL153" s="48">
        <f>BPU!$D$6</f>
        <v>0</v>
      </c>
      <c r="AM153" s="48">
        <f>BPU!$D$7</f>
        <v>0</v>
      </c>
      <c r="AN153" s="48">
        <f>BPU!$D$8</f>
        <v>0</v>
      </c>
      <c r="AO153" s="49">
        <f t="shared" ref="AO153" si="106">AG153*AJ153</f>
        <v>0</v>
      </c>
      <c r="AP153" s="48"/>
      <c r="AQ153" s="49">
        <f t="shared" ref="AQ153:AQ159" si="107">AH153*AK153</f>
        <v>0</v>
      </c>
      <c r="AR153" s="48"/>
      <c r="AS153" s="49">
        <v>0</v>
      </c>
      <c r="AT153" s="49">
        <f t="shared" ref="AT153:AT154" si="108">SUM(AO153:AS153)</f>
        <v>0</v>
      </c>
      <c r="AU153" s="51"/>
    </row>
    <row r="154" spans="1:58" x14ac:dyDescent="0.25">
      <c r="A154" s="8" t="s">
        <v>79</v>
      </c>
      <c r="B154" s="5">
        <v>0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6">
        <v>0</v>
      </c>
      <c r="I154" s="5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0.5</v>
      </c>
      <c r="O154" s="6">
        <v>0</v>
      </c>
      <c r="P154" s="5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6">
        <v>0</v>
      </c>
      <c r="W154" s="5">
        <v>0</v>
      </c>
      <c r="X154" s="4">
        <v>0</v>
      </c>
      <c r="Y154" s="4">
        <v>0</v>
      </c>
      <c r="Z154" s="4">
        <v>0</v>
      </c>
      <c r="AA154" s="4">
        <v>0</v>
      </c>
      <c r="AB154" s="4">
        <v>0</v>
      </c>
      <c r="AC154" s="6">
        <v>0</v>
      </c>
      <c r="AD154" s="5">
        <v>0</v>
      </c>
      <c r="AE154" s="4">
        <v>0</v>
      </c>
      <c r="AF154" s="9"/>
      <c r="AG154" s="47">
        <f t="shared" si="104"/>
        <v>0.5</v>
      </c>
      <c r="AH154" s="47">
        <f t="shared" si="105"/>
        <v>0</v>
      </c>
      <c r="AI154" s="47">
        <v>0</v>
      </c>
      <c r="AJ154" s="48">
        <f>BPU!$D$4</f>
        <v>0</v>
      </c>
      <c r="AK154" s="48">
        <f>BPU!$D$5</f>
        <v>0</v>
      </c>
      <c r="AL154" s="48">
        <f>BPU!$D$6</f>
        <v>0</v>
      </c>
      <c r="AM154" s="48">
        <f>BPU!$D$7</f>
        <v>0</v>
      </c>
      <c r="AN154" s="48">
        <f>BPU!$D$8</f>
        <v>0</v>
      </c>
      <c r="AO154" s="49"/>
      <c r="AP154" s="49">
        <f>AG154*AK154</f>
        <v>0</v>
      </c>
      <c r="AQ154" s="49">
        <f t="shared" si="107"/>
        <v>0</v>
      </c>
      <c r="AR154" s="49">
        <f>AG154*AM154</f>
        <v>0</v>
      </c>
      <c r="AS154" s="49">
        <v>0</v>
      </c>
      <c r="AT154" s="49">
        <f t="shared" si="108"/>
        <v>0</v>
      </c>
      <c r="AU154" s="51"/>
    </row>
    <row r="155" spans="1:58" x14ac:dyDescent="0.25">
      <c r="A155" s="17" t="s">
        <v>90</v>
      </c>
      <c r="B155" s="5"/>
      <c r="C155" s="4"/>
      <c r="D155" s="4"/>
      <c r="E155" s="4"/>
      <c r="F155" s="4"/>
      <c r="G155" s="4"/>
      <c r="H155" s="6"/>
      <c r="I155" s="5"/>
      <c r="J155" s="4"/>
      <c r="K155" s="4"/>
      <c r="L155" s="4"/>
      <c r="M155" s="4"/>
      <c r="N155" s="4"/>
      <c r="O155" s="6"/>
      <c r="P155" s="5"/>
      <c r="Q155" s="4"/>
      <c r="R155" s="4"/>
      <c r="S155" s="4"/>
      <c r="T155" s="4"/>
      <c r="U155" s="4"/>
      <c r="V155" s="6"/>
      <c r="W155" s="5"/>
      <c r="X155" s="4"/>
      <c r="Y155" s="4"/>
      <c r="Z155" s="4"/>
      <c r="AA155" s="4"/>
      <c r="AB155" s="4"/>
      <c r="AC155" s="6"/>
      <c r="AD155" s="5"/>
      <c r="AE155" s="4"/>
      <c r="AF155" s="9"/>
      <c r="AG155" s="50"/>
      <c r="AH155" s="50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49">
        <f>SUM(AT156:AT159)</f>
        <v>0</v>
      </c>
    </row>
    <row r="156" spans="1:58" x14ac:dyDescent="0.25">
      <c r="A156" s="8" t="s">
        <v>84</v>
      </c>
      <c r="B156" s="5">
        <v>3</v>
      </c>
      <c r="C156" s="4">
        <v>3</v>
      </c>
      <c r="D156" s="4">
        <v>3</v>
      </c>
      <c r="E156" s="4">
        <v>3</v>
      </c>
      <c r="F156" s="4"/>
      <c r="G156" s="4">
        <v>3</v>
      </c>
      <c r="H156" s="6">
        <v>3</v>
      </c>
      <c r="I156" s="5">
        <v>3</v>
      </c>
      <c r="J156" s="4">
        <v>3</v>
      </c>
      <c r="K156" s="4">
        <v>3</v>
      </c>
      <c r="L156" s="4">
        <v>3</v>
      </c>
      <c r="M156" s="4"/>
      <c r="N156" s="4">
        <v>3</v>
      </c>
      <c r="O156" s="6">
        <v>3</v>
      </c>
      <c r="P156" s="5">
        <v>3</v>
      </c>
      <c r="Q156" s="4">
        <v>3</v>
      </c>
      <c r="R156" s="4">
        <v>3</v>
      </c>
      <c r="S156" s="4">
        <v>3</v>
      </c>
      <c r="T156" s="4"/>
      <c r="U156" s="4">
        <v>3</v>
      </c>
      <c r="V156" s="6">
        <v>3</v>
      </c>
      <c r="W156" s="5">
        <v>3</v>
      </c>
      <c r="X156" s="4">
        <v>3</v>
      </c>
      <c r="Y156" s="4">
        <v>3</v>
      </c>
      <c r="Z156" s="4">
        <v>3</v>
      </c>
      <c r="AA156" s="4"/>
      <c r="AB156" s="4">
        <v>3</v>
      </c>
      <c r="AC156" s="6">
        <v>3</v>
      </c>
      <c r="AD156" s="5">
        <v>3</v>
      </c>
      <c r="AE156" s="4">
        <v>3</v>
      </c>
      <c r="AF156" s="9"/>
      <c r="AG156" s="47">
        <f t="shared" ref="AG156:AG164" si="109">SUM(AE156,X156:AC156,Q156:V156,J156:O156,C156:H156)</f>
        <v>63</v>
      </c>
      <c r="AH156" s="47">
        <f t="shared" ref="AH156:AH164" si="110">AD156+W156+P156+I156+B156</f>
        <v>15</v>
      </c>
      <c r="AI156" s="47">
        <v>0</v>
      </c>
      <c r="AJ156" s="48">
        <f>BPU!$D$4</f>
        <v>0</v>
      </c>
      <c r="AK156" s="48">
        <f>BPU!$D$5</f>
        <v>0</v>
      </c>
      <c r="AL156" s="48">
        <f>BPU!$D$6</f>
        <v>0</v>
      </c>
      <c r="AM156" s="48">
        <f>BPU!$D$7</f>
        <v>0</v>
      </c>
      <c r="AN156" s="48">
        <f>BPU!$D$8</f>
        <v>0</v>
      </c>
      <c r="AO156" s="49">
        <f t="shared" ref="AO156:AO159" si="111">AG156*AJ156</f>
        <v>0</v>
      </c>
      <c r="AP156" s="48"/>
      <c r="AQ156" s="49">
        <f t="shared" si="107"/>
        <v>0</v>
      </c>
      <c r="AR156" s="48"/>
      <c r="AS156" s="49">
        <v>0</v>
      </c>
      <c r="AT156" s="49">
        <f t="shared" ref="AT156:AT159" si="112">SUM(AO156:AS156)</f>
        <v>0</v>
      </c>
      <c r="AU156" s="51"/>
    </row>
    <row r="157" spans="1:58" x14ac:dyDescent="0.25">
      <c r="A157" s="8" t="s">
        <v>85</v>
      </c>
      <c r="B157" s="5"/>
      <c r="C157" s="4"/>
      <c r="D157" s="4"/>
      <c r="E157" s="4"/>
      <c r="F157" s="4"/>
      <c r="G157" s="4">
        <v>0.66666666666666663</v>
      </c>
      <c r="H157" s="6"/>
      <c r="I157" s="5"/>
      <c r="J157" s="4"/>
      <c r="K157" s="4"/>
      <c r="L157" s="4"/>
      <c r="M157" s="4"/>
      <c r="N157" s="4">
        <v>0.66666666666666663</v>
      </c>
      <c r="O157" s="6"/>
      <c r="P157" s="5"/>
      <c r="Q157" s="4"/>
      <c r="R157" s="4"/>
      <c r="S157" s="4"/>
      <c r="T157" s="4"/>
      <c r="U157" s="4">
        <v>0.66666666666666663</v>
      </c>
      <c r="V157" s="6"/>
      <c r="W157" s="5"/>
      <c r="X157" s="4"/>
      <c r="Y157" s="4"/>
      <c r="Z157" s="4"/>
      <c r="AA157" s="4"/>
      <c r="AB157" s="4">
        <v>0.66666666666666663</v>
      </c>
      <c r="AC157" s="6"/>
      <c r="AD157" s="5"/>
      <c r="AE157" s="4"/>
      <c r="AF157" s="9"/>
      <c r="AG157" s="47">
        <f t="shared" si="109"/>
        <v>2.6666666666666665</v>
      </c>
      <c r="AH157" s="47">
        <f t="shared" si="110"/>
        <v>0</v>
      </c>
      <c r="AI157" s="47">
        <v>0</v>
      </c>
      <c r="AJ157" s="48">
        <f>BPU!$D$4</f>
        <v>0</v>
      </c>
      <c r="AK157" s="48">
        <f>BPU!$D$5</f>
        <v>0</v>
      </c>
      <c r="AL157" s="48">
        <f>BPU!$D$6</f>
        <v>0</v>
      </c>
      <c r="AM157" s="48">
        <f>BPU!$D$7</f>
        <v>0</v>
      </c>
      <c r="AN157" s="48">
        <f>BPU!$D$8</f>
        <v>0</v>
      </c>
      <c r="AO157" s="49">
        <f t="shared" si="111"/>
        <v>0</v>
      </c>
      <c r="AP157" s="48"/>
      <c r="AQ157" s="49">
        <f t="shared" si="107"/>
        <v>0</v>
      </c>
      <c r="AR157" s="48"/>
      <c r="AS157" s="49">
        <v>0</v>
      </c>
      <c r="AT157" s="49">
        <f t="shared" si="112"/>
        <v>0</v>
      </c>
      <c r="AU157" s="51"/>
    </row>
    <row r="158" spans="1:58" x14ac:dyDescent="0.25">
      <c r="A158" s="8" t="s">
        <v>86</v>
      </c>
      <c r="B158" s="5"/>
      <c r="C158" s="4"/>
      <c r="D158" s="4"/>
      <c r="E158" s="4">
        <v>1.5833333333333337</v>
      </c>
      <c r="F158" s="4"/>
      <c r="G158" s="4"/>
      <c r="H158" s="6"/>
      <c r="I158" s="5"/>
      <c r="J158" s="4"/>
      <c r="K158" s="4"/>
      <c r="L158" s="4">
        <v>1.5833333333333337</v>
      </c>
      <c r="M158" s="4"/>
      <c r="N158" s="4"/>
      <c r="O158" s="6"/>
      <c r="P158" s="5"/>
      <c r="Q158" s="4"/>
      <c r="R158" s="4"/>
      <c r="S158" s="4">
        <v>1.5833333333333337</v>
      </c>
      <c r="T158" s="4"/>
      <c r="U158" s="4"/>
      <c r="V158" s="6"/>
      <c r="W158" s="5"/>
      <c r="X158" s="4"/>
      <c r="Y158" s="4"/>
      <c r="Z158" s="4">
        <v>1.5833333333333337</v>
      </c>
      <c r="AA158" s="4"/>
      <c r="AB158" s="4"/>
      <c r="AC158" s="6"/>
      <c r="AD158" s="5"/>
      <c r="AE158" s="4"/>
      <c r="AF158" s="9"/>
      <c r="AG158" s="47">
        <f t="shared" si="109"/>
        <v>6.3333333333333348</v>
      </c>
      <c r="AH158" s="47">
        <f t="shared" si="110"/>
        <v>0</v>
      </c>
      <c r="AI158" s="47">
        <v>0</v>
      </c>
      <c r="AJ158" s="48">
        <f>BPU!$D$4</f>
        <v>0</v>
      </c>
      <c r="AK158" s="48">
        <f>BPU!$D$5</f>
        <v>0</v>
      </c>
      <c r="AL158" s="48">
        <f>BPU!$D$6</f>
        <v>0</v>
      </c>
      <c r="AM158" s="48">
        <f>BPU!$D$7</f>
        <v>0</v>
      </c>
      <c r="AN158" s="48">
        <f>BPU!$D$8</f>
        <v>0</v>
      </c>
      <c r="AO158" s="49">
        <f t="shared" si="111"/>
        <v>0</v>
      </c>
      <c r="AP158" s="48"/>
      <c r="AQ158" s="49">
        <f t="shared" si="107"/>
        <v>0</v>
      </c>
      <c r="AR158" s="48"/>
      <c r="AS158" s="49">
        <v>0</v>
      </c>
      <c r="AT158" s="49">
        <f t="shared" si="112"/>
        <v>0</v>
      </c>
      <c r="AU158" s="51"/>
    </row>
    <row r="159" spans="1:58" x14ac:dyDescent="0.25">
      <c r="A159" s="8" t="s">
        <v>87</v>
      </c>
      <c r="B159" s="5">
        <v>3</v>
      </c>
      <c r="C159" s="4">
        <v>3</v>
      </c>
      <c r="D159" s="4">
        <v>3</v>
      </c>
      <c r="E159" s="4">
        <v>3</v>
      </c>
      <c r="F159" s="4"/>
      <c r="G159" s="4">
        <v>3</v>
      </c>
      <c r="H159" s="6">
        <v>3</v>
      </c>
      <c r="I159" s="5">
        <v>3</v>
      </c>
      <c r="J159" s="4">
        <v>3</v>
      </c>
      <c r="K159" s="4">
        <v>3</v>
      </c>
      <c r="L159" s="4">
        <v>3</v>
      </c>
      <c r="M159" s="4"/>
      <c r="N159" s="4">
        <v>3</v>
      </c>
      <c r="O159" s="6">
        <v>3</v>
      </c>
      <c r="P159" s="5">
        <v>3</v>
      </c>
      <c r="Q159" s="4">
        <v>3</v>
      </c>
      <c r="R159" s="4">
        <v>3</v>
      </c>
      <c r="S159" s="4">
        <v>3</v>
      </c>
      <c r="T159" s="4"/>
      <c r="U159" s="4">
        <v>3</v>
      </c>
      <c r="V159" s="6">
        <v>3</v>
      </c>
      <c r="W159" s="5">
        <v>3</v>
      </c>
      <c r="X159" s="4">
        <v>3</v>
      </c>
      <c r="Y159" s="4">
        <v>3</v>
      </c>
      <c r="Z159" s="4">
        <v>3</v>
      </c>
      <c r="AA159" s="4"/>
      <c r="AB159" s="4">
        <v>3</v>
      </c>
      <c r="AC159" s="6">
        <v>3</v>
      </c>
      <c r="AD159" s="5">
        <v>3</v>
      </c>
      <c r="AE159" s="4">
        <v>3</v>
      </c>
      <c r="AF159" s="9"/>
      <c r="AG159" s="47">
        <f t="shared" si="109"/>
        <v>63</v>
      </c>
      <c r="AH159" s="47">
        <f t="shared" si="110"/>
        <v>15</v>
      </c>
      <c r="AI159" s="47">
        <v>0</v>
      </c>
      <c r="AJ159" s="48">
        <f>BPU!$D$4</f>
        <v>0</v>
      </c>
      <c r="AK159" s="48">
        <f>BPU!$D$5</f>
        <v>0</v>
      </c>
      <c r="AL159" s="48">
        <f>BPU!$D$6</f>
        <v>0</v>
      </c>
      <c r="AM159" s="48">
        <f>BPU!$D$7</f>
        <v>0</v>
      </c>
      <c r="AN159" s="48">
        <f>BPU!$D$8</f>
        <v>0</v>
      </c>
      <c r="AO159" s="49">
        <f t="shared" si="111"/>
        <v>0</v>
      </c>
      <c r="AP159" s="48"/>
      <c r="AQ159" s="49">
        <f t="shared" si="107"/>
        <v>0</v>
      </c>
      <c r="AR159" s="48"/>
      <c r="AS159" s="49">
        <v>0</v>
      </c>
      <c r="AT159" s="49">
        <f t="shared" si="112"/>
        <v>0</v>
      </c>
      <c r="AU159" s="51"/>
    </row>
    <row r="160" spans="1:58" x14ac:dyDescent="0.25">
      <c r="A160" s="17" t="s">
        <v>91</v>
      </c>
      <c r="B160" s="5"/>
      <c r="C160" s="4"/>
      <c r="D160" s="4"/>
      <c r="E160" s="4"/>
      <c r="F160" s="4"/>
      <c r="G160" s="4"/>
      <c r="H160" s="6"/>
      <c r="I160" s="5"/>
      <c r="J160" s="4"/>
      <c r="K160" s="4"/>
      <c r="L160" s="4"/>
      <c r="M160" s="4"/>
      <c r="N160" s="4"/>
      <c r="O160" s="6"/>
      <c r="P160" s="5"/>
      <c r="Q160" s="4"/>
      <c r="R160" s="4"/>
      <c r="S160" s="4"/>
      <c r="T160" s="4"/>
      <c r="U160" s="4"/>
      <c r="V160" s="6"/>
      <c r="W160" s="5"/>
      <c r="X160" s="4"/>
      <c r="Y160" s="4"/>
      <c r="Z160" s="4"/>
      <c r="AA160" s="4"/>
      <c r="AB160" s="4"/>
      <c r="AC160" s="6"/>
      <c r="AD160" s="5"/>
      <c r="AE160" s="4"/>
      <c r="AF160" s="9"/>
      <c r="AG160" s="50"/>
      <c r="AH160" s="50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49">
        <f>SUM(AT161:AT164)</f>
        <v>0</v>
      </c>
    </row>
    <row r="161" spans="1:58" x14ac:dyDescent="0.25">
      <c r="A161" s="8" t="s">
        <v>81</v>
      </c>
      <c r="B161" s="5"/>
      <c r="C161" s="4"/>
      <c r="D161" s="4"/>
      <c r="E161" s="4"/>
      <c r="F161" s="4"/>
      <c r="G161" s="4">
        <v>1.166666666666667</v>
      </c>
      <c r="H161" s="6"/>
      <c r="I161" s="5"/>
      <c r="J161" s="4"/>
      <c r="K161" s="4"/>
      <c r="L161" s="4"/>
      <c r="M161" s="4"/>
      <c r="N161" s="4">
        <v>1.166666666666667</v>
      </c>
      <c r="O161" s="6"/>
      <c r="P161" s="5"/>
      <c r="Q161" s="4"/>
      <c r="R161" s="4"/>
      <c r="S161" s="4"/>
      <c r="T161" s="4"/>
      <c r="U161" s="4">
        <v>1.166666666666667</v>
      </c>
      <c r="V161" s="6"/>
      <c r="W161" s="5"/>
      <c r="X161" s="4"/>
      <c r="Y161" s="4"/>
      <c r="Z161" s="4"/>
      <c r="AA161" s="4"/>
      <c r="AB161" s="4">
        <v>1.166666666666667</v>
      </c>
      <c r="AC161" s="6"/>
      <c r="AD161" s="5"/>
      <c r="AE161" s="4"/>
      <c r="AF161" s="9"/>
      <c r="AG161" s="47">
        <f t="shared" si="109"/>
        <v>4.6666666666666679</v>
      </c>
      <c r="AH161" s="47">
        <f t="shared" si="110"/>
        <v>0</v>
      </c>
      <c r="AI161" s="47">
        <v>0</v>
      </c>
      <c r="AJ161" s="48">
        <f>BPU!$D$4</f>
        <v>0</v>
      </c>
      <c r="AK161" s="48">
        <f>BPU!$D$5</f>
        <v>0</v>
      </c>
      <c r="AL161" s="48">
        <f>BPU!$D$6</f>
        <v>0</v>
      </c>
      <c r="AM161" s="48">
        <f>BPU!$D$7</f>
        <v>0</v>
      </c>
      <c r="AN161" s="48">
        <f>BPU!$D$8</f>
        <v>0</v>
      </c>
      <c r="AO161" s="49">
        <f t="shared" ref="AO161:AO164" si="113">AG161*AJ161</f>
        <v>0</v>
      </c>
      <c r="AP161" s="48"/>
      <c r="AQ161" s="49">
        <f t="shared" ref="AQ161:AQ164" si="114">AH161*AK161</f>
        <v>0</v>
      </c>
      <c r="AR161" s="48"/>
      <c r="AS161" s="49">
        <v>0</v>
      </c>
      <c r="AT161" s="49">
        <f t="shared" ref="AT161:AT164" si="115">SUM(AO161:AS161)</f>
        <v>0</v>
      </c>
      <c r="AU161" s="51"/>
    </row>
    <row r="162" spans="1:58" x14ac:dyDescent="0.25">
      <c r="A162" s="8" t="s">
        <v>78</v>
      </c>
      <c r="B162" s="5">
        <v>0.4</v>
      </c>
      <c r="C162" s="4">
        <v>1</v>
      </c>
      <c r="D162" s="4"/>
      <c r="E162" s="4"/>
      <c r="F162" s="4"/>
      <c r="G162" s="4">
        <v>1</v>
      </c>
      <c r="H162" s="6"/>
      <c r="I162" s="5"/>
      <c r="J162" s="4">
        <v>1</v>
      </c>
      <c r="K162" s="4"/>
      <c r="L162" s="4"/>
      <c r="M162" s="4"/>
      <c r="N162" s="4">
        <v>1</v>
      </c>
      <c r="O162" s="6"/>
      <c r="P162" s="5"/>
      <c r="Q162" s="4">
        <v>1</v>
      </c>
      <c r="R162" s="4"/>
      <c r="S162" s="4"/>
      <c r="T162" s="4"/>
      <c r="U162" s="4">
        <v>1</v>
      </c>
      <c r="V162" s="6"/>
      <c r="W162" s="5"/>
      <c r="X162" s="4">
        <v>1</v>
      </c>
      <c r="Y162" s="4"/>
      <c r="Z162" s="4"/>
      <c r="AA162" s="4"/>
      <c r="AB162" s="4">
        <v>1</v>
      </c>
      <c r="AC162" s="6"/>
      <c r="AD162" s="5"/>
      <c r="AE162" s="4"/>
      <c r="AF162" s="9"/>
      <c r="AG162" s="47">
        <f t="shared" si="109"/>
        <v>8</v>
      </c>
      <c r="AH162" s="47">
        <f t="shared" si="110"/>
        <v>0.4</v>
      </c>
      <c r="AI162" s="47">
        <v>0</v>
      </c>
      <c r="AJ162" s="48">
        <f>BPU!$D$4</f>
        <v>0</v>
      </c>
      <c r="AK162" s="48">
        <f>BPU!$D$5</f>
        <v>0</v>
      </c>
      <c r="AL162" s="48">
        <f>BPU!$D$6</f>
        <v>0</v>
      </c>
      <c r="AM162" s="48">
        <f>BPU!$D$7</f>
        <v>0</v>
      </c>
      <c r="AN162" s="48">
        <f>BPU!$D$8</f>
        <v>0</v>
      </c>
      <c r="AO162" s="49">
        <f t="shared" si="113"/>
        <v>0</v>
      </c>
      <c r="AP162" s="48"/>
      <c r="AQ162" s="49">
        <f t="shared" si="114"/>
        <v>0</v>
      </c>
      <c r="AR162" s="48"/>
      <c r="AS162" s="49">
        <v>0</v>
      </c>
      <c r="AT162" s="49">
        <f t="shared" si="115"/>
        <v>0</v>
      </c>
      <c r="AU162" s="51"/>
    </row>
    <row r="163" spans="1:58" x14ac:dyDescent="0.25">
      <c r="A163" s="8" t="s">
        <v>82</v>
      </c>
      <c r="B163" s="5">
        <v>0.5</v>
      </c>
      <c r="C163" s="4"/>
      <c r="D163" s="4"/>
      <c r="E163" s="4"/>
      <c r="F163" s="4"/>
      <c r="G163" s="4">
        <v>0.83333333333333337</v>
      </c>
      <c r="H163" s="6"/>
      <c r="I163" s="5"/>
      <c r="J163" s="4"/>
      <c r="K163" s="4"/>
      <c r="L163" s="4"/>
      <c r="M163" s="4"/>
      <c r="N163" s="4">
        <v>0.83333333333333337</v>
      </c>
      <c r="O163" s="6"/>
      <c r="P163" s="5"/>
      <c r="Q163" s="4"/>
      <c r="R163" s="4"/>
      <c r="S163" s="4"/>
      <c r="T163" s="4"/>
      <c r="U163" s="4">
        <v>0.83333333333333337</v>
      </c>
      <c r="V163" s="6"/>
      <c r="W163" s="5"/>
      <c r="X163" s="4"/>
      <c r="Y163" s="4"/>
      <c r="Z163" s="4"/>
      <c r="AA163" s="4"/>
      <c r="AB163" s="4">
        <v>0.83333333333333337</v>
      </c>
      <c r="AC163" s="6"/>
      <c r="AD163" s="5"/>
      <c r="AE163" s="4"/>
      <c r="AF163" s="9"/>
      <c r="AG163" s="47">
        <f t="shared" si="109"/>
        <v>3.3333333333333335</v>
      </c>
      <c r="AH163" s="47">
        <f t="shared" si="110"/>
        <v>0.5</v>
      </c>
      <c r="AI163" s="47">
        <v>0</v>
      </c>
      <c r="AJ163" s="48">
        <f>BPU!$D$4</f>
        <v>0</v>
      </c>
      <c r="AK163" s="48">
        <f>BPU!$D$5</f>
        <v>0</v>
      </c>
      <c r="AL163" s="48">
        <f>BPU!$D$6</f>
        <v>0</v>
      </c>
      <c r="AM163" s="48">
        <f>BPU!$D$7</f>
        <v>0</v>
      </c>
      <c r="AN163" s="48">
        <f>BPU!$D$8</f>
        <v>0</v>
      </c>
      <c r="AO163" s="49">
        <f t="shared" si="113"/>
        <v>0</v>
      </c>
      <c r="AP163" s="48"/>
      <c r="AQ163" s="49">
        <f t="shared" si="114"/>
        <v>0</v>
      </c>
      <c r="AR163" s="48"/>
      <c r="AS163" s="49">
        <v>0</v>
      </c>
      <c r="AT163" s="49">
        <f t="shared" si="115"/>
        <v>0</v>
      </c>
      <c r="AU163" s="51"/>
    </row>
    <row r="164" spans="1:58" x14ac:dyDescent="0.25">
      <c r="A164" s="8" t="s">
        <v>83</v>
      </c>
      <c r="B164" s="5">
        <v>0.5</v>
      </c>
      <c r="C164" s="4"/>
      <c r="D164" s="4"/>
      <c r="E164" s="4"/>
      <c r="F164" s="4"/>
      <c r="G164" s="4">
        <v>0.5</v>
      </c>
      <c r="H164" s="6"/>
      <c r="I164" s="5"/>
      <c r="J164" s="4"/>
      <c r="K164" s="4"/>
      <c r="L164" s="4"/>
      <c r="M164" s="4"/>
      <c r="N164" s="4">
        <v>0.5</v>
      </c>
      <c r="O164" s="6"/>
      <c r="P164" s="5"/>
      <c r="Q164" s="4"/>
      <c r="R164" s="4"/>
      <c r="S164" s="4"/>
      <c r="T164" s="4"/>
      <c r="U164" s="4">
        <v>0.5</v>
      </c>
      <c r="V164" s="6"/>
      <c r="W164" s="5"/>
      <c r="X164" s="4"/>
      <c r="Y164" s="4"/>
      <c r="Z164" s="4"/>
      <c r="AA164" s="4"/>
      <c r="AB164" s="4">
        <v>0.5</v>
      </c>
      <c r="AC164" s="6"/>
      <c r="AD164" s="5"/>
      <c r="AE164" s="4"/>
      <c r="AF164" s="9"/>
      <c r="AG164" s="47">
        <f t="shared" si="109"/>
        <v>2</v>
      </c>
      <c r="AH164" s="47">
        <f t="shared" si="110"/>
        <v>0.5</v>
      </c>
      <c r="AI164" s="47">
        <v>0</v>
      </c>
      <c r="AJ164" s="48">
        <f>BPU!$D$4</f>
        <v>0</v>
      </c>
      <c r="AK164" s="48">
        <f>BPU!$D$5</f>
        <v>0</v>
      </c>
      <c r="AL164" s="48">
        <f>BPU!$D$6</f>
        <v>0</v>
      </c>
      <c r="AM164" s="48">
        <f>BPU!$D$7</f>
        <v>0</v>
      </c>
      <c r="AN164" s="48">
        <f>BPU!$D$8</f>
        <v>0</v>
      </c>
      <c r="AO164" s="49">
        <f t="shared" si="113"/>
        <v>0</v>
      </c>
      <c r="AP164" s="48"/>
      <c r="AQ164" s="49">
        <f t="shared" si="114"/>
        <v>0</v>
      </c>
      <c r="AR164" s="48"/>
      <c r="AS164" s="49">
        <v>0</v>
      </c>
      <c r="AT164" s="49">
        <f t="shared" si="115"/>
        <v>0</v>
      </c>
      <c r="AU164" s="51"/>
    </row>
    <row r="165" spans="1:58" x14ac:dyDescent="0.25">
      <c r="A165" s="8" t="s">
        <v>7</v>
      </c>
      <c r="B165" s="5">
        <f t="shared" ref="B165:AE165" si="116">SUM(B152:B164)</f>
        <v>7.4</v>
      </c>
      <c r="C165" s="4">
        <f t="shared" si="116"/>
        <v>13.25</v>
      </c>
      <c r="D165" s="4">
        <f t="shared" si="116"/>
        <v>6</v>
      </c>
      <c r="E165" s="4">
        <f t="shared" si="116"/>
        <v>11.833333333333334</v>
      </c>
      <c r="F165" s="4">
        <f t="shared" si="116"/>
        <v>0</v>
      </c>
      <c r="G165" s="4">
        <f t="shared" si="116"/>
        <v>16.416666666666664</v>
      </c>
      <c r="H165" s="6">
        <f t="shared" si="116"/>
        <v>10.25</v>
      </c>
      <c r="I165" s="5">
        <f t="shared" si="116"/>
        <v>6</v>
      </c>
      <c r="J165" s="4">
        <f t="shared" si="116"/>
        <v>13.25</v>
      </c>
      <c r="K165" s="4">
        <f t="shared" si="116"/>
        <v>6</v>
      </c>
      <c r="L165" s="4">
        <f t="shared" si="116"/>
        <v>11.833333333333334</v>
      </c>
      <c r="M165" s="4">
        <f t="shared" si="116"/>
        <v>0</v>
      </c>
      <c r="N165" s="4">
        <f t="shared" si="116"/>
        <v>16.916666666666664</v>
      </c>
      <c r="O165" s="6">
        <f t="shared" si="116"/>
        <v>10.25</v>
      </c>
      <c r="P165" s="5">
        <f t="shared" si="116"/>
        <v>6</v>
      </c>
      <c r="Q165" s="4">
        <f t="shared" si="116"/>
        <v>13.25</v>
      </c>
      <c r="R165" s="4">
        <f t="shared" si="116"/>
        <v>6</v>
      </c>
      <c r="S165" s="4">
        <f t="shared" si="116"/>
        <v>11.833333333333334</v>
      </c>
      <c r="T165" s="4">
        <f t="shared" si="116"/>
        <v>0</v>
      </c>
      <c r="U165" s="4">
        <f t="shared" si="116"/>
        <v>16.416666666666664</v>
      </c>
      <c r="V165" s="6">
        <f t="shared" si="116"/>
        <v>10.25</v>
      </c>
      <c r="W165" s="5">
        <f t="shared" si="116"/>
        <v>6</v>
      </c>
      <c r="X165" s="4">
        <f t="shared" si="116"/>
        <v>13.25</v>
      </c>
      <c r="Y165" s="4">
        <f t="shared" si="116"/>
        <v>6</v>
      </c>
      <c r="Z165" s="4">
        <f t="shared" si="116"/>
        <v>11.833333333333334</v>
      </c>
      <c r="AA165" s="4">
        <f t="shared" si="116"/>
        <v>0</v>
      </c>
      <c r="AB165" s="4">
        <f t="shared" si="116"/>
        <v>16.416666666666664</v>
      </c>
      <c r="AC165" s="6">
        <f t="shared" si="116"/>
        <v>10.25</v>
      </c>
      <c r="AD165" s="5">
        <f t="shared" si="116"/>
        <v>6</v>
      </c>
      <c r="AE165" s="4">
        <f t="shared" si="116"/>
        <v>12.25</v>
      </c>
      <c r="AF165" s="9"/>
      <c r="AG165" s="2">
        <f>SUM(AE165,X165:AC165,Q165:V165,J165:O165,C165:H165)</f>
        <v>243.75</v>
      </c>
      <c r="AH165" s="2">
        <f>AD165+W165+P165+I165+B165</f>
        <v>31.4</v>
      </c>
      <c r="AI165" s="2">
        <v>0</v>
      </c>
      <c r="AO165" s="15"/>
      <c r="AQ165" s="15"/>
      <c r="AS165" s="52" t="str">
        <f>"Total du mois "&amp;A147</f>
        <v>Total du mois SEPTEMBRE 2024</v>
      </c>
      <c r="AT165" s="53">
        <f>SUM(AT152:AT164)</f>
        <v>0</v>
      </c>
    </row>
    <row r="166" spans="1:58" x14ac:dyDescent="0.25">
      <c r="A166" s="8"/>
      <c r="B166" s="5"/>
      <c r="C166" s="4"/>
      <c r="D166" s="4"/>
      <c r="E166" s="4"/>
      <c r="F166" s="4"/>
      <c r="G166" s="4"/>
      <c r="H166" s="6"/>
      <c r="I166" s="5"/>
      <c r="J166" s="4"/>
      <c r="K166" s="4"/>
      <c r="L166" s="4"/>
      <c r="M166" s="4"/>
      <c r="N166" s="4"/>
      <c r="O166" s="6"/>
      <c r="P166" s="5"/>
      <c r="Q166" s="4"/>
      <c r="R166" s="4"/>
      <c r="S166" s="4"/>
      <c r="T166" s="4"/>
      <c r="U166" s="4"/>
      <c r="V166" s="6"/>
      <c r="W166" s="5"/>
      <c r="X166" s="4"/>
      <c r="Y166" s="4"/>
      <c r="Z166" s="4"/>
      <c r="AA166" s="4"/>
      <c r="AB166" s="4"/>
      <c r="AC166" s="6"/>
      <c r="AD166" s="5"/>
      <c r="AE166" s="4"/>
      <c r="AF166" s="9"/>
    </row>
    <row r="167" spans="1:58" x14ac:dyDescent="0.25">
      <c r="A167" s="81" t="s">
        <v>19</v>
      </c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</row>
    <row r="168" spans="1:58" x14ac:dyDescent="0.25">
      <c r="A168" s="10" t="s">
        <v>16</v>
      </c>
      <c r="B168" s="81">
        <v>40</v>
      </c>
      <c r="C168" s="81"/>
      <c r="D168" s="81"/>
      <c r="E168" s="81"/>
      <c r="F168" s="81"/>
      <c r="G168" s="81"/>
      <c r="H168" s="81">
        <v>41</v>
      </c>
      <c r="I168" s="81"/>
      <c r="J168" s="81"/>
      <c r="K168" s="81"/>
      <c r="L168" s="81"/>
      <c r="M168" s="81"/>
      <c r="N168" s="81"/>
      <c r="O168" s="81">
        <v>42</v>
      </c>
      <c r="P168" s="81"/>
      <c r="Q168" s="81"/>
      <c r="R168" s="81"/>
      <c r="S168" s="81"/>
      <c r="T168" s="81"/>
      <c r="U168" s="81"/>
      <c r="V168" s="81">
        <v>43</v>
      </c>
      <c r="W168" s="81"/>
      <c r="X168" s="81"/>
      <c r="Y168" s="81"/>
      <c r="Z168" s="81"/>
      <c r="AA168" s="81"/>
      <c r="AB168" s="81"/>
      <c r="AC168" s="81">
        <v>44</v>
      </c>
      <c r="AD168" s="81"/>
      <c r="AE168" s="81"/>
      <c r="AF168" s="81"/>
      <c r="AG168" s="14"/>
      <c r="AH168" s="14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</row>
    <row r="169" spans="1:58" x14ac:dyDescent="0.25">
      <c r="A169" s="10"/>
      <c r="B169" s="9" t="s">
        <v>11</v>
      </c>
      <c r="C169" s="9" t="s">
        <v>11</v>
      </c>
      <c r="D169" s="9" t="s">
        <v>15</v>
      </c>
      <c r="E169" s="9" t="s">
        <v>14</v>
      </c>
      <c r="F169" s="6" t="s">
        <v>13</v>
      </c>
      <c r="G169" s="5" t="s">
        <v>9</v>
      </c>
      <c r="H169" s="9" t="s">
        <v>12</v>
      </c>
      <c r="I169" s="9" t="s">
        <v>11</v>
      </c>
      <c r="J169" s="9" t="s">
        <v>11</v>
      </c>
      <c r="K169" s="9" t="s">
        <v>15</v>
      </c>
      <c r="L169" s="9" t="s">
        <v>14</v>
      </c>
      <c r="M169" s="6" t="s">
        <v>13</v>
      </c>
      <c r="N169" s="5" t="s">
        <v>9</v>
      </c>
      <c r="O169" s="9" t="s">
        <v>12</v>
      </c>
      <c r="P169" s="9" t="s">
        <v>11</v>
      </c>
      <c r="Q169" s="9" t="s">
        <v>11</v>
      </c>
      <c r="R169" s="9" t="s">
        <v>15</v>
      </c>
      <c r="S169" s="9" t="s">
        <v>14</v>
      </c>
      <c r="T169" s="6" t="s">
        <v>13</v>
      </c>
      <c r="U169" s="5" t="s">
        <v>9</v>
      </c>
      <c r="V169" s="9" t="s">
        <v>12</v>
      </c>
      <c r="W169" s="9" t="s">
        <v>11</v>
      </c>
      <c r="X169" s="9" t="s">
        <v>11</v>
      </c>
      <c r="Y169" s="9" t="s">
        <v>15</v>
      </c>
      <c r="Z169" s="9" t="s">
        <v>14</v>
      </c>
      <c r="AA169" s="6" t="s">
        <v>13</v>
      </c>
      <c r="AB169" s="5" t="s">
        <v>9</v>
      </c>
      <c r="AC169" s="9" t="s">
        <v>12</v>
      </c>
      <c r="AD169" s="9" t="s">
        <v>11</v>
      </c>
      <c r="AE169" s="9" t="s">
        <v>11</v>
      </c>
      <c r="AF169" s="9" t="s">
        <v>15</v>
      </c>
      <c r="AG169" s="12" t="s">
        <v>10</v>
      </c>
      <c r="AH169" s="11" t="s">
        <v>9</v>
      </c>
      <c r="AI169" s="7" t="s">
        <v>8</v>
      </c>
    </row>
    <row r="170" spans="1:58" x14ac:dyDescent="0.25">
      <c r="A170" s="10"/>
      <c r="B170" s="9">
        <v>1</v>
      </c>
      <c r="C170" s="9">
        <v>2</v>
      </c>
      <c r="D170" s="9">
        <v>3</v>
      </c>
      <c r="E170" s="9">
        <v>4</v>
      </c>
      <c r="F170" s="6">
        <v>5</v>
      </c>
      <c r="G170" s="5">
        <v>6</v>
      </c>
      <c r="H170" s="9">
        <v>7</v>
      </c>
      <c r="I170" s="9">
        <v>8</v>
      </c>
      <c r="J170" s="9">
        <v>9</v>
      </c>
      <c r="K170" s="9">
        <v>10</v>
      </c>
      <c r="L170" s="9">
        <v>11</v>
      </c>
      <c r="M170" s="6">
        <v>12</v>
      </c>
      <c r="N170" s="5">
        <v>13</v>
      </c>
      <c r="O170" s="9">
        <v>14</v>
      </c>
      <c r="P170" s="9">
        <v>15</v>
      </c>
      <c r="Q170" s="9">
        <v>16</v>
      </c>
      <c r="R170" s="9">
        <v>17</v>
      </c>
      <c r="S170" s="9">
        <v>18</v>
      </c>
      <c r="T170" s="6">
        <v>19</v>
      </c>
      <c r="U170" s="5">
        <v>20</v>
      </c>
      <c r="V170" s="9">
        <v>21</v>
      </c>
      <c r="W170" s="9">
        <v>22</v>
      </c>
      <c r="X170" s="9">
        <v>23</v>
      </c>
      <c r="Y170" s="9">
        <v>24</v>
      </c>
      <c r="Z170" s="9">
        <v>25</v>
      </c>
      <c r="AA170" s="6">
        <v>26</v>
      </c>
      <c r="AB170" s="5">
        <v>27</v>
      </c>
      <c r="AC170" s="9">
        <v>28</v>
      </c>
      <c r="AD170" s="9">
        <v>29</v>
      </c>
      <c r="AE170" s="9">
        <v>30</v>
      </c>
      <c r="AF170" s="9">
        <v>31</v>
      </c>
    </row>
    <row r="171" spans="1:58" x14ac:dyDescent="0.25">
      <c r="A171" s="24" t="s">
        <v>50</v>
      </c>
      <c r="B171" s="9"/>
      <c r="C171" s="9"/>
      <c r="D171" s="9"/>
      <c r="E171" s="9"/>
      <c r="F171" s="6"/>
      <c r="G171" s="5"/>
      <c r="H171" s="9"/>
      <c r="I171" s="9"/>
      <c r="J171" s="9"/>
      <c r="K171" s="9"/>
      <c r="L171" s="9"/>
      <c r="M171" s="6"/>
      <c r="N171" s="5"/>
      <c r="O171" s="9"/>
      <c r="P171" s="9"/>
      <c r="Q171" s="9"/>
      <c r="R171" s="9"/>
      <c r="S171" s="9"/>
      <c r="T171" s="6"/>
      <c r="U171" s="5"/>
      <c r="V171" s="9"/>
      <c r="W171" s="9"/>
      <c r="X171" s="9"/>
      <c r="Y171" s="9"/>
      <c r="Z171" s="9"/>
      <c r="AA171" s="6"/>
      <c r="AB171" s="5"/>
      <c r="AC171" s="9"/>
      <c r="AD171" s="9"/>
      <c r="AE171" s="9"/>
      <c r="AF171" s="9"/>
      <c r="AG171" s="50"/>
      <c r="AH171" s="50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49">
        <f>SUM(AT172:AT174)</f>
        <v>0</v>
      </c>
    </row>
    <row r="172" spans="1:58" x14ac:dyDescent="0.25">
      <c r="A172" s="8" t="s">
        <v>77</v>
      </c>
      <c r="B172" s="4">
        <v>2</v>
      </c>
      <c r="C172" s="4">
        <v>0</v>
      </c>
      <c r="D172" s="4">
        <v>0</v>
      </c>
      <c r="E172" s="4">
        <v>2</v>
      </c>
      <c r="F172" s="6">
        <v>0</v>
      </c>
      <c r="G172" s="5">
        <v>0</v>
      </c>
      <c r="H172" s="4">
        <v>0</v>
      </c>
      <c r="I172" s="4">
        <v>2</v>
      </c>
      <c r="J172" s="4">
        <v>0</v>
      </c>
      <c r="K172" s="4">
        <v>0</v>
      </c>
      <c r="L172" s="4">
        <v>2</v>
      </c>
      <c r="M172" s="6">
        <v>0</v>
      </c>
      <c r="N172" s="5">
        <v>0</v>
      </c>
      <c r="O172" s="4">
        <v>0</v>
      </c>
      <c r="P172" s="4">
        <v>2</v>
      </c>
      <c r="Q172" s="4">
        <v>0</v>
      </c>
      <c r="R172" s="4">
        <v>0</v>
      </c>
      <c r="S172" s="4">
        <v>2</v>
      </c>
      <c r="T172" s="6">
        <v>0</v>
      </c>
      <c r="U172" s="5">
        <v>0</v>
      </c>
      <c r="V172" s="4">
        <v>0</v>
      </c>
      <c r="W172" s="4">
        <v>2</v>
      </c>
      <c r="X172" s="4">
        <v>0</v>
      </c>
      <c r="Y172" s="4">
        <v>0</v>
      </c>
      <c r="Z172" s="4">
        <v>2</v>
      </c>
      <c r="AA172" s="6">
        <v>0</v>
      </c>
      <c r="AB172" s="5">
        <v>0</v>
      </c>
      <c r="AC172" s="4">
        <v>0</v>
      </c>
      <c r="AD172" s="4">
        <v>2</v>
      </c>
      <c r="AE172" s="4">
        <v>0</v>
      </c>
      <c r="AF172" s="4">
        <v>0</v>
      </c>
      <c r="AG172" s="47">
        <f t="shared" ref="AG172:AG174" si="117">SUM(AC172:AF172,V172:AA172,O172:T172,H172:M172,B172:F172)</f>
        <v>18</v>
      </c>
      <c r="AH172" s="47">
        <f t="shared" ref="AH172:AH174" si="118">AB172+U172+N172+G172</f>
        <v>0</v>
      </c>
      <c r="AI172" s="47">
        <v>0</v>
      </c>
      <c r="AJ172" s="48">
        <f>BPU!$D$4</f>
        <v>0</v>
      </c>
      <c r="AK172" s="48">
        <f>BPU!$D$5</f>
        <v>0</v>
      </c>
      <c r="AL172" s="48">
        <f>BPU!$D$6</f>
        <v>0</v>
      </c>
      <c r="AM172" s="48">
        <f>BPU!$D$7</f>
        <v>0</v>
      </c>
      <c r="AN172" s="48">
        <f>BPU!$D$8</f>
        <v>0</v>
      </c>
      <c r="AO172" s="49">
        <f>AG172*AJ172</f>
        <v>0</v>
      </c>
      <c r="AP172" s="48"/>
      <c r="AQ172" s="49">
        <f>AH172*AK172</f>
        <v>0</v>
      </c>
      <c r="AR172" s="48"/>
      <c r="AS172" s="49">
        <v>0</v>
      </c>
      <c r="AT172" s="49">
        <f>SUM(AO172:AS172)</f>
        <v>0</v>
      </c>
      <c r="AU172" s="51"/>
    </row>
    <row r="173" spans="1:58" x14ac:dyDescent="0.25">
      <c r="A173" s="8" t="s">
        <v>78</v>
      </c>
      <c r="B173" s="4">
        <v>4.25</v>
      </c>
      <c r="C173" s="4">
        <v>0</v>
      </c>
      <c r="D173" s="4">
        <v>0</v>
      </c>
      <c r="E173" s="4">
        <v>4.25</v>
      </c>
      <c r="F173" s="6"/>
      <c r="G173" s="5">
        <v>0</v>
      </c>
      <c r="H173" s="4">
        <v>0</v>
      </c>
      <c r="I173" s="4">
        <v>4.25</v>
      </c>
      <c r="J173" s="4">
        <v>0</v>
      </c>
      <c r="K173" s="4">
        <v>0</v>
      </c>
      <c r="L173" s="4">
        <v>4.25</v>
      </c>
      <c r="M173" s="6"/>
      <c r="N173" s="5">
        <v>0</v>
      </c>
      <c r="O173" s="4">
        <v>0</v>
      </c>
      <c r="P173" s="4">
        <v>4.25</v>
      </c>
      <c r="Q173" s="4">
        <v>0</v>
      </c>
      <c r="R173" s="4">
        <v>0</v>
      </c>
      <c r="S173" s="4">
        <v>4.25</v>
      </c>
      <c r="T173" s="6"/>
      <c r="U173" s="5">
        <v>0</v>
      </c>
      <c r="V173" s="4">
        <v>0</v>
      </c>
      <c r="W173" s="4">
        <v>4.25</v>
      </c>
      <c r="X173" s="4">
        <v>0</v>
      </c>
      <c r="Y173" s="4">
        <v>0</v>
      </c>
      <c r="Z173" s="4">
        <v>4.25</v>
      </c>
      <c r="AA173" s="6"/>
      <c r="AB173" s="5">
        <v>0</v>
      </c>
      <c r="AC173" s="4">
        <v>0</v>
      </c>
      <c r="AD173" s="4">
        <v>4.25</v>
      </c>
      <c r="AE173" s="4">
        <v>0</v>
      </c>
      <c r="AF173" s="4">
        <v>0</v>
      </c>
      <c r="AG173" s="47">
        <f t="shared" si="117"/>
        <v>38.25</v>
      </c>
      <c r="AH173" s="47">
        <f t="shared" si="118"/>
        <v>0</v>
      </c>
      <c r="AI173" s="47">
        <v>0</v>
      </c>
      <c r="AJ173" s="48">
        <f>BPU!$D$4</f>
        <v>0</v>
      </c>
      <c r="AK173" s="48">
        <f>BPU!$D$5</f>
        <v>0</v>
      </c>
      <c r="AL173" s="48">
        <f>BPU!$D$6</f>
        <v>0</v>
      </c>
      <c r="AM173" s="48">
        <f>BPU!$D$7</f>
        <v>0</v>
      </c>
      <c r="AN173" s="48">
        <f>BPU!$D$8</f>
        <v>0</v>
      </c>
      <c r="AO173" s="49">
        <f t="shared" ref="AO173" si="119">AG173*AJ173</f>
        <v>0</v>
      </c>
      <c r="AP173" s="48"/>
      <c r="AQ173" s="49">
        <f t="shared" ref="AQ173:AQ179" si="120">AH173*AK173</f>
        <v>0</v>
      </c>
      <c r="AR173" s="48"/>
      <c r="AS173" s="49">
        <v>0</v>
      </c>
      <c r="AT173" s="49">
        <f t="shared" ref="AT173:AT174" si="121">SUM(AO173:AS173)</f>
        <v>0</v>
      </c>
      <c r="AU173" s="51"/>
    </row>
    <row r="174" spans="1:58" x14ac:dyDescent="0.25">
      <c r="A174" s="8" t="s">
        <v>79</v>
      </c>
      <c r="B174" s="4">
        <v>0</v>
      </c>
      <c r="C174" s="4">
        <v>0</v>
      </c>
      <c r="D174" s="4">
        <v>0</v>
      </c>
      <c r="E174" s="4">
        <v>0</v>
      </c>
      <c r="F174" s="6">
        <v>0</v>
      </c>
      <c r="G174" s="5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0.5</v>
      </c>
      <c r="M174" s="6">
        <v>0</v>
      </c>
      <c r="N174" s="5">
        <v>0</v>
      </c>
      <c r="O174" s="4">
        <v>0</v>
      </c>
      <c r="P174" s="4">
        <v>0</v>
      </c>
      <c r="Q174" s="4">
        <v>0</v>
      </c>
      <c r="R174" s="4">
        <v>0</v>
      </c>
      <c r="S174" s="4">
        <v>0</v>
      </c>
      <c r="T174" s="6">
        <v>0</v>
      </c>
      <c r="U174" s="5">
        <v>0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6">
        <v>0</v>
      </c>
      <c r="AB174" s="5">
        <v>0</v>
      </c>
      <c r="AC174" s="4">
        <v>0</v>
      </c>
      <c r="AD174" s="4">
        <v>0</v>
      </c>
      <c r="AE174" s="4">
        <v>0</v>
      </c>
      <c r="AF174" s="4">
        <v>0</v>
      </c>
      <c r="AG174" s="47">
        <f t="shared" si="117"/>
        <v>0.5</v>
      </c>
      <c r="AH174" s="47">
        <f t="shared" si="118"/>
        <v>0</v>
      </c>
      <c r="AI174" s="47">
        <v>0</v>
      </c>
      <c r="AJ174" s="48">
        <f>BPU!$D$4</f>
        <v>0</v>
      </c>
      <c r="AK174" s="48">
        <f>BPU!$D$5</f>
        <v>0</v>
      </c>
      <c r="AL174" s="48">
        <f>BPU!$D$6</f>
        <v>0</v>
      </c>
      <c r="AM174" s="48">
        <f>BPU!$D$7</f>
        <v>0</v>
      </c>
      <c r="AN174" s="48">
        <f>BPU!$D$8</f>
        <v>0</v>
      </c>
      <c r="AO174" s="49"/>
      <c r="AP174" s="49">
        <f>AG174*AK174</f>
        <v>0</v>
      </c>
      <c r="AQ174" s="49">
        <f t="shared" si="120"/>
        <v>0</v>
      </c>
      <c r="AR174" s="49">
        <f>AG174*AM174</f>
        <v>0</v>
      </c>
      <c r="AS174" s="49">
        <v>0</v>
      </c>
      <c r="AT174" s="49">
        <f t="shared" si="121"/>
        <v>0</v>
      </c>
      <c r="AU174" s="51"/>
    </row>
    <row r="175" spans="1:58" x14ac:dyDescent="0.25">
      <c r="A175" s="17" t="s">
        <v>90</v>
      </c>
      <c r="B175" s="4"/>
      <c r="C175" s="4"/>
      <c r="D175" s="4"/>
      <c r="E175" s="4"/>
      <c r="F175" s="6"/>
      <c r="G175" s="5"/>
      <c r="H175" s="4"/>
      <c r="I175" s="4"/>
      <c r="J175" s="4"/>
      <c r="K175" s="4"/>
      <c r="L175" s="4"/>
      <c r="M175" s="6"/>
      <c r="N175" s="5"/>
      <c r="O175" s="4"/>
      <c r="P175" s="4"/>
      <c r="Q175" s="4"/>
      <c r="R175" s="4"/>
      <c r="S175" s="4"/>
      <c r="T175" s="6"/>
      <c r="U175" s="5"/>
      <c r="V175" s="4"/>
      <c r="W175" s="4"/>
      <c r="X175" s="4"/>
      <c r="Y175" s="4"/>
      <c r="Z175" s="4"/>
      <c r="AA175" s="6"/>
      <c r="AB175" s="5"/>
      <c r="AC175" s="4"/>
      <c r="AD175" s="4"/>
      <c r="AE175" s="4"/>
      <c r="AF175" s="4"/>
      <c r="AG175" s="50"/>
      <c r="AH175" s="50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49">
        <f>SUM(AT176:AT179)</f>
        <v>0</v>
      </c>
    </row>
    <row r="176" spans="1:58" x14ac:dyDescent="0.25">
      <c r="A176" s="8" t="s">
        <v>84</v>
      </c>
      <c r="B176" s="4"/>
      <c r="C176" s="4">
        <v>1.5</v>
      </c>
      <c r="D176" s="4"/>
      <c r="E176" s="4">
        <v>1.5</v>
      </c>
      <c r="F176" s="6">
        <v>1.5</v>
      </c>
      <c r="G176" s="5">
        <v>1.5</v>
      </c>
      <c r="H176" s="4">
        <v>1.5</v>
      </c>
      <c r="I176" s="4"/>
      <c r="J176" s="4">
        <v>1.5</v>
      </c>
      <c r="K176" s="4"/>
      <c r="L176" s="4">
        <v>1.5</v>
      </c>
      <c r="M176" s="6">
        <v>1.5</v>
      </c>
      <c r="N176" s="5">
        <v>1.5</v>
      </c>
      <c r="O176" s="4">
        <v>1.5</v>
      </c>
      <c r="P176" s="4"/>
      <c r="Q176" s="4">
        <v>1.5</v>
      </c>
      <c r="R176" s="4"/>
      <c r="S176" s="4">
        <v>1.5</v>
      </c>
      <c r="T176" s="6">
        <v>1.5</v>
      </c>
      <c r="U176" s="5">
        <v>1.5</v>
      </c>
      <c r="V176" s="4">
        <v>1.5</v>
      </c>
      <c r="W176" s="4"/>
      <c r="X176" s="4">
        <v>1.5</v>
      </c>
      <c r="Y176" s="4"/>
      <c r="Z176" s="4">
        <v>1.5</v>
      </c>
      <c r="AA176" s="6">
        <v>1.5</v>
      </c>
      <c r="AB176" s="5">
        <v>1.5</v>
      </c>
      <c r="AC176" s="4">
        <v>1.5</v>
      </c>
      <c r="AD176" s="4"/>
      <c r="AE176" s="4">
        <v>1.5</v>
      </c>
      <c r="AF176" s="4"/>
      <c r="AG176" s="47">
        <f t="shared" ref="AG176:AG184" si="122">SUM(AC176:AF176,V176:AA176,O176:T176,H176:M176,B176:F176)</f>
        <v>25.5</v>
      </c>
      <c r="AH176" s="47">
        <f t="shared" ref="AH176:AH184" si="123">AB176+U176+N176+G176</f>
        <v>6</v>
      </c>
      <c r="AI176" s="47">
        <v>0</v>
      </c>
      <c r="AJ176" s="48">
        <f>BPU!$D$4</f>
        <v>0</v>
      </c>
      <c r="AK176" s="48">
        <f>BPU!$D$5</f>
        <v>0</v>
      </c>
      <c r="AL176" s="48">
        <f>BPU!$D$6</f>
        <v>0</v>
      </c>
      <c r="AM176" s="48">
        <f>BPU!$D$7</f>
        <v>0</v>
      </c>
      <c r="AN176" s="48">
        <f>BPU!$D$8</f>
        <v>0</v>
      </c>
      <c r="AO176" s="49">
        <f t="shared" ref="AO176:AO179" si="124">AG176*AJ176</f>
        <v>0</v>
      </c>
      <c r="AP176" s="48"/>
      <c r="AQ176" s="49">
        <f t="shared" si="120"/>
        <v>0</v>
      </c>
      <c r="AR176" s="48"/>
      <c r="AS176" s="49">
        <v>0</v>
      </c>
      <c r="AT176" s="49">
        <f t="shared" ref="AT176:AT179" si="125">SUM(AO176:AS176)</f>
        <v>0</v>
      </c>
      <c r="AU176" s="51"/>
    </row>
    <row r="177" spans="1:58" x14ac:dyDescent="0.25">
      <c r="A177" s="8" t="s">
        <v>85</v>
      </c>
      <c r="B177" s="4"/>
      <c r="C177" s="4"/>
      <c r="D177" s="4"/>
      <c r="E177" s="4">
        <v>0.66666666666666663</v>
      </c>
      <c r="F177" s="6"/>
      <c r="G177" s="5"/>
      <c r="H177" s="4"/>
      <c r="I177" s="4"/>
      <c r="J177" s="4"/>
      <c r="K177" s="4"/>
      <c r="L177" s="4">
        <v>0.66666666666666663</v>
      </c>
      <c r="M177" s="6"/>
      <c r="N177" s="5"/>
      <c r="O177" s="4"/>
      <c r="P177" s="4"/>
      <c r="Q177" s="4"/>
      <c r="R177" s="4"/>
      <c r="S177" s="4">
        <v>0.66666666666666663</v>
      </c>
      <c r="T177" s="6"/>
      <c r="U177" s="5"/>
      <c r="V177" s="4"/>
      <c r="W177" s="4"/>
      <c r="X177" s="4"/>
      <c r="Y177" s="4"/>
      <c r="Z177" s="4">
        <v>0.66666666666666663</v>
      </c>
      <c r="AA177" s="6"/>
      <c r="AB177" s="5"/>
      <c r="AC177" s="4"/>
      <c r="AD177" s="4"/>
      <c r="AE177" s="4"/>
      <c r="AF177" s="4"/>
      <c r="AG177" s="47">
        <f t="shared" si="122"/>
        <v>2.6666666666666665</v>
      </c>
      <c r="AH177" s="47">
        <f t="shared" si="123"/>
        <v>0</v>
      </c>
      <c r="AI177" s="47">
        <v>0</v>
      </c>
      <c r="AJ177" s="48">
        <f>BPU!$D$4</f>
        <v>0</v>
      </c>
      <c r="AK177" s="48">
        <f>BPU!$D$5</f>
        <v>0</v>
      </c>
      <c r="AL177" s="48">
        <f>BPU!$D$6</f>
        <v>0</v>
      </c>
      <c r="AM177" s="48">
        <f>BPU!$D$7</f>
        <v>0</v>
      </c>
      <c r="AN177" s="48">
        <f>BPU!$D$8</f>
        <v>0</v>
      </c>
      <c r="AO177" s="49">
        <f t="shared" si="124"/>
        <v>0</v>
      </c>
      <c r="AP177" s="48"/>
      <c r="AQ177" s="49">
        <f t="shared" si="120"/>
        <v>0</v>
      </c>
      <c r="AR177" s="48"/>
      <c r="AS177" s="49">
        <v>0</v>
      </c>
      <c r="AT177" s="49">
        <f t="shared" si="125"/>
        <v>0</v>
      </c>
      <c r="AU177" s="51"/>
    </row>
    <row r="178" spans="1:58" x14ac:dyDescent="0.25">
      <c r="A178" s="8" t="s">
        <v>86</v>
      </c>
      <c r="B178" s="4"/>
      <c r="C178" s="4">
        <v>1.5833333333333337</v>
      </c>
      <c r="D178" s="4"/>
      <c r="E178" s="4"/>
      <c r="F178" s="6"/>
      <c r="G178" s="5"/>
      <c r="H178" s="4"/>
      <c r="I178" s="4"/>
      <c r="J178" s="4">
        <v>1.5833333333333337</v>
      </c>
      <c r="K178" s="4"/>
      <c r="L178" s="4"/>
      <c r="M178" s="6"/>
      <c r="N178" s="5"/>
      <c r="O178" s="4"/>
      <c r="P178" s="4"/>
      <c r="Q178" s="4">
        <v>1.5833333333333337</v>
      </c>
      <c r="R178" s="4"/>
      <c r="S178" s="4"/>
      <c r="T178" s="6"/>
      <c r="U178" s="5"/>
      <c r="V178" s="4"/>
      <c r="W178" s="4"/>
      <c r="X178" s="4">
        <v>1.5833333333333337</v>
      </c>
      <c r="Y178" s="4"/>
      <c r="Z178" s="4"/>
      <c r="AA178" s="6"/>
      <c r="AB178" s="5"/>
      <c r="AC178" s="4"/>
      <c r="AD178" s="4"/>
      <c r="AE178" s="4">
        <v>1.5833333333333337</v>
      </c>
      <c r="AF178" s="4"/>
      <c r="AG178" s="47">
        <f t="shared" si="122"/>
        <v>7.9166666666666687</v>
      </c>
      <c r="AH178" s="47">
        <f t="shared" si="123"/>
        <v>0</v>
      </c>
      <c r="AI178" s="47">
        <v>0</v>
      </c>
      <c r="AJ178" s="48">
        <f>BPU!$D$4</f>
        <v>0</v>
      </c>
      <c r="AK178" s="48">
        <f>BPU!$D$5</f>
        <v>0</v>
      </c>
      <c r="AL178" s="48">
        <f>BPU!$D$6</f>
        <v>0</v>
      </c>
      <c r="AM178" s="48">
        <f>BPU!$D$7</f>
        <v>0</v>
      </c>
      <c r="AN178" s="48">
        <f>BPU!$D$8</f>
        <v>0</v>
      </c>
      <c r="AO178" s="49">
        <f t="shared" si="124"/>
        <v>0</v>
      </c>
      <c r="AP178" s="48"/>
      <c r="AQ178" s="49">
        <f t="shared" si="120"/>
        <v>0</v>
      </c>
      <c r="AR178" s="48"/>
      <c r="AS178" s="49">
        <v>0</v>
      </c>
      <c r="AT178" s="49">
        <f t="shared" si="125"/>
        <v>0</v>
      </c>
      <c r="AU178" s="51"/>
    </row>
    <row r="179" spans="1:58" x14ac:dyDescent="0.25">
      <c r="A179" s="8" t="s">
        <v>87</v>
      </c>
      <c r="B179" s="4"/>
      <c r="C179" s="4">
        <v>1.5</v>
      </c>
      <c r="D179" s="4"/>
      <c r="E179" s="4">
        <v>1.5</v>
      </c>
      <c r="F179" s="6">
        <v>1.5</v>
      </c>
      <c r="G179" s="5">
        <v>1.5</v>
      </c>
      <c r="H179" s="4">
        <v>1.5</v>
      </c>
      <c r="I179" s="4"/>
      <c r="J179" s="4">
        <v>1.5</v>
      </c>
      <c r="K179" s="4"/>
      <c r="L179" s="4">
        <v>1.5</v>
      </c>
      <c r="M179" s="6">
        <v>1.5</v>
      </c>
      <c r="N179" s="5">
        <v>1.5</v>
      </c>
      <c r="O179" s="4">
        <v>1.5</v>
      </c>
      <c r="P179" s="4"/>
      <c r="Q179" s="4">
        <v>1.5</v>
      </c>
      <c r="R179" s="4"/>
      <c r="S179" s="4">
        <v>1.5</v>
      </c>
      <c r="T179" s="6">
        <v>1.5</v>
      </c>
      <c r="U179" s="5">
        <v>1.5</v>
      </c>
      <c r="V179" s="4">
        <v>1.5</v>
      </c>
      <c r="W179" s="4"/>
      <c r="X179" s="4">
        <v>1.5</v>
      </c>
      <c r="Y179" s="4"/>
      <c r="Z179" s="4">
        <v>1.5</v>
      </c>
      <c r="AA179" s="6">
        <v>1.5</v>
      </c>
      <c r="AB179" s="5">
        <v>1.5</v>
      </c>
      <c r="AC179" s="4">
        <v>1.5</v>
      </c>
      <c r="AD179" s="4"/>
      <c r="AE179" s="4">
        <v>1.5</v>
      </c>
      <c r="AF179" s="4"/>
      <c r="AG179" s="47">
        <f t="shared" si="122"/>
        <v>25.5</v>
      </c>
      <c r="AH179" s="47">
        <f t="shared" si="123"/>
        <v>6</v>
      </c>
      <c r="AI179" s="47">
        <v>0</v>
      </c>
      <c r="AJ179" s="48">
        <f>BPU!$D$4</f>
        <v>0</v>
      </c>
      <c r="AK179" s="48">
        <f>BPU!$D$5</f>
        <v>0</v>
      </c>
      <c r="AL179" s="48">
        <f>BPU!$D$6</f>
        <v>0</v>
      </c>
      <c r="AM179" s="48">
        <f>BPU!$D$7</f>
        <v>0</v>
      </c>
      <c r="AN179" s="48">
        <f>BPU!$D$8</f>
        <v>0</v>
      </c>
      <c r="AO179" s="49">
        <f t="shared" si="124"/>
        <v>0</v>
      </c>
      <c r="AP179" s="48"/>
      <c r="AQ179" s="49">
        <f t="shared" si="120"/>
        <v>0</v>
      </c>
      <c r="AR179" s="48"/>
      <c r="AS179" s="49">
        <v>0</v>
      </c>
      <c r="AT179" s="49">
        <f t="shared" si="125"/>
        <v>0</v>
      </c>
      <c r="AU179" s="51"/>
    </row>
    <row r="180" spans="1:58" x14ac:dyDescent="0.25">
      <c r="A180" s="17" t="s">
        <v>91</v>
      </c>
      <c r="B180" s="4"/>
      <c r="C180" s="4"/>
      <c r="D180" s="4"/>
      <c r="E180" s="4"/>
      <c r="F180" s="6"/>
      <c r="G180" s="5"/>
      <c r="H180" s="4"/>
      <c r="I180" s="4"/>
      <c r="J180" s="4"/>
      <c r="K180" s="4"/>
      <c r="L180" s="4"/>
      <c r="M180" s="6"/>
      <c r="N180" s="5"/>
      <c r="O180" s="4"/>
      <c r="P180" s="4"/>
      <c r="Q180" s="4"/>
      <c r="R180" s="4"/>
      <c r="S180" s="4"/>
      <c r="T180" s="6"/>
      <c r="U180" s="5"/>
      <c r="V180" s="4"/>
      <c r="W180" s="4"/>
      <c r="X180" s="4"/>
      <c r="Y180" s="4"/>
      <c r="Z180" s="4"/>
      <c r="AA180" s="6"/>
      <c r="AB180" s="5"/>
      <c r="AC180" s="4"/>
      <c r="AD180" s="4"/>
      <c r="AE180" s="4"/>
      <c r="AF180" s="4"/>
      <c r="AG180" s="50"/>
      <c r="AH180" s="50"/>
      <c r="AI180" s="51"/>
      <c r="AJ180" s="51"/>
      <c r="AK180" s="51"/>
      <c r="AL180" s="51"/>
      <c r="AM180" s="51"/>
      <c r="AN180" s="51"/>
      <c r="AO180" s="51"/>
      <c r="AP180" s="51"/>
      <c r="AQ180" s="51"/>
      <c r="AR180" s="51"/>
      <c r="AS180" s="51"/>
      <c r="AT180" s="51"/>
      <c r="AU180" s="49">
        <f>SUM(AT181:AT184)</f>
        <v>0</v>
      </c>
    </row>
    <row r="181" spans="1:58" x14ac:dyDescent="0.25">
      <c r="A181" s="8" t="s">
        <v>81</v>
      </c>
      <c r="B181" s="4"/>
      <c r="C181" s="4"/>
      <c r="D181" s="4"/>
      <c r="E181" s="4">
        <v>1.166666666666667</v>
      </c>
      <c r="F181" s="6"/>
      <c r="G181" s="5"/>
      <c r="H181" s="4"/>
      <c r="I181" s="4"/>
      <c r="J181" s="4"/>
      <c r="K181" s="4"/>
      <c r="L181" s="4">
        <v>1.166666666666667</v>
      </c>
      <c r="M181" s="6"/>
      <c r="N181" s="5"/>
      <c r="O181" s="4"/>
      <c r="P181" s="4"/>
      <c r="Q181" s="4"/>
      <c r="R181" s="4"/>
      <c r="S181" s="4">
        <v>1.166666666666667</v>
      </c>
      <c r="T181" s="6"/>
      <c r="U181" s="5"/>
      <c r="V181" s="4"/>
      <c r="W181" s="4"/>
      <c r="X181" s="4"/>
      <c r="Y181" s="4"/>
      <c r="Z181" s="4">
        <v>1.166666666666667</v>
      </c>
      <c r="AA181" s="6"/>
      <c r="AB181" s="5"/>
      <c r="AC181" s="4"/>
      <c r="AD181" s="4"/>
      <c r="AE181" s="4"/>
      <c r="AF181" s="4"/>
      <c r="AG181" s="47">
        <f t="shared" si="122"/>
        <v>4.6666666666666679</v>
      </c>
      <c r="AH181" s="47">
        <f t="shared" si="123"/>
        <v>0</v>
      </c>
      <c r="AI181" s="47">
        <v>0</v>
      </c>
      <c r="AJ181" s="48">
        <f>BPU!$D$4</f>
        <v>0</v>
      </c>
      <c r="AK181" s="48">
        <f>BPU!$D$5</f>
        <v>0</v>
      </c>
      <c r="AL181" s="48">
        <f>BPU!$D$6</f>
        <v>0</v>
      </c>
      <c r="AM181" s="48">
        <f>BPU!$D$7</f>
        <v>0</v>
      </c>
      <c r="AN181" s="48">
        <f>BPU!$D$8</f>
        <v>0</v>
      </c>
      <c r="AO181" s="49">
        <f t="shared" ref="AO181:AO184" si="126">AG181*AJ181</f>
        <v>0</v>
      </c>
      <c r="AP181" s="48"/>
      <c r="AQ181" s="49">
        <f t="shared" ref="AQ181:AQ184" si="127">AH181*AK181</f>
        <v>0</v>
      </c>
      <c r="AR181" s="48"/>
      <c r="AS181" s="49">
        <v>0</v>
      </c>
      <c r="AT181" s="49">
        <f t="shared" ref="AT181:AT184" si="128">SUM(AO181:AS181)</f>
        <v>0</v>
      </c>
      <c r="AU181" s="51"/>
    </row>
    <row r="182" spans="1:58" x14ac:dyDescent="0.25">
      <c r="A182" s="8" t="s">
        <v>78</v>
      </c>
      <c r="B182" s="4"/>
      <c r="C182" s="4"/>
      <c r="D182" s="4"/>
      <c r="E182" s="4">
        <v>1</v>
      </c>
      <c r="F182" s="6"/>
      <c r="G182" s="5"/>
      <c r="H182" s="4"/>
      <c r="I182" s="4"/>
      <c r="J182" s="4"/>
      <c r="K182" s="4"/>
      <c r="L182" s="4">
        <v>1</v>
      </c>
      <c r="M182" s="6"/>
      <c r="N182" s="5"/>
      <c r="O182" s="4"/>
      <c r="P182" s="4"/>
      <c r="Q182" s="4"/>
      <c r="R182" s="4"/>
      <c r="S182" s="4">
        <v>1</v>
      </c>
      <c r="T182" s="6"/>
      <c r="U182" s="5"/>
      <c r="V182" s="4"/>
      <c r="W182" s="4"/>
      <c r="X182" s="4"/>
      <c r="Y182" s="4"/>
      <c r="Z182" s="4">
        <v>1</v>
      </c>
      <c r="AA182" s="6"/>
      <c r="AB182" s="5"/>
      <c r="AC182" s="4"/>
      <c r="AD182" s="4"/>
      <c r="AE182" s="4"/>
      <c r="AF182" s="4"/>
      <c r="AG182" s="47">
        <f t="shared" si="122"/>
        <v>4</v>
      </c>
      <c r="AH182" s="47">
        <f t="shared" si="123"/>
        <v>0</v>
      </c>
      <c r="AI182" s="47">
        <v>0</v>
      </c>
      <c r="AJ182" s="48">
        <f>BPU!$D$4</f>
        <v>0</v>
      </c>
      <c r="AK182" s="48">
        <f>BPU!$D$5</f>
        <v>0</v>
      </c>
      <c r="AL182" s="48">
        <f>BPU!$D$6</f>
        <v>0</v>
      </c>
      <c r="AM182" s="48">
        <f>BPU!$D$7</f>
        <v>0</v>
      </c>
      <c r="AN182" s="48">
        <f>BPU!$D$8</f>
        <v>0</v>
      </c>
      <c r="AO182" s="49">
        <f t="shared" si="126"/>
        <v>0</v>
      </c>
      <c r="AP182" s="48"/>
      <c r="AQ182" s="49">
        <f t="shared" si="127"/>
        <v>0</v>
      </c>
      <c r="AR182" s="48"/>
      <c r="AS182" s="49">
        <v>0</v>
      </c>
      <c r="AT182" s="49">
        <f t="shared" si="128"/>
        <v>0</v>
      </c>
      <c r="AU182" s="51"/>
    </row>
    <row r="183" spans="1:58" x14ac:dyDescent="0.25">
      <c r="A183" s="8" t="s">
        <v>82</v>
      </c>
      <c r="B183" s="4"/>
      <c r="C183" s="4"/>
      <c r="D183" s="4"/>
      <c r="E183" s="4">
        <v>0.83</v>
      </c>
      <c r="F183" s="6"/>
      <c r="G183" s="5"/>
      <c r="H183" s="4"/>
      <c r="I183" s="4"/>
      <c r="J183" s="4"/>
      <c r="K183" s="4"/>
      <c r="L183" s="4">
        <v>0.83</v>
      </c>
      <c r="M183" s="6"/>
      <c r="N183" s="5"/>
      <c r="O183" s="4"/>
      <c r="P183" s="4"/>
      <c r="Q183" s="4"/>
      <c r="R183" s="4"/>
      <c r="S183" s="4">
        <v>0.83</v>
      </c>
      <c r="T183" s="6"/>
      <c r="U183" s="5"/>
      <c r="V183" s="4"/>
      <c r="W183" s="4"/>
      <c r="X183" s="4"/>
      <c r="Y183" s="4"/>
      <c r="Z183" s="4">
        <v>0.83</v>
      </c>
      <c r="AA183" s="6"/>
      <c r="AB183" s="5"/>
      <c r="AC183" s="4"/>
      <c r="AD183" s="4"/>
      <c r="AE183" s="4"/>
      <c r="AF183" s="4"/>
      <c r="AG183" s="47">
        <f t="shared" si="122"/>
        <v>3.32</v>
      </c>
      <c r="AH183" s="47">
        <f t="shared" si="123"/>
        <v>0</v>
      </c>
      <c r="AI183" s="47">
        <v>0</v>
      </c>
      <c r="AJ183" s="48">
        <f>BPU!$D$4</f>
        <v>0</v>
      </c>
      <c r="AK183" s="48">
        <f>BPU!$D$5</f>
        <v>0</v>
      </c>
      <c r="AL183" s="48">
        <f>BPU!$D$6</f>
        <v>0</v>
      </c>
      <c r="AM183" s="48">
        <f>BPU!$D$7</f>
        <v>0</v>
      </c>
      <c r="AN183" s="48">
        <f>BPU!$D$8</f>
        <v>0</v>
      </c>
      <c r="AO183" s="49">
        <f t="shared" si="126"/>
        <v>0</v>
      </c>
      <c r="AP183" s="48"/>
      <c r="AQ183" s="49">
        <f t="shared" si="127"/>
        <v>0</v>
      </c>
      <c r="AR183" s="48"/>
      <c r="AS183" s="49">
        <v>0</v>
      </c>
      <c r="AT183" s="49">
        <f t="shared" si="128"/>
        <v>0</v>
      </c>
      <c r="AU183" s="51"/>
    </row>
    <row r="184" spans="1:58" x14ac:dyDescent="0.25">
      <c r="A184" s="8" t="s">
        <v>83</v>
      </c>
      <c r="B184" s="4"/>
      <c r="C184" s="4"/>
      <c r="D184" s="4"/>
      <c r="E184" s="4">
        <v>0.5</v>
      </c>
      <c r="F184" s="6"/>
      <c r="G184" s="5"/>
      <c r="H184" s="4"/>
      <c r="I184" s="4"/>
      <c r="J184" s="4"/>
      <c r="K184" s="4"/>
      <c r="L184" s="4">
        <v>0.5</v>
      </c>
      <c r="M184" s="6"/>
      <c r="N184" s="5"/>
      <c r="O184" s="4"/>
      <c r="P184" s="4"/>
      <c r="Q184" s="4"/>
      <c r="R184" s="4"/>
      <c r="S184" s="4">
        <v>0.5</v>
      </c>
      <c r="T184" s="6"/>
      <c r="U184" s="5"/>
      <c r="V184" s="4"/>
      <c r="W184" s="4"/>
      <c r="X184" s="4"/>
      <c r="Y184" s="4"/>
      <c r="Z184" s="4">
        <v>0.5</v>
      </c>
      <c r="AA184" s="6"/>
      <c r="AB184" s="5"/>
      <c r="AC184" s="4"/>
      <c r="AD184" s="4"/>
      <c r="AE184" s="4"/>
      <c r="AF184" s="4"/>
      <c r="AG184" s="47">
        <f t="shared" si="122"/>
        <v>2</v>
      </c>
      <c r="AH184" s="47">
        <f t="shared" si="123"/>
        <v>0</v>
      </c>
      <c r="AI184" s="47">
        <v>0</v>
      </c>
      <c r="AJ184" s="48">
        <f>BPU!$D$4</f>
        <v>0</v>
      </c>
      <c r="AK184" s="48">
        <f>BPU!$D$5</f>
        <v>0</v>
      </c>
      <c r="AL184" s="48">
        <f>BPU!$D$6</f>
        <v>0</v>
      </c>
      <c r="AM184" s="48">
        <f>BPU!$D$7</f>
        <v>0</v>
      </c>
      <c r="AN184" s="48">
        <f>BPU!$D$8</f>
        <v>0</v>
      </c>
      <c r="AO184" s="49">
        <f t="shared" si="126"/>
        <v>0</v>
      </c>
      <c r="AP184" s="48"/>
      <c r="AQ184" s="49">
        <f t="shared" si="127"/>
        <v>0</v>
      </c>
      <c r="AR184" s="48"/>
      <c r="AS184" s="49">
        <v>0</v>
      </c>
      <c r="AT184" s="49">
        <f t="shared" si="128"/>
        <v>0</v>
      </c>
      <c r="AU184" s="51"/>
    </row>
    <row r="185" spans="1:58" x14ac:dyDescent="0.25">
      <c r="A185" s="8" t="s">
        <v>7</v>
      </c>
      <c r="B185" s="4">
        <f t="shared" ref="B185:AF185" si="129">SUM(B172:B184)</f>
        <v>6.25</v>
      </c>
      <c r="C185" s="4">
        <f t="shared" si="129"/>
        <v>4.5833333333333339</v>
      </c>
      <c r="D185" s="4">
        <f t="shared" si="129"/>
        <v>0</v>
      </c>
      <c r="E185" s="4">
        <f t="shared" si="129"/>
        <v>13.413333333333332</v>
      </c>
      <c r="F185" s="6">
        <f t="shared" si="129"/>
        <v>3</v>
      </c>
      <c r="G185" s="5">
        <f t="shared" si="129"/>
        <v>3</v>
      </c>
      <c r="H185" s="4">
        <f t="shared" si="129"/>
        <v>3</v>
      </c>
      <c r="I185" s="4">
        <f t="shared" si="129"/>
        <v>6.25</v>
      </c>
      <c r="J185" s="4">
        <f t="shared" si="129"/>
        <v>4.5833333333333339</v>
      </c>
      <c r="K185" s="4">
        <f t="shared" si="129"/>
        <v>0</v>
      </c>
      <c r="L185" s="4">
        <f t="shared" si="129"/>
        <v>13.913333333333332</v>
      </c>
      <c r="M185" s="6">
        <f t="shared" si="129"/>
        <v>3</v>
      </c>
      <c r="N185" s="5">
        <f t="shared" si="129"/>
        <v>3</v>
      </c>
      <c r="O185" s="4">
        <f t="shared" si="129"/>
        <v>3</v>
      </c>
      <c r="P185" s="4">
        <f t="shared" si="129"/>
        <v>6.25</v>
      </c>
      <c r="Q185" s="4">
        <f t="shared" si="129"/>
        <v>4.5833333333333339</v>
      </c>
      <c r="R185" s="4">
        <f t="shared" si="129"/>
        <v>0</v>
      </c>
      <c r="S185" s="4">
        <f t="shared" si="129"/>
        <v>13.413333333333332</v>
      </c>
      <c r="T185" s="6">
        <f t="shared" si="129"/>
        <v>3</v>
      </c>
      <c r="U185" s="5">
        <f t="shared" si="129"/>
        <v>3</v>
      </c>
      <c r="V185" s="4">
        <f t="shared" si="129"/>
        <v>3</v>
      </c>
      <c r="W185" s="4">
        <f t="shared" si="129"/>
        <v>6.25</v>
      </c>
      <c r="X185" s="4">
        <f t="shared" si="129"/>
        <v>4.5833333333333339</v>
      </c>
      <c r="Y185" s="4">
        <f t="shared" si="129"/>
        <v>0</v>
      </c>
      <c r="Z185" s="4">
        <f t="shared" si="129"/>
        <v>13.413333333333332</v>
      </c>
      <c r="AA185" s="6">
        <f t="shared" si="129"/>
        <v>3</v>
      </c>
      <c r="AB185" s="5">
        <f t="shared" si="129"/>
        <v>3</v>
      </c>
      <c r="AC185" s="4">
        <f t="shared" si="129"/>
        <v>3</v>
      </c>
      <c r="AD185" s="4">
        <f t="shared" si="129"/>
        <v>6.25</v>
      </c>
      <c r="AE185" s="4">
        <f t="shared" si="129"/>
        <v>4.5833333333333339</v>
      </c>
      <c r="AF185" s="4">
        <f t="shared" si="129"/>
        <v>0</v>
      </c>
      <c r="AG185" s="2">
        <f>SUM(AC185:AF185,V185:AA185,O185:T185,H185:M185,B185:F185)</f>
        <v>132.32</v>
      </c>
      <c r="AH185" s="2">
        <f>AB185+U185+N185+G185</f>
        <v>12</v>
      </c>
      <c r="AI185" s="2">
        <v>0</v>
      </c>
      <c r="AO185" s="15"/>
      <c r="AQ185" s="15"/>
      <c r="AS185" s="52" t="str">
        <f>"Total du mois "&amp;A167</f>
        <v>Total du mois OCTOBRE 2024</v>
      </c>
      <c r="AT185" s="53">
        <f>SUM(AT172:AT184)</f>
        <v>0</v>
      </c>
    </row>
    <row r="186" spans="1:58" x14ac:dyDescent="0.25">
      <c r="A186" s="8"/>
      <c r="B186" s="4"/>
      <c r="C186" s="4"/>
      <c r="D186" s="4"/>
      <c r="E186" s="4"/>
      <c r="F186" s="6"/>
      <c r="G186" s="5"/>
      <c r="H186" s="4"/>
      <c r="I186" s="4"/>
      <c r="J186" s="4"/>
      <c r="K186" s="4"/>
      <c r="L186" s="4"/>
      <c r="M186" s="6"/>
      <c r="N186" s="5"/>
      <c r="O186" s="4"/>
      <c r="P186" s="4"/>
      <c r="Q186" s="4"/>
      <c r="R186" s="4"/>
      <c r="S186" s="4"/>
      <c r="T186" s="6"/>
      <c r="U186" s="5"/>
      <c r="V186" s="4"/>
      <c r="W186" s="4"/>
      <c r="X186" s="4"/>
      <c r="Y186" s="4"/>
      <c r="Z186" s="4"/>
      <c r="AA186" s="6"/>
      <c r="AB186" s="5"/>
      <c r="AC186" s="4"/>
      <c r="AD186" s="4"/>
      <c r="AE186" s="4"/>
      <c r="AF186" s="4"/>
    </row>
    <row r="187" spans="1:58" x14ac:dyDescent="0.25">
      <c r="A187" s="81" t="s">
        <v>18</v>
      </c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</row>
    <row r="188" spans="1:58" x14ac:dyDescent="0.25">
      <c r="A188" s="10" t="s">
        <v>16</v>
      </c>
      <c r="B188" s="81">
        <v>44</v>
      </c>
      <c r="C188" s="81"/>
      <c r="D188" s="81"/>
      <c r="E188" s="81">
        <v>45</v>
      </c>
      <c r="F188" s="81"/>
      <c r="G188" s="81"/>
      <c r="H188" s="81"/>
      <c r="I188" s="81"/>
      <c r="J188" s="81"/>
      <c r="K188" s="81"/>
      <c r="L188" s="81">
        <v>46</v>
      </c>
      <c r="M188" s="81"/>
      <c r="N188" s="81"/>
      <c r="O188" s="81"/>
      <c r="P188" s="81"/>
      <c r="Q188" s="81"/>
      <c r="R188" s="81"/>
      <c r="S188" s="81">
        <v>47</v>
      </c>
      <c r="T188" s="81"/>
      <c r="U188" s="81"/>
      <c r="V188" s="81"/>
      <c r="W188" s="81"/>
      <c r="X188" s="81"/>
      <c r="Y188" s="81"/>
      <c r="Z188" s="81">
        <v>48</v>
      </c>
      <c r="AA188" s="81"/>
      <c r="AB188" s="81"/>
      <c r="AC188" s="81"/>
      <c r="AD188" s="81"/>
      <c r="AE188" s="81"/>
      <c r="AF188" s="10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</row>
    <row r="189" spans="1:58" x14ac:dyDescent="0.25">
      <c r="A189" s="10"/>
      <c r="B189" s="7" t="s">
        <v>14</v>
      </c>
      <c r="C189" s="6" t="s">
        <v>13</v>
      </c>
      <c r="D189" s="5" t="s">
        <v>9</v>
      </c>
      <c r="E189" s="9" t="s">
        <v>12</v>
      </c>
      <c r="F189" s="9" t="s">
        <v>11</v>
      </c>
      <c r="G189" s="9" t="s">
        <v>11</v>
      </c>
      <c r="H189" s="9" t="s">
        <v>15</v>
      </c>
      <c r="I189" s="9" t="s">
        <v>14</v>
      </c>
      <c r="J189" s="6" t="s">
        <v>13</v>
      </c>
      <c r="K189" s="5" t="s">
        <v>9</v>
      </c>
      <c r="L189" s="7" t="s">
        <v>12</v>
      </c>
      <c r="M189" s="9" t="s">
        <v>11</v>
      </c>
      <c r="N189" s="9" t="s">
        <v>11</v>
      </c>
      <c r="O189" s="9" t="s">
        <v>15</v>
      </c>
      <c r="P189" s="9" t="s">
        <v>14</v>
      </c>
      <c r="Q189" s="6" t="s">
        <v>13</v>
      </c>
      <c r="R189" s="5" t="s">
        <v>9</v>
      </c>
      <c r="S189" s="9" t="s">
        <v>12</v>
      </c>
      <c r="T189" s="9" t="s">
        <v>11</v>
      </c>
      <c r="U189" s="9" t="s">
        <v>11</v>
      </c>
      <c r="V189" s="9" t="s">
        <v>15</v>
      </c>
      <c r="W189" s="9" t="s">
        <v>14</v>
      </c>
      <c r="X189" s="6" t="s">
        <v>13</v>
      </c>
      <c r="Y189" s="5" t="s">
        <v>9</v>
      </c>
      <c r="Z189" s="9" t="s">
        <v>12</v>
      </c>
      <c r="AA189" s="9" t="s">
        <v>11</v>
      </c>
      <c r="AB189" s="9" t="s">
        <v>11</v>
      </c>
      <c r="AC189" s="9" t="s">
        <v>15</v>
      </c>
      <c r="AD189" s="9" t="s">
        <v>14</v>
      </c>
      <c r="AE189" s="6" t="s">
        <v>13</v>
      </c>
      <c r="AF189" s="9"/>
      <c r="AG189" s="12" t="s">
        <v>10</v>
      </c>
      <c r="AH189" s="11" t="s">
        <v>9</v>
      </c>
      <c r="AI189" s="7" t="s">
        <v>8</v>
      </c>
    </row>
    <row r="190" spans="1:58" x14ac:dyDescent="0.25">
      <c r="A190" s="10"/>
      <c r="B190" s="7">
        <v>1</v>
      </c>
      <c r="C190" s="6">
        <v>2</v>
      </c>
      <c r="D190" s="5">
        <v>3</v>
      </c>
      <c r="E190" s="9">
        <v>4</v>
      </c>
      <c r="F190" s="9">
        <v>5</v>
      </c>
      <c r="G190" s="9">
        <v>6</v>
      </c>
      <c r="H190" s="9">
        <v>7</v>
      </c>
      <c r="I190" s="9">
        <v>8</v>
      </c>
      <c r="J190" s="6">
        <v>9</v>
      </c>
      <c r="K190" s="5">
        <v>10</v>
      </c>
      <c r="L190" s="7">
        <v>11</v>
      </c>
      <c r="M190" s="9">
        <v>12</v>
      </c>
      <c r="N190" s="9">
        <v>13</v>
      </c>
      <c r="O190" s="9">
        <v>14</v>
      </c>
      <c r="P190" s="9">
        <v>15</v>
      </c>
      <c r="Q190" s="6">
        <v>16</v>
      </c>
      <c r="R190" s="5">
        <v>17</v>
      </c>
      <c r="S190" s="9">
        <v>18</v>
      </c>
      <c r="T190" s="9">
        <v>19</v>
      </c>
      <c r="U190" s="9">
        <v>20</v>
      </c>
      <c r="V190" s="9">
        <v>21</v>
      </c>
      <c r="W190" s="9">
        <v>22</v>
      </c>
      <c r="X190" s="6">
        <v>23</v>
      </c>
      <c r="Y190" s="5">
        <v>24</v>
      </c>
      <c r="Z190" s="9">
        <v>25</v>
      </c>
      <c r="AA190" s="9">
        <v>26</v>
      </c>
      <c r="AB190" s="9">
        <v>27</v>
      </c>
      <c r="AC190" s="9">
        <v>28</v>
      </c>
      <c r="AD190" s="9">
        <v>29</v>
      </c>
      <c r="AE190" s="6">
        <v>30</v>
      </c>
      <c r="AF190" s="9"/>
    </row>
    <row r="191" spans="1:58" x14ac:dyDescent="0.25">
      <c r="A191" s="19" t="s">
        <v>88</v>
      </c>
      <c r="B191" s="7"/>
      <c r="C191" s="6"/>
      <c r="D191" s="5"/>
      <c r="E191" s="9"/>
      <c r="F191" s="9"/>
      <c r="G191" s="9"/>
      <c r="H191" s="9"/>
      <c r="I191" s="9"/>
      <c r="J191" s="6"/>
      <c r="K191" s="5"/>
      <c r="L191" s="7"/>
      <c r="M191" s="9"/>
      <c r="N191" s="9"/>
      <c r="O191" s="9"/>
      <c r="P191" s="9"/>
      <c r="Q191" s="6"/>
      <c r="R191" s="5"/>
      <c r="S191" s="9"/>
      <c r="T191" s="9"/>
      <c r="U191" s="9"/>
      <c r="V191" s="9"/>
      <c r="W191" s="9"/>
      <c r="X191" s="6"/>
      <c r="Y191" s="5"/>
      <c r="Z191" s="9"/>
      <c r="AA191" s="9"/>
      <c r="AB191" s="9"/>
      <c r="AC191" s="9"/>
      <c r="AD191" s="9"/>
      <c r="AE191" s="6"/>
      <c r="AF191" s="9"/>
      <c r="AG191" s="50"/>
      <c r="AH191" s="50"/>
      <c r="AI191" s="51"/>
      <c r="AJ191" s="51"/>
      <c r="AK191" s="51"/>
      <c r="AL191" s="51"/>
      <c r="AM191" s="51"/>
      <c r="AN191" s="51"/>
      <c r="AO191" s="51"/>
      <c r="AP191" s="51"/>
      <c r="AQ191" s="51"/>
      <c r="AR191" s="51"/>
      <c r="AS191" s="51"/>
      <c r="AT191" s="51"/>
      <c r="AU191" s="49">
        <f>SUM(AT192:AT194)</f>
        <v>0</v>
      </c>
    </row>
    <row r="192" spans="1:58" x14ac:dyDescent="0.25">
      <c r="A192" s="8" t="s">
        <v>77</v>
      </c>
      <c r="B192" s="7">
        <v>2</v>
      </c>
      <c r="C192" s="6">
        <v>0</v>
      </c>
      <c r="D192" s="5">
        <v>0</v>
      </c>
      <c r="E192" s="4">
        <v>0</v>
      </c>
      <c r="F192" s="4">
        <v>2</v>
      </c>
      <c r="G192" s="4">
        <v>0</v>
      </c>
      <c r="H192" s="4">
        <v>0</v>
      </c>
      <c r="I192" s="4">
        <v>2</v>
      </c>
      <c r="J192" s="6">
        <v>0</v>
      </c>
      <c r="K192" s="5">
        <v>0</v>
      </c>
      <c r="L192" s="7">
        <v>0</v>
      </c>
      <c r="M192" s="4">
        <v>2</v>
      </c>
      <c r="N192" s="4">
        <v>0</v>
      </c>
      <c r="O192" s="4">
        <v>0</v>
      </c>
      <c r="P192" s="4">
        <v>2</v>
      </c>
      <c r="Q192" s="6">
        <v>0</v>
      </c>
      <c r="R192" s="5">
        <v>0</v>
      </c>
      <c r="S192" s="4">
        <v>0</v>
      </c>
      <c r="T192" s="4">
        <v>2</v>
      </c>
      <c r="U192" s="4">
        <v>0</v>
      </c>
      <c r="V192" s="4">
        <v>0</v>
      </c>
      <c r="W192" s="4">
        <v>2</v>
      </c>
      <c r="X192" s="6">
        <v>0</v>
      </c>
      <c r="Y192" s="5">
        <v>0</v>
      </c>
      <c r="Z192" s="4">
        <v>0</v>
      </c>
      <c r="AA192" s="4">
        <v>2</v>
      </c>
      <c r="AB192" s="4">
        <v>0</v>
      </c>
      <c r="AC192" s="4">
        <v>0</v>
      </c>
      <c r="AD192" s="4">
        <v>2</v>
      </c>
      <c r="AE192" s="6">
        <v>0</v>
      </c>
      <c r="AF192" s="9"/>
      <c r="AG192" s="47">
        <f t="shared" ref="AG192:AG194" si="130">SUM(B192:AF192)-AH192</f>
        <v>16</v>
      </c>
      <c r="AH192" s="47">
        <f t="shared" ref="AH192:AH194" si="131">Y192+R192+L192+K192+D192+B192</f>
        <v>2</v>
      </c>
      <c r="AI192" s="47">
        <f t="shared" ref="AI192:AI194" si="132">B192+L192</f>
        <v>2</v>
      </c>
      <c r="AJ192" s="48">
        <f>BPU!$D$4</f>
        <v>0</v>
      </c>
      <c r="AK192" s="48">
        <f>BPU!$D$5</f>
        <v>0</v>
      </c>
      <c r="AL192" s="48">
        <f>BPU!$D$6</f>
        <v>0</v>
      </c>
      <c r="AM192" s="48">
        <f>BPU!$D$7</f>
        <v>0</v>
      </c>
      <c r="AN192" s="48">
        <f>BPU!$D$8</f>
        <v>0</v>
      </c>
      <c r="AO192" s="49">
        <f>AG192*AJ192</f>
        <v>0</v>
      </c>
      <c r="AP192" s="48"/>
      <c r="AQ192" s="49">
        <f>AH192*AK192</f>
        <v>0</v>
      </c>
      <c r="AR192" s="48"/>
      <c r="AS192" s="49">
        <v>0</v>
      </c>
      <c r="AT192" s="49">
        <f>SUM(AO192:AS192)</f>
        <v>0</v>
      </c>
      <c r="AU192" s="51"/>
    </row>
    <row r="193" spans="1:58" x14ac:dyDescent="0.25">
      <c r="A193" s="8" t="s">
        <v>78</v>
      </c>
      <c r="B193" s="7">
        <v>4.25</v>
      </c>
      <c r="C193" s="6"/>
      <c r="D193" s="5">
        <v>0</v>
      </c>
      <c r="E193" s="4">
        <v>0</v>
      </c>
      <c r="F193" s="4">
        <v>4.25</v>
      </c>
      <c r="G193" s="4">
        <v>0</v>
      </c>
      <c r="H193" s="4">
        <v>0</v>
      </c>
      <c r="I193" s="4">
        <v>4.25</v>
      </c>
      <c r="J193" s="6"/>
      <c r="K193" s="5">
        <v>0</v>
      </c>
      <c r="L193" s="7">
        <v>0</v>
      </c>
      <c r="M193" s="4">
        <v>4.25</v>
      </c>
      <c r="N193" s="4">
        <v>0</v>
      </c>
      <c r="O193" s="4">
        <v>0</v>
      </c>
      <c r="P193" s="4">
        <v>4.25</v>
      </c>
      <c r="Q193" s="6"/>
      <c r="R193" s="5">
        <v>0</v>
      </c>
      <c r="S193" s="4">
        <v>0</v>
      </c>
      <c r="T193" s="4">
        <v>4.25</v>
      </c>
      <c r="U193" s="4">
        <v>0</v>
      </c>
      <c r="V193" s="4">
        <v>0</v>
      </c>
      <c r="W193" s="4">
        <v>4.25</v>
      </c>
      <c r="X193" s="6"/>
      <c r="Y193" s="5">
        <v>0</v>
      </c>
      <c r="Z193" s="4">
        <v>0</v>
      </c>
      <c r="AA193" s="4">
        <v>4.25</v>
      </c>
      <c r="AB193" s="4">
        <v>0</v>
      </c>
      <c r="AC193" s="4">
        <v>0</v>
      </c>
      <c r="AD193" s="4">
        <v>4.25</v>
      </c>
      <c r="AE193" s="6"/>
      <c r="AF193" s="9"/>
      <c r="AG193" s="47">
        <f t="shared" si="130"/>
        <v>34</v>
      </c>
      <c r="AH193" s="47">
        <f t="shared" si="131"/>
        <v>4.25</v>
      </c>
      <c r="AI193" s="47">
        <f t="shared" si="132"/>
        <v>4.25</v>
      </c>
      <c r="AJ193" s="48">
        <f>BPU!$D$4</f>
        <v>0</v>
      </c>
      <c r="AK193" s="48">
        <f>BPU!$D$5</f>
        <v>0</v>
      </c>
      <c r="AL193" s="48">
        <f>BPU!$D$6</f>
        <v>0</v>
      </c>
      <c r="AM193" s="48">
        <f>BPU!$D$7</f>
        <v>0</v>
      </c>
      <c r="AN193" s="48">
        <f>BPU!$D$8</f>
        <v>0</v>
      </c>
      <c r="AO193" s="49">
        <f t="shared" ref="AO193" si="133">AG193*AJ193</f>
        <v>0</v>
      </c>
      <c r="AP193" s="48"/>
      <c r="AQ193" s="49">
        <f t="shared" ref="AQ193:AQ198" si="134">AH193*AK193</f>
        <v>0</v>
      </c>
      <c r="AR193" s="48"/>
      <c r="AS193" s="49">
        <v>0</v>
      </c>
      <c r="AT193" s="49">
        <f t="shared" ref="AT193:AT194" si="135">SUM(AO193:AS193)</f>
        <v>0</v>
      </c>
      <c r="AU193" s="51"/>
    </row>
    <row r="194" spans="1:58" x14ac:dyDescent="0.25">
      <c r="A194" s="8" t="s">
        <v>79</v>
      </c>
      <c r="B194" s="7">
        <v>0.5</v>
      </c>
      <c r="C194" s="6">
        <v>0</v>
      </c>
      <c r="D194" s="5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6">
        <v>0</v>
      </c>
      <c r="K194" s="5">
        <v>0</v>
      </c>
      <c r="L194" s="7">
        <v>0</v>
      </c>
      <c r="M194" s="4">
        <v>0</v>
      </c>
      <c r="N194" s="4">
        <v>0</v>
      </c>
      <c r="O194" s="4">
        <v>0</v>
      </c>
      <c r="P194" s="4">
        <v>5</v>
      </c>
      <c r="Q194" s="6">
        <v>0</v>
      </c>
      <c r="R194" s="5">
        <v>0</v>
      </c>
      <c r="S194" s="4">
        <v>0</v>
      </c>
      <c r="T194" s="4">
        <v>0</v>
      </c>
      <c r="U194" s="4">
        <v>0</v>
      </c>
      <c r="V194" s="4">
        <v>0</v>
      </c>
      <c r="W194" s="4">
        <v>0</v>
      </c>
      <c r="X194" s="6">
        <v>0</v>
      </c>
      <c r="Y194" s="5">
        <v>0</v>
      </c>
      <c r="Z194" s="4">
        <v>0</v>
      </c>
      <c r="AA194" s="4">
        <v>0</v>
      </c>
      <c r="AB194" s="4">
        <v>0</v>
      </c>
      <c r="AC194" s="4">
        <v>0</v>
      </c>
      <c r="AD194" s="4">
        <v>0</v>
      </c>
      <c r="AE194" s="6">
        <v>0</v>
      </c>
      <c r="AF194" s="9"/>
      <c r="AG194" s="47">
        <f t="shared" si="130"/>
        <v>5</v>
      </c>
      <c r="AH194" s="47">
        <f t="shared" si="131"/>
        <v>0.5</v>
      </c>
      <c r="AI194" s="47">
        <f t="shared" si="132"/>
        <v>0.5</v>
      </c>
      <c r="AJ194" s="48">
        <f>BPU!$D$4</f>
        <v>0</v>
      </c>
      <c r="AK194" s="48">
        <f>BPU!$D$5</f>
        <v>0</v>
      </c>
      <c r="AL194" s="48">
        <f>BPU!$D$6</f>
        <v>0</v>
      </c>
      <c r="AM194" s="48">
        <f>BPU!$D$7</f>
        <v>0</v>
      </c>
      <c r="AN194" s="48">
        <f>BPU!$D$8</f>
        <v>0</v>
      </c>
      <c r="AO194" s="49"/>
      <c r="AP194" s="49">
        <f>AG194*AK194</f>
        <v>0</v>
      </c>
      <c r="AQ194" s="49">
        <f t="shared" si="134"/>
        <v>0</v>
      </c>
      <c r="AR194" s="49">
        <f>AG194*AM194</f>
        <v>0</v>
      </c>
      <c r="AS194" s="49">
        <v>0</v>
      </c>
      <c r="AT194" s="49">
        <f t="shared" si="135"/>
        <v>0</v>
      </c>
      <c r="AU194" s="51"/>
    </row>
    <row r="195" spans="1:58" x14ac:dyDescent="0.25">
      <c r="A195" s="17" t="s">
        <v>90</v>
      </c>
      <c r="B195" s="7"/>
      <c r="C195" s="6"/>
      <c r="D195" s="5"/>
      <c r="E195" s="4"/>
      <c r="F195" s="4"/>
      <c r="G195" s="4"/>
      <c r="H195" s="4"/>
      <c r="I195" s="4"/>
      <c r="J195" s="6"/>
      <c r="K195" s="5"/>
      <c r="L195" s="7"/>
      <c r="M195" s="4"/>
      <c r="N195" s="4"/>
      <c r="O195" s="4"/>
      <c r="P195" s="4"/>
      <c r="Q195" s="6"/>
      <c r="R195" s="5"/>
      <c r="S195" s="4"/>
      <c r="T195" s="4"/>
      <c r="U195" s="4"/>
      <c r="V195" s="4"/>
      <c r="W195" s="4"/>
      <c r="X195" s="6"/>
      <c r="Y195" s="5"/>
      <c r="Z195" s="4"/>
      <c r="AA195" s="4"/>
      <c r="AB195" s="4"/>
      <c r="AC195" s="4"/>
      <c r="AD195" s="4"/>
      <c r="AE195" s="6"/>
      <c r="AF195" s="9"/>
      <c r="AG195" s="50"/>
      <c r="AH195" s="50"/>
      <c r="AI195" s="51"/>
      <c r="AJ195" s="51"/>
      <c r="AK195" s="51"/>
      <c r="AL195" s="51"/>
      <c r="AM195" s="51"/>
      <c r="AN195" s="51"/>
      <c r="AO195" s="51"/>
      <c r="AP195" s="51"/>
      <c r="AQ195" s="51"/>
      <c r="AR195" s="51"/>
      <c r="AS195" s="51"/>
      <c r="AT195" s="51"/>
      <c r="AU195" s="49">
        <f>SUM(AT196:AT198)</f>
        <v>0</v>
      </c>
    </row>
    <row r="196" spans="1:58" x14ac:dyDescent="0.25">
      <c r="A196" s="8" t="s">
        <v>84</v>
      </c>
      <c r="B196" s="7">
        <v>1.5</v>
      </c>
      <c r="C196" s="6">
        <v>1.5</v>
      </c>
      <c r="D196" s="5">
        <v>1.5</v>
      </c>
      <c r="E196" s="4">
        <v>1.5</v>
      </c>
      <c r="F196" s="4"/>
      <c r="G196" s="4">
        <v>1.5</v>
      </c>
      <c r="H196" s="4"/>
      <c r="I196" s="4">
        <v>1.5</v>
      </c>
      <c r="J196" s="6">
        <v>1.5</v>
      </c>
      <c r="K196" s="5">
        <v>1.5</v>
      </c>
      <c r="L196" s="7">
        <v>1.5</v>
      </c>
      <c r="M196" s="4"/>
      <c r="N196" s="4">
        <v>1.5</v>
      </c>
      <c r="O196" s="4"/>
      <c r="P196" s="4">
        <v>1.5</v>
      </c>
      <c r="Q196" s="6">
        <v>1.5</v>
      </c>
      <c r="R196" s="5">
        <v>1.5</v>
      </c>
      <c r="S196" s="4">
        <v>1.5</v>
      </c>
      <c r="T196" s="4"/>
      <c r="U196" s="4">
        <v>1.5</v>
      </c>
      <c r="V196" s="4"/>
      <c r="W196" s="4">
        <v>1.5</v>
      </c>
      <c r="X196" s="6">
        <v>1.5</v>
      </c>
      <c r="Y196" s="5">
        <v>1.5</v>
      </c>
      <c r="Z196" s="4">
        <v>1.5</v>
      </c>
      <c r="AA196" s="4"/>
      <c r="AB196" s="4">
        <v>1.5</v>
      </c>
      <c r="AC196" s="4"/>
      <c r="AD196" s="4">
        <v>1.5</v>
      </c>
      <c r="AE196" s="6">
        <v>1.5</v>
      </c>
      <c r="AF196" s="9"/>
      <c r="AG196" s="47">
        <f t="shared" ref="AG196:AG204" si="136">SUM(B196:AF196)-AH196</f>
        <v>24</v>
      </c>
      <c r="AH196" s="47">
        <f t="shared" ref="AH196:AH204" si="137">Y196+R196+L196+K196+D196+B196</f>
        <v>9</v>
      </c>
      <c r="AI196" s="47">
        <f t="shared" ref="AI196:AI204" si="138">B196+L196</f>
        <v>3</v>
      </c>
      <c r="AJ196" s="48">
        <f>BPU!$D$4</f>
        <v>0</v>
      </c>
      <c r="AK196" s="48">
        <f>BPU!$D$5</f>
        <v>0</v>
      </c>
      <c r="AL196" s="48">
        <f>BPU!$D$6</f>
        <v>0</v>
      </c>
      <c r="AM196" s="48">
        <f>BPU!$D$7</f>
        <v>0</v>
      </c>
      <c r="AN196" s="48">
        <f>BPU!$D$8</f>
        <v>0</v>
      </c>
      <c r="AO196" s="49">
        <f t="shared" ref="AO196:AO198" si="139">AG196*AJ196</f>
        <v>0</v>
      </c>
      <c r="AP196" s="48"/>
      <c r="AQ196" s="49">
        <f t="shared" si="134"/>
        <v>0</v>
      </c>
      <c r="AR196" s="48"/>
      <c r="AS196" s="49">
        <v>0</v>
      </c>
      <c r="AT196" s="49">
        <f t="shared" ref="AT196:AT198" si="140">SUM(AO196:AS196)</f>
        <v>0</v>
      </c>
      <c r="AU196" s="51"/>
    </row>
    <row r="197" spans="1:58" x14ac:dyDescent="0.25">
      <c r="A197" s="8" t="s">
        <v>85</v>
      </c>
      <c r="B197" s="7">
        <v>0.66666666666666663</v>
      </c>
      <c r="C197" s="6"/>
      <c r="D197" s="5"/>
      <c r="E197" s="4"/>
      <c r="F197" s="4"/>
      <c r="G197" s="4"/>
      <c r="H197" s="4"/>
      <c r="I197" s="4">
        <v>0.66666666666666663</v>
      </c>
      <c r="J197" s="6"/>
      <c r="K197" s="5"/>
      <c r="L197" s="7"/>
      <c r="M197" s="4"/>
      <c r="N197" s="4"/>
      <c r="O197" s="4"/>
      <c r="P197" s="4">
        <v>0.66666666666666663</v>
      </c>
      <c r="Q197" s="6"/>
      <c r="R197" s="5"/>
      <c r="S197" s="4"/>
      <c r="T197" s="4"/>
      <c r="U197" s="4"/>
      <c r="V197" s="4"/>
      <c r="W197" s="4">
        <v>0.66666666666666663</v>
      </c>
      <c r="X197" s="6"/>
      <c r="Y197" s="5"/>
      <c r="Z197" s="4"/>
      <c r="AA197" s="4"/>
      <c r="AB197" s="4"/>
      <c r="AC197" s="4"/>
      <c r="AD197" s="4">
        <v>0.66666666666666663</v>
      </c>
      <c r="AE197" s="6"/>
      <c r="AF197" s="9"/>
      <c r="AG197" s="47">
        <f t="shared" si="136"/>
        <v>2.6666666666666665</v>
      </c>
      <c r="AH197" s="47">
        <f t="shared" si="137"/>
        <v>0.66666666666666663</v>
      </c>
      <c r="AI197" s="47">
        <f t="shared" si="138"/>
        <v>0.66666666666666663</v>
      </c>
      <c r="AJ197" s="48">
        <f>BPU!$D$4</f>
        <v>0</v>
      </c>
      <c r="AK197" s="48">
        <f>BPU!$D$5</f>
        <v>0</v>
      </c>
      <c r="AL197" s="48">
        <f>BPU!$D$6</f>
        <v>0</v>
      </c>
      <c r="AM197" s="48">
        <f>BPU!$D$7</f>
        <v>0</v>
      </c>
      <c r="AN197" s="48">
        <f>BPU!$D$8</f>
        <v>0</v>
      </c>
      <c r="AO197" s="49">
        <f t="shared" si="139"/>
        <v>0</v>
      </c>
      <c r="AP197" s="48"/>
      <c r="AQ197" s="49">
        <f t="shared" si="134"/>
        <v>0</v>
      </c>
      <c r="AR197" s="48"/>
      <c r="AS197" s="49">
        <v>0</v>
      </c>
      <c r="AT197" s="49">
        <f t="shared" si="140"/>
        <v>0</v>
      </c>
      <c r="AU197" s="51"/>
    </row>
    <row r="198" spans="1:58" x14ac:dyDescent="0.25">
      <c r="A198" s="8" t="s">
        <v>86</v>
      </c>
      <c r="B198" s="7"/>
      <c r="C198" s="6"/>
      <c r="D198" s="5"/>
      <c r="E198" s="4"/>
      <c r="F198" s="4"/>
      <c r="G198" s="4">
        <v>1.5833333333333337</v>
      </c>
      <c r="H198" s="4"/>
      <c r="I198" s="4"/>
      <c r="J198" s="6"/>
      <c r="K198" s="5"/>
      <c r="L198" s="7"/>
      <c r="M198" s="4"/>
      <c r="N198" s="4">
        <v>1.5833333333333337</v>
      </c>
      <c r="O198" s="4"/>
      <c r="P198" s="4"/>
      <c r="Q198" s="6"/>
      <c r="R198" s="5"/>
      <c r="S198" s="4"/>
      <c r="T198" s="4"/>
      <c r="U198" s="4">
        <v>1.5833333333333337</v>
      </c>
      <c r="V198" s="4"/>
      <c r="W198" s="4"/>
      <c r="X198" s="6"/>
      <c r="Y198" s="5"/>
      <c r="Z198" s="4"/>
      <c r="AA198" s="4"/>
      <c r="AB198" s="4">
        <v>1.5833333333333337</v>
      </c>
      <c r="AC198" s="4"/>
      <c r="AD198" s="4"/>
      <c r="AE198" s="6"/>
      <c r="AF198" s="9"/>
      <c r="AG198" s="47">
        <f t="shared" si="136"/>
        <v>6.3333333333333348</v>
      </c>
      <c r="AH198" s="47">
        <f t="shared" si="137"/>
        <v>0</v>
      </c>
      <c r="AI198" s="47">
        <f t="shared" si="138"/>
        <v>0</v>
      </c>
      <c r="AJ198" s="48">
        <f>BPU!$D$4</f>
        <v>0</v>
      </c>
      <c r="AK198" s="48">
        <f>BPU!$D$5</f>
        <v>0</v>
      </c>
      <c r="AL198" s="48">
        <f>BPU!$D$6</f>
        <v>0</v>
      </c>
      <c r="AM198" s="48">
        <f>BPU!$D$7</f>
        <v>0</v>
      </c>
      <c r="AN198" s="48">
        <f>BPU!$D$8</f>
        <v>0</v>
      </c>
      <c r="AO198" s="49">
        <f t="shared" si="139"/>
        <v>0</v>
      </c>
      <c r="AP198" s="48"/>
      <c r="AQ198" s="49">
        <f t="shared" si="134"/>
        <v>0</v>
      </c>
      <c r="AR198" s="48"/>
      <c r="AS198" s="49">
        <v>0</v>
      </c>
      <c r="AT198" s="49">
        <f t="shared" si="140"/>
        <v>0</v>
      </c>
      <c r="AU198" s="51"/>
    </row>
    <row r="199" spans="1:58" x14ac:dyDescent="0.25">
      <c r="A199" s="8" t="s">
        <v>87</v>
      </c>
      <c r="B199" s="7">
        <v>1.5</v>
      </c>
      <c r="C199" s="6">
        <v>1.5</v>
      </c>
      <c r="D199" s="5">
        <v>1.5</v>
      </c>
      <c r="E199" s="4">
        <v>1.5</v>
      </c>
      <c r="F199" s="4"/>
      <c r="G199" s="4">
        <v>1.5</v>
      </c>
      <c r="H199" s="4"/>
      <c r="I199" s="4">
        <v>1.5</v>
      </c>
      <c r="J199" s="6">
        <v>1.5</v>
      </c>
      <c r="K199" s="5">
        <v>1.5</v>
      </c>
      <c r="L199" s="7">
        <v>1.5</v>
      </c>
      <c r="M199" s="4"/>
      <c r="N199" s="4">
        <v>1.5</v>
      </c>
      <c r="O199" s="4"/>
      <c r="P199" s="4">
        <v>1.5</v>
      </c>
      <c r="Q199" s="6">
        <v>1.5</v>
      </c>
      <c r="R199" s="5">
        <v>1.5</v>
      </c>
      <c r="S199" s="4">
        <v>1.5</v>
      </c>
      <c r="T199" s="4"/>
      <c r="U199" s="4">
        <v>1.5</v>
      </c>
      <c r="V199" s="4"/>
      <c r="W199" s="4">
        <v>1.5</v>
      </c>
      <c r="X199" s="6">
        <v>1.5</v>
      </c>
      <c r="Y199" s="5">
        <v>1.5</v>
      </c>
      <c r="Z199" s="4">
        <v>1.5</v>
      </c>
      <c r="AA199" s="4"/>
      <c r="AB199" s="4">
        <v>1.5</v>
      </c>
      <c r="AC199" s="4"/>
      <c r="AD199" s="4">
        <v>1.5</v>
      </c>
      <c r="AE199" s="6">
        <v>1.5</v>
      </c>
      <c r="AF199" s="9"/>
      <c r="AG199" s="47">
        <f t="shared" si="136"/>
        <v>24</v>
      </c>
      <c r="AH199" s="47">
        <f t="shared" si="137"/>
        <v>9</v>
      </c>
      <c r="AI199" s="47">
        <f t="shared" si="138"/>
        <v>3</v>
      </c>
      <c r="AJ199" s="48"/>
      <c r="AK199" s="48"/>
      <c r="AL199" s="48"/>
      <c r="AM199" s="48"/>
      <c r="AN199" s="48"/>
      <c r="AO199" s="49"/>
      <c r="AP199" s="48"/>
      <c r="AQ199" s="49"/>
      <c r="AR199" s="48"/>
      <c r="AS199" s="49"/>
      <c r="AT199" s="49"/>
      <c r="AU199" s="51"/>
    </row>
    <row r="200" spans="1:58" x14ac:dyDescent="0.25">
      <c r="A200" s="17" t="s">
        <v>91</v>
      </c>
      <c r="B200" s="7"/>
      <c r="C200" s="6"/>
      <c r="D200" s="5"/>
      <c r="E200" s="4"/>
      <c r="F200" s="4"/>
      <c r="G200" s="4"/>
      <c r="H200" s="4"/>
      <c r="I200" s="4"/>
      <c r="J200" s="6"/>
      <c r="K200" s="5"/>
      <c r="L200" s="7"/>
      <c r="M200" s="4"/>
      <c r="N200" s="4"/>
      <c r="O200" s="4"/>
      <c r="P200" s="4"/>
      <c r="Q200" s="6"/>
      <c r="R200" s="5"/>
      <c r="S200" s="4"/>
      <c r="T200" s="4"/>
      <c r="U200" s="4"/>
      <c r="V200" s="4"/>
      <c r="W200" s="4"/>
      <c r="X200" s="6"/>
      <c r="Y200" s="5"/>
      <c r="Z200" s="4"/>
      <c r="AA200" s="4"/>
      <c r="AB200" s="4"/>
      <c r="AC200" s="4"/>
      <c r="AD200" s="4"/>
      <c r="AE200" s="6"/>
      <c r="AF200" s="9"/>
      <c r="AG200" s="50"/>
      <c r="AH200" s="50"/>
      <c r="AI200" s="51"/>
      <c r="AJ200" s="51"/>
      <c r="AK200" s="51"/>
      <c r="AL200" s="51"/>
      <c r="AM200" s="51"/>
      <c r="AN200" s="51"/>
      <c r="AO200" s="51"/>
      <c r="AP200" s="51"/>
      <c r="AQ200" s="51"/>
      <c r="AR200" s="51"/>
      <c r="AS200" s="51"/>
      <c r="AT200" s="51"/>
      <c r="AU200" s="49">
        <f>SUM(AT201:AT204)</f>
        <v>0</v>
      </c>
    </row>
    <row r="201" spans="1:58" x14ac:dyDescent="0.25">
      <c r="A201" s="8" t="s">
        <v>81</v>
      </c>
      <c r="B201" s="7"/>
      <c r="C201" s="6"/>
      <c r="D201" s="5"/>
      <c r="E201" s="4"/>
      <c r="F201" s="4"/>
      <c r="G201" s="4"/>
      <c r="H201" s="4"/>
      <c r="I201" s="4">
        <v>1.166666666666667</v>
      </c>
      <c r="J201" s="6"/>
      <c r="K201" s="5"/>
      <c r="L201" s="7"/>
      <c r="M201" s="4"/>
      <c r="N201" s="4"/>
      <c r="O201" s="4"/>
      <c r="P201" s="4">
        <v>1.166666666666667</v>
      </c>
      <c r="Q201" s="6"/>
      <c r="R201" s="5"/>
      <c r="S201" s="4"/>
      <c r="T201" s="4"/>
      <c r="U201" s="4"/>
      <c r="V201" s="4"/>
      <c r="W201" s="4">
        <v>1.166666666666667</v>
      </c>
      <c r="X201" s="6"/>
      <c r="Y201" s="5"/>
      <c r="Z201" s="4"/>
      <c r="AA201" s="4"/>
      <c r="AB201" s="4"/>
      <c r="AC201" s="4"/>
      <c r="AD201" s="4">
        <v>1.166666666666667</v>
      </c>
      <c r="AE201" s="6"/>
      <c r="AF201" s="9"/>
      <c r="AG201" s="47">
        <f t="shared" si="136"/>
        <v>4.6666666666666679</v>
      </c>
      <c r="AH201" s="47">
        <f t="shared" si="137"/>
        <v>0</v>
      </c>
      <c r="AI201" s="47">
        <f t="shared" si="138"/>
        <v>0</v>
      </c>
      <c r="AJ201" s="48">
        <f>BPU!$D$4</f>
        <v>0</v>
      </c>
      <c r="AK201" s="48">
        <f>BPU!$D$5</f>
        <v>0</v>
      </c>
      <c r="AL201" s="48">
        <f>BPU!$D$6</f>
        <v>0</v>
      </c>
      <c r="AM201" s="48">
        <f>BPU!$D$7</f>
        <v>0</v>
      </c>
      <c r="AN201" s="48">
        <f>BPU!$D$8</f>
        <v>0</v>
      </c>
      <c r="AO201" s="49">
        <f t="shared" ref="AO201:AO204" si="141">AG201*AJ201</f>
        <v>0</v>
      </c>
      <c r="AP201" s="48"/>
      <c r="AQ201" s="49">
        <f t="shared" ref="AQ201:AQ204" si="142">AH201*AK201</f>
        <v>0</v>
      </c>
      <c r="AR201" s="48"/>
      <c r="AS201" s="49">
        <v>0</v>
      </c>
      <c r="AT201" s="49">
        <f t="shared" ref="AT201:AT204" si="143">SUM(AO201:AS201)</f>
        <v>0</v>
      </c>
      <c r="AU201" s="51"/>
    </row>
    <row r="202" spans="1:58" x14ac:dyDescent="0.25">
      <c r="A202" s="8" t="s">
        <v>78</v>
      </c>
      <c r="B202" s="7"/>
      <c r="C202" s="6"/>
      <c r="D202" s="5"/>
      <c r="E202" s="4"/>
      <c r="F202" s="4"/>
      <c r="G202" s="4"/>
      <c r="H202" s="4"/>
      <c r="I202" s="4">
        <v>1</v>
      </c>
      <c r="J202" s="6"/>
      <c r="K202" s="5"/>
      <c r="L202" s="7"/>
      <c r="M202" s="4"/>
      <c r="N202" s="4"/>
      <c r="O202" s="4"/>
      <c r="P202" s="4">
        <v>1</v>
      </c>
      <c r="Q202" s="6"/>
      <c r="R202" s="5"/>
      <c r="S202" s="4"/>
      <c r="T202" s="4"/>
      <c r="U202" s="4"/>
      <c r="V202" s="4"/>
      <c r="W202" s="4">
        <v>1</v>
      </c>
      <c r="X202" s="6"/>
      <c r="Y202" s="5"/>
      <c r="Z202" s="4"/>
      <c r="AA202" s="4"/>
      <c r="AB202" s="4"/>
      <c r="AC202" s="4"/>
      <c r="AD202" s="4">
        <v>1</v>
      </c>
      <c r="AE202" s="6"/>
      <c r="AF202" s="9"/>
      <c r="AG202" s="47">
        <f t="shared" si="136"/>
        <v>4</v>
      </c>
      <c r="AH202" s="47">
        <f t="shared" si="137"/>
        <v>0</v>
      </c>
      <c r="AI202" s="47">
        <f t="shared" si="138"/>
        <v>0</v>
      </c>
      <c r="AJ202" s="48">
        <f>BPU!$D$4</f>
        <v>0</v>
      </c>
      <c r="AK202" s="48">
        <f>BPU!$D$5</f>
        <v>0</v>
      </c>
      <c r="AL202" s="48">
        <f>BPU!$D$6</f>
        <v>0</v>
      </c>
      <c r="AM202" s="48">
        <f>BPU!$D$7</f>
        <v>0</v>
      </c>
      <c r="AN202" s="48">
        <f>BPU!$D$8</f>
        <v>0</v>
      </c>
      <c r="AO202" s="49">
        <f t="shared" si="141"/>
        <v>0</v>
      </c>
      <c r="AP202" s="48"/>
      <c r="AQ202" s="49">
        <f t="shared" si="142"/>
        <v>0</v>
      </c>
      <c r="AR202" s="48"/>
      <c r="AS202" s="49">
        <v>0</v>
      </c>
      <c r="AT202" s="49">
        <f t="shared" si="143"/>
        <v>0</v>
      </c>
      <c r="AU202" s="51"/>
    </row>
    <row r="203" spans="1:58" x14ac:dyDescent="0.25">
      <c r="A203" s="8" t="s">
        <v>82</v>
      </c>
      <c r="B203" s="7"/>
      <c r="C203" s="6"/>
      <c r="D203" s="5"/>
      <c r="E203" s="4"/>
      <c r="F203" s="4"/>
      <c r="G203" s="4"/>
      <c r="H203" s="4"/>
      <c r="I203" s="4">
        <v>0.83</v>
      </c>
      <c r="J203" s="6"/>
      <c r="K203" s="5"/>
      <c r="L203" s="7"/>
      <c r="M203" s="4"/>
      <c r="N203" s="4"/>
      <c r="O203" s="4"/>
      <c r="P203" s="4">
        <v>0.83</v>
      </c>
      <c r="Q203" s="6"/>
      <c r="R203" s="5"/>
      <c r="S203" s="4"/>
      <c r="T203" s="4"/>
      <c r="U203" s="4"/>
      <c r="V203" s="4"/>
      <c r="W203" s="4">
        <v>0.83</v>
      </c>
      <c r="X203" s="6"/>
      <c r="Y203" s="5"/>
      <c r="Z203" s="4"/>
      <c r="AA203" s="4"/>
      <c r="AB203" s="4"/>
      <c r="AC203" s="4"/>
      <c r="AD203" s="4">
        <v>0.83</v>
      </c>
      <c r="AE203" s="6"/>
      <c r="AF203" s="9"/>
      <c r="AG203" s="47">
        <f t="shared" si="136"/>
        <v>3.32</v>
      </c>
      <c r="AH203" s="47">
        <f t="shared" si="137"/>
        <v>0</v>
      </c>
      <c r="AI203" s="47">
        <f t="shared" si="138"/>
        <v>0</v>
      </c>
      <c r="AJ203" s="48">
        <f>BPU!$D$4</f>
        <v>0</v>
      </c>
      <c r="AK203" s="48">
        <f>BPU!$D$5</f>
        <v>0</v>
      </c>
      <c r="AL203" s="48">
        <f>BPU!$D$6</f>
        <v>0</v>
      </c>
      <c r="AM203" s="48">
        <f>BPU!$D$7</f>
        <v>0</v>
      </c>
      <c r="AN203" s="48">
        <f>BPU!$D$8</f>
        <v>0</v>
      </c>
      <c r="AO203" s="49">
        <f t="shared" si="141"/>
        <v>0</v>
      </c>
      <c r="AP203" s="48"/>
      <c r="AQ203" s="49">
        <f t="shared" si="142"/>
        <v>0</v>
      </c>
      <c r="AR203" s="48"/>
      <c r="AS203" s="49">
        <v>0</v>
      </c>
      <c r="AT203" s="49">
        <f t="shared" si="143"/>
        <v>0</v>
      </c>
      <c r="AU203" s="51"/>
    </row>
    <row r="204" spans="1:58" x14ac:dyDescent="0.25">
      <c r="A204" s="8" t="s">
        <v>83</v>
      </c>
      <c r="B204" s="7"/>
      <c r="C204" s="6"/>
      <c r="D204" s="5"/>
      <c r="E204" s="4"/>
      <c r="F204" s="4"/>
      <c r="G204" s="4"/>
      <c r="H204" s="4"/>
      <c r="I204" s="4">
        <v>0.5</v>
      </c>
      <c r="J204" s="6"/>
      <c r="K204" s="5"/>
      <c r="L204" s="7"/>
      <c r="M204" s="4"/>
      <c r="N204" s="4"/>
      <c r="O204" s="4"/>
      <c r="P204" s="4">
        <v>0.5</v>
      </c>
      <c r="Q204" s="6"/>
      <c r="R204" s="5"/>
      <c r="S204" s="4"/>
      <c r="T204" s="4"/>
      <c r="U204" s="4"/>
      <c r="V204" s="4"/>
      <c r="W204" s="4">
        <v>0.5</v>
      </c>
      <c r="X204" s="6"/>
      <c r="Y204" s="5"/>
      <c r="Z204" s="4"/>
      <c r="AA204" s="4"/>
      <c r="AB204" s="4"/>
      <c r="AC204" s="4"/>
      <c r="AD204" s="4">
        <v>0.5</v>
      </c>
      <c r="AE204" s="6"/>
      <c r="AF204" s="9"/>
      <c r="AG204" s="47">
        <f t="shared" si="136"/>
        <v>2</v>
      </c>
      <c r="AH204" s="47">
        <f t="shared" si="137"/>
        <v>0</v>
      </c>
      <c r="AI204" s="47">
        <f t="shared" si="138"/>
        <v>0</v>
      </c>
      <c r="AJ204" s="48">
        <f>BPU!$D$4</f>
        <v>0</v>
      </c>
      <c r="AK204" s="48">
        <f>BPU!$D$5</f>
        <v>0</v>
      </c>
      <c r="AL204" s="48">
        <f>BPU!$D$6</f>
        <v>0</v>
      </c>
      <c r="AM204" s="48">
        <f>BPU!$D$7</f>
        <v>0</v>
      </c>
      <c r="AN204" s="48">
        <f>BPU!$D$8</f>
        <v>0</v>
      </c>
      <c r="AO204" s="49">
        <f t="shared" si="141"/>
        <v>0</v>
      </c>
      <c r="AP204" s="48"/>
      <c r="AQ204" s="49">
        <f t="shared" si="142"/>
        <v>0</v>
      </c>
      <c r="AR204" s="48"/>
      <c r="AS204" s="49">
        <v>0</v>
      </c>
      <c r="AT204" s="49">
        <f t="shared" si="143"/>
        <v>0</v>
      </c>
      <c r="AU204" s="51"/>
    </row>
    <row r="205" spans="1:58" x14ac:dyDescent="0.25">
      <c r="A205" s="8" t="s">
        <v>7</v>
      </c>
      <c r="B205" s="7">
        <f>SUM(B192:C204)</f>
        <v>13.416666666666666</v>
      </c>
      <c r="C205" s="6">
        <v>16.166666666666668</v>
      </c>
      <c r="D205" s="5">
        <v>16.75</v>
      </c>
      <c r="E205" s="4">
        <v>18.333333333333336</v>
      </c>
      <c r="F205" s="4">
        <v>16.75</v>
      </c>
      <c r="G205" s="4">
        <v>16.666666666666668</v>
      </c>
      <c r="H205" s="4">
        <v>18.416666666666664</v>
      </c>
      <c r="I205" s="4">
        <v>16.666666666666668</v>
      </c>
      <c r="J205" s="6">
        <v>16.166666666666668</v>
      </c>
      <c r="K205" s="5">
        <v>16.75</v>
      </c>
      <c r="L205" s="7">
        <v>18.333333333333336</v>
      </c>
      <c r="M205" s="4">
        <v>16.75</v>
      </c>
      <c r="N205" s="4">
        <v>16.666666666666668</v>
      </c>
      <c r="O205" s="4">
        <v>18.416666666666664</v>
      </c>
      <c r="P205" s="4">
        <v>16.666666666666668</v>
      </c>
      <c r="Q205" s="6">
        <v>16.166666666666668</v>
      </c>
      <c r="R205" s="5">
        <v>18.333333333333336</v>
      </c>
      <c r="S205" s="4">
        <v>16.75</v>
      </c>
      <c r="T205" s="4">
        <v>16.666666666666668</v>
      </c>
      <c r="U205" s="4">
        <v>18.416666666666664</v>
      </c>
      <c r="V205" s="4">
        <v>18.416666666666664</v>
      </c>
      <c r="W205" s="4">
        <v>16.666666666666668</v>
      </c>
      <c r="X205" s="6">
        <v>16.166666666666668</v>
      </c>
      <c r="Y205" s="5">
        <v>18.333333333333336</v>
      </c>
      <c r="Z205" s="4">
        <v>16.75</v>
      </c>
      <c r="AA205" s="4">
        <v>16.666666666666668</v>
      </c>
      <c r="AB205" s="4">
        <v>18.416666666666664</v>
      </c>
      <c r="AC205" s="4">
        <v>18.416666666666664</v>
      </c>
      <c r="AD205" s="4">
        <v>16.666666666666668</v>
      </c>
      <c r="AE205" s="6">
        <v>16.166666666666668</v>
      </c>
      <c r="AF205" s="9"/>
      <c r="AI205" s="2"/>
      <c r="AO205" s="15"/>
      <c r="AQ205" s="15"/>
      <c r="AS205" s="52" t="str">
        <f>"Total du mois "&amp;A187</f>
        <v>Total du mois NOVEMBRE 2024</v>
      </c>
      <c r="AT205" s="53">
        <f>SUM(AT192:AT204)</f>
        <v>0</v>
      </c>
    </row>
    <row r="206" spans="1:58" x14ac:dyDescent="0.25">
      <c r="A206" s="8"/>
      <c r="B206" s="7"/>
      <c r="C206" s="6"/>
      <c r="D206" s="5"/>
      <c r="E206" s="4"/>
      <c r="F206" s="4"/>
      <c r="G206" s="4"/>
      <c r="H206" s="4"/>
      <c r="I206" s="4"/>
      <c r="J206" s="6"/>
      <c r="K206" s="5"/>
      <c r="L206" s="7"/>
      <c r="M206" s="4"/>
      <c r="N206" s="4"/>
      <c r="O206" s="4"/>
      <c r="P206" s="4"/>
      <c r="Q206" s="6"/>
      <c r="R206" s="5"/>
      <c r="S206" s="4"/>
      <c r="T206" s="4"/>
      <c r="U206" s="4"/>
      <c r="V206" s="4"/>
      <c r="W206" s="4"/>
      <c r="X206" s="6"/>
      <c r="Y206" s="5"/>
      <c r="Z206" s="4"/>
      <c r="AA206" s="4"/>
      <c r="AB206" s="4"/>
      <c r="AC206" s="4"/>
      <c r="AD206" s="4"/>
      <c r="AE206" s="6"/>
      <c r="AF206" s="9"/>
    </row>
    <row r="207" spans="1:58" x14ac:dyDescent="0.25">
      <c r="A207" s="81" t="s">
        <v>17</v>
      </c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  <c r="AA207" s="82"/>
      <c r="AB207" s="82"/>
      <c r="AC207" s="82"/>
      <c r="AD207" s="82"/>
      <c r="AE207" s="82"/>
      <c r="AF207" s="82"/>
    </row>
    <row r="208" spans="1:58" x14ac:dyDescent="0.25">
      <c r="A208" s="10" t="s">
        <v>16</v>
      </c>
      <c r="B208" s="10">
        <v>48</v>
      </c>
      <c r="C208" s="81">
        <v>49</v>
      </c>
      <c r="D208" s="81"/>
      <c r="E208" s="81"/>
      <c r="F208" s="81"/>
      <c r="G208" s="81"/>
      <c r="H208" s="81"/>
      <c r="I208" s="81"/>
      <c r="J208" s="81">
        <v>50</v>
      </c>
      <c r="K208" s="81"/>
      <c r="L208" s="81"/>
      <c r="M208" s="81"/>
      <c r="N208" s="81"/>
      <c r="O208" s="81"/>
      <c r="P208" s="81"/>
      <c r="Q208" s="81">
        <v>51</v>
      </c>
      <c r="R208" s="81"/>
      <c r="S208" s="81"/>
      <c r="T208" s="81"/>
      <c r="U208" s="81"/>
      <c r="V208" s="81"/>
      <c r="W208" s="81"/>
      <c r="X208" s="81">
        <v>52</v>
      </c>
      <c r="Y208" s="81"/>
      <c r="Z208" s="81"/>
      <c r="AA208" s="81"/>
      <c r="AB208" s="81"/>
      <c r="AC208" s="81"/>
      <c r="AD208" s="81"/>
      <c r="AE208" s="81">
        <v>1</v>
      </c>
      <c r="AF208" s="81"/>
      <c r="AG208" s="14"/>
      <c r="AH208" s="14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</row>
    <row r="209" spans="1:47" x14ac:dyDescent="0.25">
      <c r="A209" s="10"/>
      <c r="B209" s="5" t="s">
        <v>9</v>
      </c>
      <c r="C209" s="9" t="s">
        <v>12</v>
      </c>
      <c r="D209" s="9" t="s">
        <v>11</v>
      </c>
      <c r="E209" s="9" t="s">
        <v>11</v>
      </c>
      <c r="F209" s="9" t="s">
        <v>15</v>
      </c>
      <c r="G209" s="9" t="s">
        <v>14</v>
      </c>
      <c r="H209" s="6" t="s">
        <v>13</v>
      </c>
      <c r="I209" s="5" t="s">
        <v>9</v>
      </c>
      <c r="J209" s="9" t="s">
        <v>12</v>
      </c>
      <c r="K209" s="9" t="s">
        <v>11</v>
      </c>
      <c r="L209" s="9" t="s">
        <v>11</v>
      </c>
      <c r="M209" s="9" t="s">
        <v>15</v>
      </c>
      <c r="N209" s="9" t="s">
        <v>14</v>
      </c>
      <c r="O209" s="6" t="s">
        <v>13</v>
      </c>
      <c r="P209" s="5" t="s">
        <v>9</v>
      </c>
      <c r="Q209" s="9" t="s">
        <v>12</v>
      </c>
      <c r="R209" s="9" t="s">
        <v>11</v>
      </c>
      <c r="S209" s="9" t="s">
        <v>11</v>
      </c>
      <c r="T209" s="9" t="s">
        <v>15</v>
      </c>
      <c r="U209" s="9" t="s">
        <v>14</v>
      </c>
      <c r="V209" s="6" t="s">
        <v>13</v>
      </c>
      <c r="W209" s="5" t="s">
        <v>9</v>
      </c>
      <c r="X209" s="9" t="s">
        <v>12</v>
      </c>
      <c r="Y209" s="9" t="s">
        <v>11</v>
      </c>
      <c r="Z209" s="7" t="s">
        <v>11</v>
      </c>
      <c r="AA209" s="9" t="s">
        <v>15</v>
      </c>
      <c r="AB209" s="9" t="s">
        <v>14</v>
      </c>
      <c r="AC209" s="6" t="s">
        <v>13</v>
      </c>
      <c r="AD209" s="5" t="s">
        <v>9</v>
      </c>
      <c r="AE209" s="9" t="s">
        <v>12</v>
      </c>
      <c r="AF209" s="9" t="s">
        <v>11</v>
      </c>
      <c r="AG209" s="12" t="s">
        <v>10</v>
      </c>
      <c r="AH209" s="11" t="s">
        <v>9</v>
      </c>
      <c r="AI209" s="7" t="s">
        <v>8</v>
      </c>
    </row>
    <row r="210" spans="1:47" x14ac:dyDescent="0.25">
      <c r="A210" s="10"/>
      <c r="B210" s="5">
        <v>1</v>
      </c>
      <c r="C210" s="9">
        <v>2</v>
      </c>
      <c r="D210" s="9">
        <v>3</v>
      </c>
      <c r="E210" s="9">
        <v>4</v>
      </c>
      <c r="F210" s="9">
        <v>5</v>
      </c>
      <c r="G210" s="9">
        <v>6</v>
      </c>
      <c r="H210" s="6">
        <v>7</v>
      </c>
      <c r="I210" s="5">
        <v>8</v>
      </c>
      <c r="J210" s="9">
        <v>9</v>
      </c>
      <c r="K210" s="9">
        <v>10</v>
      </c>
      <c r="L210" s="9">
        <v>11</v>
      </c>
      <c r="M210" s="9">
        <v>12</v>
      </c>
      <c r="N210" s="9">
        <v>13</v>
      </c>
      <c r="O210" s="6">
        <v>14</v>
      </c>
      <c r="P210" s="5">
        <v>15</v>
      </c>
      <c r="Q210" s="9">
        <v>16</v>
      </c>
      <c r="R210" s="9">
        <v>17</v>
      </c>
      <c r="S210" s="9">
        <v>18</v>
      </c>
      <c r="T210" s="9">
        <v>19</v>
      </c>
      <c r="U210" s="9">
        <v>20</v>
      </c>
      <c r="V210" s="6">
        <v>21</v>
      </c>
      <c r="W210" s="5">
        <v>22</v>
      </c>
      <c r="X210" s="9">
        <v>23</v>
      </c>
      <c r="Y210" s="9">
        <v>24</v>
      </c>
      <c r="Z210" s="7">
        <v>25</v>
      </c>
      <c r="AA210" s="9">
        <v>26</v>
      </c>
      <c r="AB210" s="9">
        <v>27</v>
      </c>
      <c r="AC210" s="6">
        <v>28</v>
      </c>
      <c r="AD210" s="5">
        <v>29</v>
      </c>
      <c r="AE210" s="9">
        <v>30</v>
      </c>
      <c r="AF210" s="9">
        <v>31</v>
      </c>
    </row>
    <row r="211" spans="1:47" x14ac:dyDescent="0.25">
      <c r="A211" s="19" t="s">
        <v>88</v>
      </c>
      <c r="B211" s="5"/>
      <c r="C211" s="9"/>
      <c r="D211" s="9"/>
      <c r="E211" s="9"/>
      <c r="F211" s="9"/>
      <c r="G211" s="9"/>
      <c r="H211" s="6"/>
      <c r="I211" s="5"/>
      <c r="J211" s="9"/>
      <c r="K211" s="9"/>
      <c r="L211" s="9"/>
      <c r="M211" s="9"/>
      <c r="N211" s="9"/>
      <c r="O211" s="6"/>
      <c r="P211" s="5"/>
      <c r="Q211" s="9"/>
      <c r="R211" s="9"/>
      <c r="S211" s="9"/>
      <c r="T211" s="9"/>
      <c r="U211" s="9"/>
      <c r="V211" s="6"/>
      <c r="W211" s="5"/>
      <c r="X211" s="9"/>
      <c r="Y211" s="9"/>
      <c r="Z211" s="7"/>
      <c r="AA211" s="9"/>
      <c r="AB211" s="9"/>
      <c r="AC211" s="6"/>
      <c r="AD211" s="5"/>
      <c r="AE211" s="9"/>
      <c r="AF211" s="9"/>
      <c r="AG211" s="50"/>
      <c r="AH211" s="50"/>
      <c r="AI211" s="51"/>
      <c r="AJ211" s="51"/>
      <c r="AK211" s="51"/>
      <c r="AL211" s="51"/>
      <c r="AM211" s="51"/>
      <c r="AN211" s="51"/>
      <c r="AO211" s="51"/>
      <c r="AP211" s="51"/>
      <c r="AQ211" s="51"/>
      <c r="AR211" s="51"/>
      <c r="AS211" s="51"/>
      <c r="AT211" s="51"/>
      <c r="AU211" s="49">
        <f>SUM(AT212:AT214)</f>
        <v>0</v>
      </c>
    </row>
    <row r="212" spans="1:47" x14ac:dyDescent="0.25">
      <c r="A212" s="8" t="s">
        <v>77</v>
      </c>
      <c r="B212" s="5">
        <v>0</v>
      </c>
      <c r="C212" s="4">
        <v>0</v>
      </c>
      <c r="D212" s="4">
        <v>2</v>
      </c>
      <c r="E212" s="4">
        <v>0</v>
      </c>
      <c r="F212" s="4">
        <v>0</v>
      </c>
      <c r="G212" s="4">
        <v>2</v>
      </c>
      <c r="H212" s="6">
        <v>0</v>
      </c>
      <c r="I212" s="5">
        <v>0</v>
      </c>
      <c r="J212" s="4">
        <v>0</v>
      </c>
      <c r="K212" s="4">
        <v>2</v>
      </c>
      <c r="L212" s="4">
        <v>0</v>
      </c>
      <c r="M212" s="4">
        <v>0</v>
      </c>
      <c r="N212" s="4">
        <v>2</v>
      </c>
      <c r="O212" s="6">
        <v>0</v>
      </c>
      <c r="P212" s="5">
        <v>0</v>
      </c>
      <c r="Q212" s="4">
        <v>0</v>
      </c>
      <c r="R212" s="4">
        <v>2</v>
      </c>
      <c r="S212" s="4">
        <v>0</v>
      </c>
      <c r="T212" s="4">
        <v>0</v>
      </c>
      <c r="U212" s="4">
        <v>2</v>
      </c>
      <c r="V212" s="6">
        <v>0</v>
      </c>
      <c r="W212" s="5">
        <v>0</v>
      </c>
      <c r="X212" s="4">
        <v>0</v>
      </c>
      <c r="Y212" s="4">
        <v>2</v>
      </c>
      <c r="Z212" s="7">
        <v>0</v>
      </c>
      <c r="AA212" s="4">
        <v>0</v>
      </c>
      <c r="AB212" s="4">
        <v>2</v>
      </c>
      <c r="AC212" s="6">
        <v>0</v>
      </c>
      <c r="AD212" s="5">
        <v>0</v>
      </c>
      <c r="AE212" s="4">
        <v>0</v>
      </c>
      <c r="AF212" s="4">
        <v>2</v>
      </c>
      <c r="AG212" s="47">
        <f t="shared" ref="AG212:AG214" si="144">SUM(B212:AF212)-AH212</f>
        <v>18</v>
      </c>
      <c r="AH212" s="47">
        <f t="shared" ref="AH212:AH214" si="145">AD212+Z212+W212+P212+I212+B212</f>
        <v>0</v>
      </c>
      <c r="AI212" s="47">
        <f t="shared" ref="AI212:AI214" si="146">Z212</f>
        <v>0</v>
      </c>
      <c r="AJ212" s="48">
        <f>BPU!$D$4</f>
        <v>0</v>
      </c>
      <c r="AK212" s="48">
        <f>BPU!$D$5</f>
        <v>0</v>
      </c>
      <c r="AL212" s="48">
        <f>BPU!$D$6</f>
        <v>0</v>
      </c>
      <c r="AM212" s="48">
        <f>BPU!$D$7</f>
        <v>0</v>
      </c>
      <c r="AN212" s="48">
        <f>BPU!$D$8</f>
        <v>0</v>
      </c>
      <c r="AO212" s="49">
        <f>AG212*AJ212</f>
        <v>0</v>
      </c>
      <c r="AP212" s="48"/>
      <c r="AQ212" s="49">
        <f>AH212*AK212</f>
        <v>0</v>
      </c>
      <c r="AR212" s="48"/>
      <c r="AS212" s="49">
        <v>0</v>
      </c>
      <c r="AT212" s="49">
        <f>SUM(AO212:AS212)</f>
        <v>0</v>
      </c>
      <c r="AU212" s="51"/>
    </row>
    <row r="213" spans="1:47" x14ac:dyDescent="0.25">
      <c r="A213" s="8" t="s">
        <v>78</v>
      </c>
      <c r="B213" s="5">
        <v>0</v>
      </c>
      <c r="C213" s="4">
        <v>0</v>
      </c>
      <c r="D213" s="4">
        <v>4.25</v>
      </c>
      <c r="E213" s="4">
        <v>0</v>
      </c>
      <c r="F213" s="4">
        <v>0</v>
      </c>
      <c r="G213" s="4">
        <v>4.25</v>
      </c>
      <c r="H213" s="6"/>
      <c r="I213" s="5">
        <v>0</v>
      </c>
      <c r="J213" s="4">
        <v>0</v>
      </c>
      <c r="K213" s="4">
        <v>4.25</v>
      </c>
      <c r="L213" s="4">
        <v>0</v>
      </c>
      <c r="M213" s="4">
        <v>0</v>
      </c>
      <c r="N213" s="4">
        <v>4.25</v>
      </c>
      <c r="O213" s="6"/>
      <c r="P213" s="5">
        <v>0</v>
      </c>
      <c r="Q213" s="4">
        <v>0</v>
      </c>
      <c r="R213" s="4">
        <v>4.25</v>
      </c>
      <c r="S213" s="4">
        <v>0</v>
      </c>
      <c r="T213" s="4">
        <v>0</v>
      </c>
      <c r="U213" s="4">
        <v>4.25</v>
      </c>
      <c r="V213" s="6"/>
      <c r="W213" s="5">
        <v>0</v>
      </c>
      <c r="X213" s="4">
        <v>0</v>
      </c>
      <c r="Y213" s="4">
        <v>4.25</v>
      </c>
      <c r="Z213" s="7">
        <v>0</v>
      </c>
      <c r="AA213" s="4">
        <v>0</v>
      </c>
      <c r="AB213" s="4">
        <v>4.25</v>
      </c>
      <c r="AC213" s="6"/>
      <c r="AD213" s="5">
        <v>0</v>
      </c>
      <c r="AE213" s="4">
        <v>0</v>
      </c>
      <c r="AF213" s="4">
        <v>4.25</v>
      </c>
      <c r="AG213" s="47">
        <f t="shared" si="144"/>
        <v>38.25</v>
      </c>
      <c r="AH213" s="47">
        <f t="shared" si="145"/>
        <v>0</v>
      </c>
      <c r="AI213" s="47">
        <f t="shared" si="146"/>
        <v>0</v>
      </c>
      <c r="AJ213" s="48">
        <f>BPU!$D$4</f>
        <v>0</v>
      </c>
      <c r="AK213" s="48">
        <f>BPU!$D$5</f>
        <v>0</v>
      </c>
      <c r="AL213" s="48">
        <f>BPU!$D$6</f>
        <v>0</v>
      </c>
      <c r="AM213" s="48">
        <f>BPU!$D$7</f>
        <v>0</v>
      </c>
      <c r="AN213" s="48">
        <f>BPU!$D$8</f>
        <v>0</v>
      </c>
      <c r="AO213" s="49">
        <f t="shared" ref="AO213" si="147">AG213*AJ213</f>
        <v>0</v>
      </c>
      <c r="AP213" s="48"/>
      <c r="AQ213" s="49">
        <f t="shared" ref="AQ213:AQ219" si="148">AH213*AK213</f>
        <v>0</v>
      </c>
      <c r="AR213" s="48"/>
      <c r="AS213" s="49">
        <v>0</v>
      </c>
      <c r="AT213" s="49">
        <f t="shared" ref="AT213:AT214" si="149">SUM(AO213:AS213)</f>
        <v>0</v>
      </c>
      <c r="AU213" s="51"/>
    </row>
    <row r="214" spans="1:47" x14ac:dyDescent="0.25">
      <c r="A214" s="8" t="s">
        <v>79</v>
      </c>
      <c r="B214" s="5">
        <v>0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6">
        <v>0</v>
      </c>
      <c r="I214" s="5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0.5</v>
      </c>
      <c r="O214" s="6">
        <v>0</v>
      </c>
      <c r="P214" s="5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6">
        <v>0</v>
      </c>
      <c r="W214" s="5">
        <v>0</v>
      </c>
      <c r="X214" s="4">
        <v>0</v>
      </c>
      <c r="Y214" s="4">
        <v>0</v>
      </c>
      <c r="Z214" s="7">
        <v>0</v>
      </c>
      <c r="AA214" s="4">
        <v>0</v>
      </c>
      <c r="AB214" s="4">
        <v>0</v>
      </c>
      <c r="AC214" s="6">
        <v>0</v>
      </c>
      <c r="AD214" s="5">
        <v>0</v>
      </c>
      <c r="AE214" s="4">
        <v>0</v>
      </c>
      <c r="AF214" s="4">
        <v>0</v>
      </c>
      <c r="AG214" s="47">
        <f t="shared" si="144"/>
        <v>0.5</v>
      </c>
      <c r="AH214" s="47">
        <f t="shared" si="145"/>
        <v>0</v>
      </c>
      <c r="AI214" s="47">
        <f t="shared" si="146"/>
        <v>0</v>
      </c>
      <c r="AJ214" s="48">
        <f>BPU!$D$4</f>
        <v>0</v>
      </c>
      <c r="AK214" s="48">
        <f>BPU!$D$5</f>
        <v>0</v>
      </c>
      <c r="AL214" s="48">
        <f>BPU!$D$6</f>
        <v>0</v>
      </c>
      <c r="AM214" s="48">
        <f>BPU!$D$7</f>
        <v>0</v>
      </c>
      <c r="AN214" s="48">
        <f>BPU!$D$8</f>
        <v>0</v>
      </c>
      <c r="AO214" s="49"/>
      <c r="AP214" s="49">
        <f>AG214*AK214</f>
        <v>0</v>
      </c>
      <c r="AQ214" s="49">
        <f t="shared" si="148"/>
        <v>0</v>
      </c>
      <c r="AR214" s="49">
        <f>AG214*AM214</f>
        <v>0</v>
      </c>
      <c r="AS214" s="49">
        <v>0</v>
      </c>
      <c r="AT214" s="49">
        <f t="shared" si="149"/>
        <v>0</v>
      </c>
      <c r="AU214" s="51"/>
    </row>
    <row r="215" spans="1:47" x14ac:dyDescent="0.25">
      <c r="A215" s="17" t="s">
        <v>90</v>
      </c>
      <c r="B215" s="5"/>
      <c r="H215" s="6"/>
      <c r="I215" s="5"/>
      <c r="O215" s="6"/>
      <c r="P215" s="5"/>
      <c r="V215" s="6"/>
      <c r="W215" s="5"/>
      <c r="Y215" s="4"/>
      <c r="Z215" s="7"/>
      <c r="AC215" s="6"/>
      <c r="AD215" s="5"/>
      <c r="AE215" s="4"/>
      <c r="AF215" s="4"/>
      <c r="AG215" s="50"/>
      <c r="AH215" s="50"/>
      <c r="AI215" s="51"/>
      <c r="AJ215" s="51"/>
      <c r="AK215" s="51"/>
      <c r="AL215" s="51"/>
      <c r="AM215" s="51"/>
      <c r="AN215" s="51"/>
      <c r="AO215" s="51"/>
      <c r="AP215" s="51"/>
      <c r="AQ215" s="51"/>
      <c r="AR215" s="51"/>
      <c r="AS215" s="51"/>
      <c r="AT215" s="51"/>
      <c r="AU215" s="49">
        <f>SUM(AT216:AT219)</f>
        <v>0</v>
      </c>
    </row>
    <row r="216" spans="1:47" x14ac:dyDescent="0.25">
      <c r="A216" s="8" t="s">
        <v>84</v>
      </c>
      <c r="B216" s="5">
        <v>1.5</v>
      </c>
      <c r="C216" s="4">
        <v>1.5</v>
      </c>
      <c r="D216" s="4"/>
      <c r="E216" s="4">
        <v>1.5</v>
      </c>
      <c r="F216" s="4"/>
      <c r="G216" s="4">
        <v>1.5</v>
      </c>
      <c r="H216" s="6">
        <v>1.5</v>
      </c>
      <c r="I216" s="5">
        <v>1.5</v>
      </c>
      <c r="J216" s="4">
        <v>1.5</v>
      </c>
      <c r="K216" s="4"/>
      <c r="L216" s="4">
        <v>1.5</v>
      </c>
      <c r="M216" s="4"/>
      <c r="N216" s="4">
        <v>1.5</v>
      </c>
      <c r="O216" s="6">
        <v>1.5</v>
      </c>
      <c r="P216" s="5">
        <v>1.5</v>
      </c>
      <c r="Q216" s="4">
        <v>1.5</v>
      </c>
      <c r="R216" s="4"/>
      <c r="S216" s="4">
        <v>1.5</v>
      </c>
      <c r="T216" s="4"/>
      <c r="U216" s="4">
        <v>1.5</v>
      </c>
      <c r="V216" s="6">
        <v>1.5</v>
      </c>
      <c r="W216" s="5">
        <v>1.5</v>
      </c>
      <c r="X216" s="4">
        <v>1.5</v>
      </c>
      <c r="Y216" s="4"/>
      <c r="Z216" s="7">
        <v>1.5</v>
      </c>
      <c r="AA216" s="4"/>
      <c r="AB216" s="4">
        <v>1.5</v>
      </c>
      <c r="AC216" s="6">
        <v>1.5</v>
      </c>
      <c r="AD216" s="5">
        <v>1.5</v>
      </c>
      <c r="AE216" s="1">
        <v>1.5</v>
      </c>
      <c r="AF216" s="4"/>
      <c r="AG216" s="47">
        <f t="shared" ref="AG216:AG224" si="150">SUM(B216:AF216)-AH216</f>
        <v>24</v>
      </c>
      <c r="AH216" s="47">
        <f t="shared" ref="AH216:AH224" si="151">AD216+Z216+W216+P216+I216+B216</f>
        <v>9</v>
      </c>
      <c r="AI216" s="47">
        <f t="shared" ref="AI216:AI224" si="152">Z216</f>
        <v>1.5</v>
      </c>
      <c r="AJ216" s="48">
        <f>BPU!$D$4</f>
        <v>0</v>
      </c>
      <c r="AK216" s="48">
        <f>BPU!$D$5</f>
        <v>0</v>
      </c>
      <c r="AL216" s="48">
        <f>BPU!$D$6</f>
        <v>0</v>
      </c>
      <c r="AM216" s="48">
        <f>BPU!$D$7</f>
        <v>0</v>
      </c>
      <c r="AN216" s="48">
        <f>BPU!$D$8</f>
        <v>0</v>
      </c>
      <c r="AO216" s="49">
        <f t="shared" ref="AO216:AO219" si="153">AG216*AJ216</f>
        <v>0</v>
      </c>
      <c r="AP216" s="48"/>
      <c r="AQ216" s="49">
        <f t="shared" si="148"/>
        <v>0</v>
      </c>
      <c r="AR216" s="48"/>
      <c r="AS216" s="49">
        <v>0</v>
      </c>
      <c r="AT216" s="49">
        <f t="shared" ref="AT216:AT219" si="154">SUM(AO216:AS216)</f>
        <v>0</v>
      </c>
      <c r="AU216" s="51"/>
    </row>
    <row r="217" spans="1:47" x14ac:dyDescent="0.25">
      <c r="A217" s="8" t="s">
        <v>85</v>
      </c>
      <c r="B217" s="5"/>
      <c r="C217" s="4"/>
      <c r="D217" s="4"/>
      <c r="E217" s="4"/>
      <c r="F217" s="4"/>
      <c r="G217" s="4">
        <v>0.66666666666666663</v>
      </c>
      <c r="H217" s="6"/>
      <c r="I217" s="5"/>
      <c r="J217" s="4"/>
      <c r="K217" s="4"/>
      <c r="L217" s="4"/>
      <c r="M217" s="4"/>
      <c r="N217" s="4">
        <v>0.66666666666666663</v>
      </c>
      <c r="O217" s="6"/>
      <c r="P217" s="5"/>
      <c r="Q217" s="4"/>
      <c r="R217" s="4"/>
      <c r="S217" s="4"/>
      <c r="T217" s="4"/>
      <c r="U217" s="4">
        <v>0.66666666666666663</v>
      </c>
      <c r="V217" s="6"/>
      <c r="W217" s="5"/>
      <c r="X217" s="4"/>
      <c r="Y217" s="4"/>
      <c r="Z217" s="7"/>
      <c r="AA217" s="4"/>
      <c r="AB217" s="4">
        <v>0.66666666666666663</v>
      </c>
      <c r="AC217" s="6"/>
      <c r="AD217" s="5"/>
      <c r="AE217" s="4"/>
      <c r="AF217" s="4"/>
      <c r="AG217" s="47">
        <f t="shared" si="150"/>
        <v>2.6666666666666665</v>
      </c>
      <c r="AH217" s="47">
        <f t="shared" si="151"/>
        <v>0</v>
      </c>
      <c r="AI217" s="47">
        <f t="shared" si="152"/>
        <v>0</v>
      </c>
      <c r="AJ217" s="48">
        <f>BPU!$D$4</f>
        <v>0</v>
      </c>
      <c r="AK217" s="48">
        <f>BPU!$D$5</f>
        <v>0</v>
      </c>
      <c r="AL217" s="48">
        <f>BPU!$D$6</f>
        <v>0</v>
      </c>
      <c r="AM217" s="48">
        <f>BPU!$D$7</f>
        <v>0</v>
      </c>
      <c r="AN217" s="48">
        <f>BPU!$D$8</f>
        <v>0</v>
      </c>
      <c r="AO217" s="49">
        <f t="shared" si="153"/>
        <v>0</v>
      </c>
      <c r="AP217" s="48"/>
      <c r="AQ217" s="49">
        <f t="shared" si="148"/>
        <v>0</v>
      </c>
      <c r="AR217" s="48"/>
      <c r="AS217" s="49">
        <v>0</v>
      </c>
      <c r="AT217" s="49">
        <f t="shared" si="154"/>
        <v>0</v>
      </c>
      <c r="AU217" s="51"/>
    </row>
    <row r="218" spans="1:47" x14ac:dyDescent="0.25">
      <c r="A218" s="8" t="s">
        <v>86</v>
      </c>
      <c r="B218" s="5"/>
      <c r="C218" s="4"/>
      <c r="D218" s="4"/>
      <c r="E218" s="4">
        <v>1.5833333333333337</v>
      </c>
      <c r="F218" s="4"/>
      <c r="G218" s="4"/>
      <c r="H218" s="6"/>
      <c r="I218" s="5"/>
      <c r="J218" s="4"/>
      <c r="K218" s="4"/>
      <c r="L218" s="4">
        <v>1.5833333333333337</v>
      </c>
      <c r="M218" s="4"/>
      <c r="N218" s="4"/>
      <c r="O218" s="6"/>
      <c r="P218" s="5"/>
      <c r="Q218" s="4"/>
      <c r="R218" s="4"/>
      <c r="S218" s="4">
        <v>1.5833333333333337</v>
      </c>
      <c r="T218" s="4"/>
      <c r="U218" s="4"/>
      <c r="V218" s="6"/>
      <c r="W218" s="5"/>
      <c r="X218" s="4"/>
      <c r="Y218" s="4"/>
      <c r="Z218" s="7">
        <v>1.5833333333333337</v>
      </c>
      <c r="AA218" s="4"/>
      <c r="AB218" s="4"/>
      <c r="AC218" s="6"/>
      <c r="AD218" s="5"/>
      <c r="AE218" s="4"/>
      <c r="AF218" s="4"/>
      <c r="AG218" s="47">
        <f t="shared" si="150"/>
        <v>4.7500000000000009</v>
      </c>
      <c r="AH218" s="47">
        <f t="shared" si="151"/>
        <v>1.5833333333333337</v>
      </c>
      <c r="AI218" s="47">
        <f t="shared" si="152"/>
        <v>1.5833333333333337</v>
      </c>
      <c r="AJ218" s="48">
        <f>BPU!$D$4</f>
        <v>0</v>
      </c>
      <c r="AK218" s="48">
        <f>BPU!$D$5</f>
        <v>0</v>
      </c>
      <c r="AL218" s="48">
        <f>BPU!$D$6</f>
        <v>0</v>
      </c>
      <c r="AM218" s="48">
        <f>BPU!$D$7</f>
        <v>0</v>
      </c>
      <c r="AN218" s="48">
        <f>BPU!$D$8</f>
        <v>0</v>
      </c>
      <c r="AO218" s="49">
        <f t="shared" si="153"/>
        <v>0</v>
      </c>
      <c r="AP218" s="48"/>
      <c r="AQ218" s="49">
        <f t="shared" si="148"/>
        <v>0</v>
      </c>
      <c r="AR218" s="48"/>
      <c r="AS218" s="49">
        <v>0</v>
      </c>
      <c r="AT218" s="49">
        <f t="shared" si="154"/>
        <v>0</v>
      </c>
      <c r="AU218" s="51"/>
    </row>
    <row r="219" spans="1:47" x14ac:dyDescent="0.25">
      <c r="A219" s="8" t="s">
        <v>87</v>
      </c>
      <c r="B219" s="5">
        <v>1.5</v>
      </c>
      <c r="C219" s="4">
        <v>1.5</v>
      </c>
      <c r="D219" s="4"/>
      <c r="E219" s="4">
        <v>1.5</v>
      </c>
      <c r="F219" s="4"/>
      <c r="G219" s="4">
        <v>1.5</v>
      </c>
      <c r="H219" s="6">
        <v>1.5</v>
      </c>
      <c r="I219" s="5">
        <v>1.5</v>
      </c>
      <c r="J219" s="4">
        <v>1.5</v>
      </c>
      <c r="K219" s="4"/>
      <c r="L219" s="4">
        <v>1.5</v>
      </c>
      <c r="M219" s="4"/>
      <c r="N219" s="4">
        <v>1.5</v>
      </c>
      <c r="O219" s="6">
        <v>1.5</v>
      </c>
      <c r="P219" s="5">
        <v>1.5</v>
      </c>
      <c r="Q219" s="4">
        <v>1.5</v>
      </c>
      <c r="R219" s="4"/>
      <c r="S219" s="4">
        <v>1.5</v>
      </c>
      <c r="T219" s="4"/>
      <c r="U219" s="4">
        <v>1.5</v>
      </c>
      <c r="V219" s="6">
        <v>1.5</v>
      </c>
      <c r="W219" s="5">
        <v>1.5</v>
      </c>
      <c r="X219" s="4">
        <v>1.5</v>
      </c>
      <c r="Y219" s="4"/>
      <c r="Z219" s="7">
        <v>1.5</v>
      </c>
      <c r="AA219" s="4"/>
      <c r="AB219" s="4">
        <v>1.5</v>
      </c>
      <c r="AC219" s="6">
        <v>1.5</v>
      </c>
      <c r="AD219" s="5">
        <v>1.5</v>
      </c>
      <c r="AE219" s="4">
        <v>1.5</v>
      </c>
      <c r="AF219" s="4"/>
      <c r="AG219" s="47">
        <f t="shared" si="150"/>
        <v>24</v>
      </c>
      <c r="AH219" s="47">
        <f t="shared" si="151"/>
        <v>9</v>
      </c>
      <c r="AI219" s="47">
        <f t="shared" si="152"/>
        <v>1.5</v>
      </c>
      <c r="AJ219" s="48">
        <f>BPU!$D$4</f>
        <v>0</v>
      </c>
      <c r="AK219" s="48">
        <f>BPU!$D$5</f>
        <v>0</v>
      </c>
      <c r="AL219" s="48">
        <f>BPU!$D$6</f>
        <v>0</v>
      </c>
      <c r="AM219" s="48">
        <f>BPU!$D$7</f>
        <v>0</v>
      </c>
      <c r="AN219" s="48">
        <f>BPU!$D$8</f>
        <v>0</v>
      </c>
      <c r="AO219" s="49">
        <f t="shared" si="153"/>
        <v>0</v>
      </c>
      <c r="AP219" s="48"/>
      <c r="AQ219" s="49">
        <f t="shared" si="148"/>
        <v>0</v>
      </c>
      <c r="AR219" s="48"/>
      <c r="AS219" s="49">
        <v>0</v>
      </c>
      <c r="AT219" s="49">
        <f t="shared" si="154"/>
        <v>0</v>
      </c>
      <c r="AU219" s="51"/>
    </row>
    <row r="220" spans="1:47" x14ac:dyDescent="0.25">
      <c r="A220" s="18" t="s">
        <v>91</v>
      </c>
      <c r="B220" s="5"/>
      <c r="C220" s="4"/>
      <c r="D220" s="4"/>
      <c r="E220" s="4"/>
      <c r="F220" s="4"/>
      <c r="G220" s="4"/>
      <c r="H220" s="6"/>
      <c r="I220" s="5"/>
      <c r="J220" s="4"/>
      <c r="K220" s="4"/>
      <c r="L220" s="4"/>
      <c r="M220" s="4"/>
      <c r="N220" s="4"/>
      <c r="O220" s="6"/>
      <c r="P220" s="5"/>
      <c r="Q220" s="4"/>
      <c r="R220" s="4"/>
      <c r="S220" s="4"/>
      <c r="T220" s="4"/>
      <c r="U220" s="4"/>
      <c r="V220" s="6"/>
      <c r="W220" s="5"/>
      <c r="X220" s="4"/>
      <c r="Y220" s="4"/>
      <c r="Z220" s="7"/>
      <c r="AA220" s="4"/>
      <c r="AB220" s="4"/>
      <c r="AC220" s="6"/>
      <c r="AD220" s="5"/>
      <c r="AE220" s="4"/>
      <c r="AF220" s="4"/>
      <c r="AG220" s="50"/>
      <c r="AH220" s="50"/>
      <c r="AI220" s="51"/>
      <c r="AJ220" s="51"/>
      <c r="AK220" s="51"/>
      <c r="AL220" s="51"/>
      <c r="AM220" s="51"/>
      <c r="AN220" s="51"/>
      <c r="AO220" s="51"/>
      <c r="AP220" s="51"/>
      <c r="AQ220" s="51"/>
      <c r="AR220" s="51"/>
      <c r="AS220" s="51"/>
      <c r="AT220" s="51"/>
      <c r="AU220" s="49">
        <f>SUM(AT221:AT224)</f>
        <v>0</v>
      </c>
    </row>
    <row r="221" spans="1:47" x14ac:dyDescent="0.25">
      <c r="A221" s="8" t="s">
        <v>81</v>
      </c>
      <c r="B221" s="5"/>
      <c r="C221" s="4"/>
      <c r="D221" s="4"/>
      <c r="E221" s="4"/>
      <c r="F221" s="4"/>
      <c r="G221" s="4">
        <v>1.166666666666667</v>
      </c>
      <c r="H221" s="6"/>
      <c r="I221" s="5"/>
      <c r="J221" s="4"/>
      <c r="K221" s="4"/>
      <c r="L221" s="4"/>
      <c r="M221" s="4"/>
      <c r="N221" s="4">
        <v>1.166666666666667</v>
      </c>
      <c r="O221" s="6"/>
      <c r="P221" s="5"/>
      <c r="Q221" s="4"/>
      <c r="R221" s="4"/>
      <c r="S221" s="4"/>
      <c r="T221" s="4"/>
      <c r="U221" s="4">
        <v>1.166666666666667</v>
      </c>
      <c r="V221" s="6"/>
      <c r="W221" s="5"/>
      <c r="X221" s="4"/>
      <c r="Y221" s="4"/>
      <c r="Z221" s="7"/>
      <c r="AA221" s="4"/>
      <c r="AB221" s="4">
        <v>1.166666666666667</v>
      </c>
      <c r="AC221" s="6"/>
      <c r="AD221" s="5"/>
      <c r="AE221" s="4">
        <v>0</v>
      </c>
      <c r="AF221" s="4">
        <v>0</v>
      </c>
      <c r="AG221" s="47">
        <f t="shared" si="150"/>
        <v>4.6666666666666679</v>
      </c>
      <c r="AH221" s="47">
        <f t="shared" si="151"/>
        <v>0</v>
      </c>
      <c r="AI221" s="47">
        <f t="shared" si="152"/>
        <v>0</v>
      </c>
      <c r="AJ221" s="48">
        <f>BPU!$D$4</f>
        <v>0</v>
      </c>
      <c r="AK221" s="48">
        <f>BPU!$D$5</f>
        <v>0</v>
      </c>
      <c r="AL221" s="48">
        <f>BPU!$D$6</f>
        <v>0</v>
      </c>
      <c r="AM221" s="48">
        <f>BPU!$D$7</f>
        <v>0</v>
      </c>
      <c r="AN221" s="48">
        <f>BPU!$D$8</f>
        <v>0</v>
      </c>
      <c r="AO221" s="49">
        <f t="shared" ref="AO221:AO224" si="155">AG221*AJ221</f>
        <v>0</v>
      </c>
      <c r="AP221" s="48"/>
      <c r="AQ221" s="49">
        <f t="shared" ref="AQ221:AQ224" si="156">AH221*AK221</f>
        <v>0</v>
      </c>
      <c r="AR221" s="48"/>
      <c r="AS221" s="49">
        <v>0</v>
      </c>
      <c r="AT221" s="49">
        <f t="shared" ref="AT221:AT224" si="157">SUM(AO221:AS221)</f>
        <v>0</v>
      </c>
      <c r="AU221" s="51"/>
    </row>
    <row r="222" spans="1:47" x14ac:dyDescent="0.25">
      <c r="A222" s="8" t="s">
        <v>78</v>
      </c>
      <c r="B222" s="5"/>
      <c r="C222" s="4"/>
      <c r="D222" s="4"/>
      <c r="E222" s="4"/>
      <c r="F222" s="4"/>
      <c r="G222" s="4">
        <v>1</v>
      </c>
      <c r="H222" s="6"/>
      <c r="I222" s="5"/>
      <c r="J222" s="4"/>
      <c r="K222" s="4"/>
      <c r="L222" s="4"/>
      <c r="M222" s="4"/>
      <c r="N222" s="4">
        <v>1</v>
      </c>
      <c r="O222" s="6"/>
      <c r="P222" s="5"/>
      <c r="Q222" s="4"/>
      <c r="R222" s="4"/>
      <c r="S222" s="4"/>
      <c r="T222" s="4"/>
      <c r="U222" s="4">
        <v>1</v>
      </c>
      <c r="V222" s="6"/>
      <c r="W222" s="5"/>
      <c r="X222" s="4"/>
      <c r="Y222" s="4"/>
      <c r="Z222" s="7"/>
      <c r="AA222" s="4"/>
      <c r="AB222" s="4">
        <v>1</v>
      </c>
      <c r="AC222" s="6"/>
      <c r="AD222" s="5"/>
      <c r="AE222" s="4">
        <v>0</v>
      </c>
      <c r="AF222" s="4">
        <v>0</v>
      </c>
      <c r="AG222" s="47">
        <f t="shared" si="150"/>
        <v>4</v>
      </c>
      <c r="AH222" s="47">
        <f t="shared" si="151"/>
        <v>0</v>
      </c>
      <c r="AI222" s="47">
        <f t="shared" si="152"/>
        <v>0</v>
      </c>
      <c r="AJ222" s="48">
        <f>BPU!$D$4</f>
        <v>0</v>
      </c>
      <c r="AK222" s="48">
        <f>BPU!$D$5</f>
        <v>0</v>
      </c>
      <c r="AL222" s="48">
        <f>BPU!$D$6</f>
        <v>0</v>
      </c>
      <c r="AM222" s="48">
        <f>BPU!$D$7</f>
        <v>0</v>
      </c>
      <c r="AN222" s="48">
        <f>BPU!$D$8</f>
        <v>0</v>
      </c>
      <c r="AO222" s="49">
        <f t="shared" si="155"/>
        <v>0</v>
      </c>
      <c r="AP222" s="48"/>
      <c r="AQ222" s="49">
        <f t="shared" si="156"/>
        <v>0</v>
      </c>
      <c r="AR222" s="48"/>
      <c r="AS222" s="49">
        <v>0</v>
      </c>
      <c r="AT222" s="49">
        <f t="shared" si="157"/>
        <v>0</v>
      </c>
      <c r="AU222" s="51"/>
    </row>
    <row r="223" spans="1:47" x14ac:dyDescent="0.25">
      <c r="A223" s="8" t="s">
        <v>82</v>
      </c>
      <c r="B223" s="5"/>
      <c r="C223" s="4"/>
      <c r="D223" s="4"/>
      <c r="E223" s="4"/>
      <c r="F223" s="4"/>
      <c r="G223" s="4">
        <v>0.83</v>
      </c>
      <c r="H223" s="6"/>
      <c r="I223" s="5"/>
      <c r="J223" s="4"/>
      <c r="K223" s="4"/>
      <c r="L223" s="4"/>
      <c r="M223" s="4"/>
      <c r="N223" s="4">
        <v>0.83</v>
      </c>
      <c r="O223" s="6"/>
      <c r="P223" s="5"/>
      <c r="Q223" s="4"/>
      <c r="R223" s="4"/>
      <c r="S223" s="4"/>
      <c r="T223" s="4"/>
      <c r="U223" s="4">
        <v>0.83</v>
      </c>
      <c r="V223" s="6"/>
      <c r="W223" s="5"/>
      <c r="X223" s="4"/>
      <c r="Y223" s="4"/>
      <c r="Z223" s="7"/>
      <c r="AA223" s="4"/>
      <c r="AB223" s="4">
        <v>0.83</v>
      </c>
      <c r="AC223" s="6"/>
      <c r="AD223" s="5"/>
      <c r="AE223" s="4">
        <v>0</v>
      </c>
      <c r="AF223" s="4">
        <v>0</v>
      </c>
      <c r="AG223" s="47">
        <f t="shared" si="150"/>
        <v>3.32</v>
      </c>
      <c r="AH223" s="47">
        <f t="shared" si="151"/>
        <v>0</v>
      </c>
      <c r="AI223" s="47">
        <f t="shared" si="152"/>
        <v>0</v>
      </c>
      <c r="AJ223" s="48">
        <f>BPU!$D$4</f>
        <v>0</v>
      </c>
      <c r="AK223" s="48">
        <f>BPU!$D$5</f>
        <v>0</v>
      </c>
      <c r="AL223" s="48">
        <f>BPU!$D$6</f>
        <v>0</v>
      </c>
      <c r="AM223" s="48">
        <f>BPU!$D$7</f>
        <v>0</v>
      </c>
      <c r="AN223" s="48">
        <f>BPU!$D$8</f>
        <v>0</v>
      </c>
      <c r="AO223" s="49">
        <f t="shared" si="155"/>
        <v>0</v>
      </c>
      <c r="AP223" s="48"/>
      <c r="AQ223" s="49">
        <f t="shared" si="156"/>
        <v>0</v>
      </c>
      <c r="AR223" s="48"/>
      <c r="AS223" s="49">
        <v>0</v>
      </c>
      <c r="AT223" s="49">
        <f t="shared" si="157"/>
        <v>0</v>
      </c>
      <c r="AU223" s="51"/>
    </row>
    <row r="224" spans="1:47" x14ac:dyDescent="0.25">
      <c r="A224" s="8" t="s">
        <v>83</v>
      </c>
      <c r="B224" s="5"/>
      <c r="C224" s="4"/>
      <c r="D224" s="4"/>
      <c r="E224" s="4"/>
      <c r="F224" s="4"/>
      <c r="G224" s="4">
        <v>0.5</v>
      </c>
      <c r="H224" s="6"/>
      <c r="I224" s="5"/>
      <c r="J224" s="4"/>
      <c r="K224" s="4"/>
      <c r="L224" s="4"/>
      <c r="M224" s="4"/>
      <c r="N224" s="4">
        <v>0.5</v>
      </c>
      <c r="O224" s="6"/>
      <c r="P224" s="5"/>
      <c r="Q224" s="4"/>
      <c r="R224" s="4"/>
      <c r="S224" s="4"/>
      <c r="T224" s="4"/>
      <c r="U224" s="4">
        <v>0.5</v>
      </c>
      <c r="V224" s="6"/>
      <c r="W224" s="5"/>
      <c r="X224" s="4"/>
      <c r="Y224" s="4"/>
      <c r="Z224" s="7"/>
      <c r="AA224" s="4"/>
      <c r="AB224" s="4">
        <v>0.5</v>
      </c>
      <c r="AC224" s="6"/>
      <c r="AD224" s="5"/>
      <c r="AE224" s="4">
        <v>0</v>
      </c>
      <c r="AF224" s="4">
        <v>0</v>
      </c>
      <c r="AG224" s="47">
        <f t="shared" si="150"/>
        <v>2</v>
      </c>
      <c r="AH224" s="47">
        <f t="shared" si="151"/>
        <v>0</v>
      </c>
      <c r="AI224" s="47">
        <f t="shared" si="152"/>
        <v>0</v>
      </c>
      <c r="AJ224" s="48">
        <f>BPU!$D$4</f>
        <v>0</v>
      </c>
      <c r="AK224" s="48">
        <f>BPU!$D$5</f>
        <v>0</v>
      </c>
      <c r="AL224" s="48">
        <f>BPU!$D$6</f>
        <v>0</v>
      </c>
      <c r="AM224" s="48">
        <f>BPU!$D$7</f>
        <v>0</v>
      </c>
      <c r="AN224" s="48">
        <f>BPU!$D$8</f>
        <v>0</v>
      </c>
      <c r="AO224" s="49">
        <f t="shared" si="155"/>
        <v>0</v>
      </c>
      <c r="AP224" s="48"/>
      <c r="AQ224" s="49">
        <f t="shared" si="156"/>
        <v>0</v>
      </c>
      <c r="AR224" s="48"/>
      <c r="AS224" s="49">
        <v>0</v>
      </c>
      <c r="AT224" s="49">
        <f t="shared" si="157"/>
        <v>0</v>
      </c>
      <c r="AU224" s="51"/>
    </row>
    <row r="225" spans="1:48" x14ac:dyDescent="0.25">
      <c r="A225" s="8" t="s">
        <v>7</v>
      </c>
      <c r="B225" s="5">
        <f t="shared" ref="B225:AF225" si="158">SUM(B212:B224)</f>
        <v>3</v>
      </c>
      <c r="C225" s="4">
        <f t="shared" si="158"/>
        <v>3</v>
      </c>
      <c r="D225" s="4">
        <f t="shared" si="158"/>
        <v>6.25</v>
      </c>
      <c r="E225" s="4">
        <f t="shared" si="158"/>
        <v>4.5833333333333339</v>
      </c>
      <c r="F225" s="4">
        <f t="shared" si="158"/>
        <v>0</v>
      </c>
      <c r="G225" s="4">
        <f t="shared" si="158"/>
        <v>13.413333333333332</v>
      </c>
      <c r="H225" s="6">
        <f t="shared" si="158"/>
        <v>3</v>
      </c>
      <c r="I225" s="5">
        <f t="shared" si="158"/>
        <v>3</v>
      </c>
      <c r="J225" s="4">
        <f t="shared" si="158"/>
        <v>3</v>
      </c>
      <c r="K225" s="4">
        <f t="shared" si="158"/>
        <v>6.25</v>
      </c>
      <c r="L225" s="4">
        <f t="shared" si="158"/>
        <v>4.5833333333333339</v>
      </c>
      <c r="M225" s="4">
        <f t="shared" si="158"/>
        <v>0</v>
      </c>
      <c r="N225" s="4">
        <f t="shared" si="158"/>
        <v>13.913333333333332</v>
      </c>
      <c r="O225" s="6">
        <f t="shared" si="158"/>
        <v>3</v>
      </c>
      <c r="P225" s="5">
        <f t="shared" si="158"/>
        <v>3</v>
      </c>
      <c r="Q225" s="4">
        <f t="shared" si="158"/>
        <v>3</v>
      </c>
      <c r="R225" s="4">
        <f t="shared" si="158"/>
        <v>6.25</v>
      </c>
      <c r="S225" s="4">
        <f t="shared" si="158"/>
        <v>4.5833333333333339</v>
      </c>
      <c r="T225" s="4">
        <f t="shared" si="158"/>
        <v>0</v>
      </c>
      <c r="U225" s="4">
        <f t="shared" si="158"/>
        <v>13.413333333333332</v>
      </c>
      <c r="V225" s="6">
        <f t="shared" si="158"/>
        <v>3</v>
      </c>
      <c r="W225" s="5">
        <f t="shared" si="158"/>
        <v>3</v>
      </c>
      <c r="X225" s="4">
        <f t="shared" si="158"/>
        <v>3</v>
      </c>
      <c r="Y225" s="4">
        <f t="shared" si="158"/>
        <v>6.25</v>
      </c>
      <c r="Z225" s="7">
        <f t="shared" si="158"/>
        <v>4.5833333333333339</v>
      </c>
      <c r="AA225" s="4">
        <f t="shared" si="158"/>
        <v>0</v>
      </c>
      <c r="AB225" s="4">
        <f t="shared" si="158"/>
        <v>13.413333333333332</v>
      </c>
      <c r="AC225" s="6">
        <f t="shared" si="158"/>
        <v>3</v>
      </c>
      <c r="AD225" s="5">
        <f t="shared" si="158"/>
        <v>3</v>
      </c>
      <c r="AE225" s="4">
        <f t="shared" si="158"/>
        <v>3</v>
      </c>
      <c r="AF225" s="4">
        <f t="shared" si="158"/>
        <v>6.25</v>
      </c>
      <c r="AG225" s="2">
        <f>SUM(B225:AF225)-AH225</f>
        <v>126.15333333333331</v>
      </c>
      <c r="AH225" s="2">
        <f>AD225+Z225+W225+P225+I225+B225</f>
        <v>19.583333333333336</v>
      </c>
      <c r="AI225" s="2">
        <f>Z225</f>
        <v>4.5833333333333339</v>
      </c>
      <c r="AO225" s="15"/>
      <c r="AQ225" s="15"/>
      <c r="AS225" s="52" t="str">
        <f>"Total du mois "&amp;A207</f>
        <v>Total du mois DECEMBRE 2024</v>
      </c>
      <c r="AT225" s="53">
        <f>SUM(AT212:AT224)</f>
        <v>0</v>
      </c>
    </row>
    <row r="226" spans="1:48" x14ac:dyDescent="0.25">
      <c r="A226" s="3"/>
    </row>
    <row r="227" spans="1:48" ht="35.25" customHeight="1" x14ac:dyDescent="0.25">
      <c r="E227" s="87" t="s">
        <v>72</v>
      </c>
      <c r="F227" s="88"/>
      <c r="G227" s="88"/>
      <c r="H227" s="89"/>
      <c r="AR227" s="84" t="s">
        <v>72</v>
      </c>
      <c r="AS227" s="84"/>
      <c r="AT227" s="84"/>
      <c r="AV227" s="61"/>
    </row>
    <row r="228" spans="1:48" x14ac:dyDescent="0.25">
      <c r="A228" s="63" t="s">
        <v>88</v>
      </c>
      <c r="B228" s="64"/>
      <c r="C228" s="65"/>
      <c r="D228" s="65"/>
      <c r="E228" s="85">
        <f>AU11+AU31+AU51+AU71+AU91+AU111+AU131+AU151+AU171+AU191+AU211</f>
        <v>0</v>
      </c>
      <c r="F228" s="85"/>
      <c r="G228" s="85"/>
      <c r="H228" s="86"/>
      <c r="AR228" s="83">
        <v>45323</v>
      </c>
      <c r="AS228" s="83"/>
      <c r="AT228" s="62">
        <f>AT25</f>
        <v>0</v>
      </c>
    </row>
    <row r="229" spans="1:48" x14ac:dyDescent="0.25">
      <c r="A229" s="63" t="s">
        <v>90</v>
      </c>
      <c r="B229" s="64"/>
      <c r="C229" s="65"/>
      <c r="D229" s="65"/>
      <c r="E229" s="85">
        <f>AU15+AU35+AU55+AU75+AU95+AU115+AU135+AU155+AU175+AU195+AU215</f>
        <v>0</v>
      </c>
      <c r="F229" s="85"/>
      <c r="G229" s="85"/>
      <c r="H229" s="86"/>
      <c r="AR229" s="83">
        <f t="shared" ref="AR229:AR232" si="159">AR228+31</f>
        <v>45354</v>
      </c>
      <c r="AS229" s="83"/>
      <c r="AT229" s="62">
        <f>AT45</f>
        <v>0</v>
      </c>
    </row>
    <row r="230" spans="1:48" x14ac:dyDescent="0.25">
      <c r="A230" s="63" t="s">
        <v>91</v>
      </c>
      <c r="B230" s="64"/>
      <c r="C230" s="65"/>
      <c r="D230" s="65"/>
      <c r="E230" s="85">
        <f>AU20+AU40+AU60+AU80+AU100+AU120+AU140+AU160+AU180+AU200+AU220</f>
        <v>0</v>
      </c>
      <c r="F230" s="85"/>
      <c r="G230" s="85"/>
      <c r="H230" s="86"/>
      <c r="AR230" s="83">
        <f t="shared" si="159"/>
        <v>45385</v>
      </c>
      <c r="AS230" s="83"/>
      <c r="AT230" s="62">
        <f>AT65</f>
        <v>0</v>
      </c>
    </row>
    <row r="231" spans="1:48" x14ac:dyDescent="0.25">
      <c r="AR231" s="83" t="e">
        <f>#REF!+31</f>
        <v>#REF!</v>
      </c>
      <c r="AS231" s="83"/>
      <c r="AT231" s="62">
        <f>AT205</f>
        <v>0</v>
      </c>
    </row>
    <row r="232" spans="1:48" x14ac:dyDescent="0.25">
      <c r="AR232" s="83" t="e">
        <f t="shared" si="159"/>
        <v>#REF!</v>
      </c>
      <c r="AS232" s="83"/>
      <c r="AT232" s="62">
        <f>AT225</f>
        <v>0</v>
      </c>
    </row>
    <row r="233" spans="1:48" x14ac:dyDescent="0.25">
      <c r="AR233" s="83" t="s">
        <v>71</v>
      </c>
      <c r="AS233" s="83"/>
      <c r="AT233" s="62">
        <f>SUM(AT228:AT232)</f>
        <v>0</v>
      </c>
    </row>
    <row r="234" spans="1:48" x14ac:dyDescent="0.25">
      <c r="AT234" s="23"/>
    </row>
  </sheetData>
  <sheetProtection formatCells="0" formatColumns="0" formatRows="0" insertColumns="0" insertRows="0" insertHyperlinks="0" deleteColumns="0" deleteRows="0" sort="0" autoFilter="0" pivotTables="0"/>
  <mergeCells count="78">
    <mergeCell ref="AR231:AS231"/>
    <mergeCell ref="AR232:AS232"/>
    <mergeCell ref="AR233:AS233"/>
    <mergeCell ref="AR227:AT227"/>
    <mergeCell ref="E228:H228"/>
    <mergeCell ref="AR228:AS228"/>
    <mergeCell ref="E229:H229"/>
    <mergeCell ref="AR229:AS229"/>
    <mergeCell ref="E230:H230"/>
    <mergeCell ref="AR230:AS230"/>
    <mergeCell ref="E227:H227"/>
    <mergeCell ref="C208:I208"/>
    <mergeCell ref="J208:P208"/>
    <mergeCell ref="Q208:W208"/>
    <mergeCell ref="X208:AD208"/>
    <mergeCell ref="AE208:AF208"/>
    <mergeCell ref="A207:AF207"/>
    <mergeCell ref="B168:G168"/>
    <mergeCell ref="H168:N168"/>
    <mergeCell ref="O168:U168"/>
    <mergeCell ref="V168:AB168"/>
    <mergeCell ref="AC168:AF168"/>
    <mergeCell ref="A187:AF187"/>
    <mergeCell ref="B188:D188"/>
    <mergeCell ref="E188:K188"/>
    <mergeCell ref="L188:R188"/>
    <mergeCell ref="S188:Y188"/>
    <mergeCell ref="Z188:AE188"/>
    <mergeCell ref="A167:AF167"/>
    <mergeCell ref="A127:AF127"/>
    <mergeCell ref="B128:E128"/>
    <mergeCell ref="F128:L128"/>
    <mergeCell ref="M128:S128"/>
    <mergeCell ref="T128:Z128"/>
    <mergeCell ref="AA128:AF128"/>
    <mergeCell ref="A147:AF147"/>
    <mergeCell ref="C148:I148"/>
    <mergeCell ref="J148:P148"/>
    <mergeCell ref="Q148:W148"/>
    <mergeCell ref="X148:AD148"/>
    <mergeCell ref="A107:AF107"/>
    <mergeCell ref="B108:H108"/>
    <mergeCell ref="I108:O108"/>
    <mergeCell ref="P108:V108"/>
    <mergeCell ref="W108:AC108"/>
    <mergeCell ref="AD108:AF108"/>
    <mergeCell ref="A87:AF87"/>
    <mergeCell ref="B88:C88"/>
    <mergeCell ref="D88:J88"/>
    <mergeCell ref="K88:Q88"/>
    <mergeCell ref="R88:X88"/>
    <mergeCell ref="Y88:AE88"/>
    <mergeCell ref="A67:AF67"/>
    <mergeCell ref="B68:F68"/>
    <mergeCell ref="G68:M68"/>
    <mergeCell ref="N68:T68"/>
    <mergeCell ref="U68:AA68"/>
    <mergeCell ref="AB68:AF68"/>
    <mergeCell ref="A47:AF47"/>
    <mergeCell ref="B48:H48"/>
    <mergeCell ref="I48:O48"/>
    <mergeCell ref="P48:V48"/>
    <mergeCell ref="W48:AC48"/>
    <mergeCell ref="AD48:AE48"/>
    <mergeCell ref="A27:AF27"/>
    <mergeCell ref="B28:D28"/>
    <mergeCell ref="E28:K28"/>
    <mergeCell ref="L28:R28"/>
    <mergeCell ref="S28:Y28"/>
    <mergeCell ref="Z28:AF28"/>
    <mergeCell ref="A1:AU1"/>
    <mergeCell ref="A3:AU3"/>
    <mergeCell ref="A7:AF7"/>
    <mergeCell ref="B8:E8"/>
    <mergeCell ref="F8:L8"/>
    <mergeCell ref="M8:S8"/>
    <mergeCell ref="T8:Z8"/>
    <mergeCell ref="AA8:AD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6" fitToHeight="0" pageOrder="overThenDown" orientation="landscape" r:id="rId1"/>
  <headerFooter alignWithMargins="0"/>
  <rowBreaks count="11" manualBreakCount="11">
    <brk id="26" max="16383" man="1"/>
    <brk id="46" max="16383" man="1"/>
    <brk id="66" max="16383" man="1"/>
    <brk id="86" max="16383" man="1"/>
    <brk id="106" max="16383" man="1"/>
    <brk id="126" max="16383" man="1"/>
    <brk id="146" max="16383" man="1"/>
    <brk id="166" max="16383" man="1"/>
    <brk id="186" max="16383" man="1"/>
    <brk id="206" max="16383" man="1"/>
    <brk id="2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8380A-858C-45CF-BA78-482B5B3C8CAF}">
  <sheetPr>
    <pageSetUpPr fitToPage="1"/>
  </sheetPr>
  <dimension ref="A1:AC11"/>
  <sheetViews>
    <sheetView view="pageBreakPreview" zoomScale="60" zoomScaleNormal="80" workbookViewId="0">
      <selection activeCell="G2" sqref="G2"/>
    </sheetView>
  </sheetViews>
  <sheetFormatPr baseColWidth="10" defaultRowHeight="15" x14ac:dyDescent="0.25"/>
  <cols>
    <col min="1" max="1" width="50.7109375" customWidth="1"/>
    <col min="2" max="2" width="46.85546875" customWidth="1"/>
    <col min="3" max="5" width="32.140625" customWidth="1"/>
    <col min="6" max="8" width="50.7109375" customWidth="1"/>
  </cols>
  <sheetData>
    <row r="1" spans="1:29" ht="155.25" customHeight="1" thickBot="1" x14ac:dyDescent="0.3">
      <c r="A1" s="90" t="s">
        <v>94</v>
      </c>
      <c r="B1" s="91"/>
      <c r="C1" s="91"/>
      <c r="D1" s="91"/>
      <c r="E1" s="92"/>
      <c r="F1" s="25"/>
      <c r="G1" s="25"/>
    </row>
    <row r="2" spans="1:29" ht="30" customHeight="1" thickBot="1" x14ac:dyDescent="0.3">
      <c r="A2" s="93"/>
      <c r="B2" s="93"/>
      <c r="C2" s="93"/>
      <c r="D2" s="93"/>
      <c r="E2" s="93"/>
      <c r="F2" s="25"/>
      <c r="G2" s="25"/>
    </row>
    <row r="3" spans="1:29" ht="30" customHeight="1" thickBot="1" x14ac:dyDescent="0.3">
      <c r="A3" s="94" t="s">
        <v>52</v>
      </c>
      <c r="B3" s="95"/>
      <c r="C3" s="95"/>
      <c r="D3" s="95"/>
      <c r="E3" s="96"/>
      <c r="F3" s="25"/>
      <c r="G3" s="25"/>
    </row>
    <row r="4" spans="1:29" ht="30" customHeight="1" x14ac:dyDescent="0.25">
      <c r="A4" s="97"/>
      <c r="B4" s="97"/>
      <c r="C4" s="97"/>
      <c r="D4" s="97"/>
      <c r="E4" s="97"/>
      <c r="F4" s="25"/>
      <c r="G4" s="25"/>
    </row>
    <row r="5" spans="1:29" ht="30" customHeight="1" x14ac:dyDescent="0.25">
      <c r="A5" s="98" t="s">
        <v>61</v>
      </c>
      <c r="B5" s="98"/>
      <c r="C5" s="98"/>
      <c r="D5" s="98"/>
      <c r="E5" s="98"/>
      <c r="F5" s="25"/>
      <c r="G5" s="25"/>
    </row>
    <row r="6" spans="1:29" ht="30" customHeight="1" x14ac:dyDescent="0.25">
      <c r="A6" s="38"/>
      <c r="B6" s="26" t="s">
        <v>37</v>
      </c>
      <c r="C6" s="26" t="s">
        <v>38</v>
      </c>
      <c r="D6" s="26" t="s">
        <v>39</v>
      </c>
      <c r="E6" s="26" t="s">
        <v>73</v>
      </c>
      <c r="F6" s="25"/>
      <c r="G6" s="25"/>
    </row>
    <row r="7" spans="1:29" ht="122.25" customHeight="1" x14ac:dyDescent="0.25">
      <c r="A7" s="27" t="s">
        <v>53</v>
      </c>
      <c r="B7" s="27" t="s">
        <v>54</v>
      </c>
      <c r="C7" s="27" t="s">
        <v>58</v>
      </c>
      <c r="D7" s="27" t="s">
        <v>60</v>
      </c>
      <c r="E7" s="28" t="s">
        <v>55</v>
      </c>
      <c r="F7" s="29"/>
      <c r="G7" s="25"/>
    </row>
    <row r="8" spans="1:29" ht="50.1" customHeight="1" x14ac:dyDescent="0.25">
      <c r="A8" s="30" t="s">
        <v>80</v>
      </c>
      <c r="B8" s="70">
        <f>BPU!$D$9</f>
        <v>0</v>
      </c>
      <c r="C8" s="66">
        <v>8</v>
      </c>
      <c r="D8" s="66">
        <v>4</v>
      </c>
      <c r="E8" s="66">
        <f>B8*C8*D8</f>
        <v>0</v>
      </c>
      <c r="F8" s="29"/>
      <c r="G8" s="25"/>
    </row>
    <row r="9" spans="1:29" ht="50.1" customHeight="1" x14ac:dyDescent="0.25">
      <c r="A9" s="30" t="s">
        <v>75</v>
      </c>
      <c r="B9" s="70">
        <f>BPU!$D$9</f>
        <v>0</v>
      </c>
      <c r="C9" s="66">
        <v>4</v>
      </c>
      <c r="D9" s="66">
        <v>4</v>
      </c>
      <c r="E9" s="66">
        <f t="shared" ref="E9:E10" si="0">B9*C9*D9</f>
        <v>0</v>
      </c>
      <c r="F9" s="29"/>
      <c r="G9" s="25"/>
    </row>
    <row r="10" spans="1:29" ht="50.1" customHeight="1" x14ac:dyDescent="0.25">
      <c r="A10" s="30" t="s">
        <v>76</v>
      </c>
      <c r="B10" s="70">
        <v>4</v>
      </c>
      <c r="C10" s="66">
        <v>4</v>
      </c>
      <c r="D10" s="66">
        <v>4</v>
      </c>
      <c r="E10" s="66">
        <f t="shared" si="0"/>
        <v>64</v>
      </c>
      <c r="F10" s="29"/>
      <c r="G10" s="25"/>
    </row>
    <row r="11" spans="1:29" ht="50.1" customHeight="1" x14ac:dyDescent="0.25">
      <c r="A11" s="31" t="s">
        <v>7</v>
      </c>
      <c r="B11" s="69"/>
      <c r="C11" s="68"/>
      <c r="D11" s="67"/>
      <c r="E11" s="68">
        <f>SUM(E8:E10)</f>
        <v>64</v>
      </c>
      <c r="F11" s="33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</row>
  </sheetData>
  <mergeCells count="5">
    <mergeCell ref="A1:E1"/>
    <mergeCell ref="A2:E2"/>
    <mergeCell ref="A3:E3"/>
    <mergeCell ref="A4:E4"/>
    <mergeCell ref="A5:E5"/>
  </mergeCells>
  <pageMargins left="0.7" right="0.7" top="0.75" bottom="0.75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8BCC7-27AC-4188-B5B2-271B6A5FCE8F}">
  <sheetPr>
    <pageSetUpPr fitToPage="1"/>
  </sheetPr>
  <dimension ref="A1:AB10"/>
  <sheetViews>
    <sheetView tabSelected="1" view="pageBreakPreview" zoomScale="60" zoomScaleNormal="80" workbookViewId="0">
      <selection activeCell="D20" sqref="D20"/>
    </sheetView>
  </sheetViews>
  <sheetFormatPr baseColWidth="10" defaultRowHeight="15" x14ac:dyDescent="0.25"/>
  <cols>
    <col min="1" max="1" width="50.7109375" customWidth="1"/>
    <col min="2" max="2" width="46.85546875" customWidth="1"/>
    <col min="3" max="4" width="32.140625" customWidth="1"/>
    <col min="5" max="7" width="50.7109375" customWidth="1"/>
  </cols>
  <sheetData>
    <row r="1" spans="1:28" ht="171" customHeight="1" x14ac:dyDescent="0.25">
      <c r="A1" s="99" t="s">
        <v>95</v>
      </c>
      <c r="B1" s="100"/>
      <c r="C1" s="100"/>
      <c r="D1" s="100"/>
      <c r="E1" s="25"/>
      <c r="F1" s="25"/>
    </row>
    <row r="2" spans="1:28" ht="30" customHeight="1" x14ac:dyDescent="0.25">
      <c r="A2" s="101"/>
      <c r="B2" s="101"/>
      <c r="C2" s="101"/>
      <c r="D2" s="101"/>
      <c r="E2" s="25"/>
      <c r="F2" s="25"/>
    </row>
    <row r="3" spans="1:28" ht="30" customHeight="1" x14ac:dyDescent="0.25">
      <c r="A3" s="97"/>
      <c r="B3" s="97"/>
      <c r="C3" s="97"/>
      <c r="D3" s="97"/>
      <c r="E3" s="25"/>
      <c r="F3" s="25"/>
    </row>
    <row r="4" spans="1:28" ht="30" customHeight="1" x14ac:dyDescent="0.25">
      <c r="A4" s="98" t="s">
        <v>61</v>
      </c>
      <c r="B4" s="98"/>
      <c r="C4" s="98"/>
      <c r="D4" s="98"/>
      <c r="E4" s="25"/>
      <c r="F4" s="25"/>
    </row>
    <row r="5" spans="1:28" ht="30" customHeight="1" x14ac:dyDescent="0.25">
      <c r="A5" s="38"/>
      <c r="B5" s="26" t="s">
        <v>37</v>
      </c>
      <c r="C5" s="26" t="s">
        <v>38</v>
      </c>
      <c r="D5" s="26" t="s">
        <v>59</v>
      </c>
      <c r="E5" s="25"/>
      <c r="F5" s="25"/>
    </row>
    <row r="6" spans="1:28" ht="122.25" customHeight="1" x14ac:dyDescent="0.25">
      <c r="A6" s="27" t="s">
        <v>53</v>
      </c>
      <c r="B6" s="27" t="s">
        <v>72</v>
      </c>
      <c r="C6" s="27" t="s">
        <v>70</v>
      </c>
      <c r="D6" s="28" t="s">
        <v>55</v>
      </c>
      <c r="E6" s="29"/>
      <c r="F6" s="25"/>
    </row>
    <row r="7" spans="1:28" ht="50.1" customHeight="1" x14ac:dyDescent="0.25">
      <c r="A7" s="30" t="s">
        <v>74</v>
      </c>
      <c r="B7" s="35">
        <f>'DQE Lot 3 Nettoyage'!E228</f>
        <v>0</v>
      </c>
      <c r="C7" s="36">
        <f>'DQE Lot 3 Vitrerie'!E8</f>
        <v>0</v>
      </c>
      <c r="D7" s="37">
        <f>B7+C7</f>
        <v>0</v>
      </c>
      <c r="E7" s="29"/>
      <c r="F7" s="25"/>
    </row>
    <row r="8" spans="1:28" ht="50.1" customHeight="1" x14ac:dyDescent="0.25">
      <c r="A8" s="30" t="s">
        <v>75</v>
      </c>
      <c r="B8" s="35">
        <f>'DQE Lot 3 Nettoyage'!E229</f>
        <v>0</v>
      </c>
      <c r="C8" s="36">
        <f>'DQE Lot 3 Vitrerie'!E9</f>
        <v>0</v>
      </c>
      <c r="D8" s="37">
        <f t="shared" ref="D8:D9" si="0">B8+C8</f>
        <v>0</v>
      </c>
      <c r="E8" s="29"/>
      <c r="F8" s="25"/>
    </row>
    <row r="9" spans="1:28" ht="50.1" customHeight="1" x14ac:dyDescent="0.25">
      <c r="A9" s="30" t="s">
        <v>76</v>
      </c>
      <c r="B9" s="35">
        <f>'DQE Lot 3 Nettoyage'!E230</f>
        <v>0</v>
      </c>
      <c r="C9" s="36">
        <f>'DQE Lot 3 Vitrerie'!E10</f>
        <v>64</v>
      </c>
      <c r="D9" s="37">
        <f t="shared" si="0"/>
        <v>64</v>
      </c>
      <c r="E9" s="29"/>
      <c r="F9" s="25"/>
    </row>
    <row r="10" spans="1:28" ht="50.1" customHeight="1" x14ac:dyDescent="0.25">
      <c r="A10" s="31" t="s">
        <v>7</v>
      </c>
      <c r="B10" s="32"/>
      <c r="C10" s="36"/>
      <c r="D10" s="39">
        <f>SUM(D7:D9)</f>
        <v>64</v>
      </c>
      <c r="E10" s="33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</vt:lpstr>
      <vt:lpstr>DQE Lot 3 Nettoyage</vt:lpstr>
      <vt:lpstr>DQE Lot 3 Vitrerie</vt:lpstr>
      <vt:lpstr>Synthèse des coûts</vt:lpstr>
      <vt:lpstr>'DQE Lot 3 Nettoyage'!Impression_des_titres</vt:lpstr>
      <vt:lpstr>'DQE Lot 3 Nettoyage'!Zone_d_impression</vt:lpstr>
      <vt:lpstr>'DQE Lot 3 Vitrerie'!Zone_d_impression</vt:lpstr>
      <vt:lpstr>'Synthèse des coûts'!Zone_d_impression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LOUISET Pierre</dc:creator>
  <cp:lastModifiedBy>MARIE Anne-Charlotte</cp:lastModifiedBy>
  <cp:lastPrinted>2023-11-23T14:11:00Z</cp:lastPrinted>
  <dcterms:created xsi:type="dcterms:W3CDTF">2023-10-31T09:17:56Z</dcterms:created>
  <dcterms:modified xsi:type="dcterms:W3CDTF">2023-11-23T14:12:25Z</dcterms:modified>
</cp:coreProperties>
</file>