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0.xml" ContentType="application/vnd.openxmlformats-officedocument.drawing+xml"/>
  <Override PartName="/xl/drawings/drawing8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drawings/drawing4.xml" ContentType="application/vnd.openxmlformats-officedocument.drawing+xml"/>
  <Override PartName="/xl/worksheets/sheet13.xml" ContentType="application/vnd.openxmlformats-officedocument.spreadsheetml.worksheet+xml"/>
  <Override PartName="/xl/worksheets/sheet8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4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5.xml" ContentType="application/vnd.openxmlformats-officedocument.drawing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ables/table2.xml" ContentType="application/vnd.openxmlformats-officedocument.spreadsheetml.table+xml"/>
  <Override PartName="/xl/tables/table4.xml" ContentType="application/vnd.openxmlformats-officedocument.spreadsheetml.table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I\COMMUN\SAES\00000 ADMIN\PROGRAMMES\DOSSIER PROGRAMME TYPE\5-Programme\"/>
    </mc:Choice>
  </mc:AlternateContent>
  <bookViews>
    <workbookView xWindow="0" yWindow="0" windowWidth="20490" windowHeight="11670" firstSheet="9" activeTab="15"/>
  </bookViews>
  <sheets>
    <sheet name="DATA" sheetId="6" r:id="rId1"/>
    <sheet name="1 - Glossaire" sheetId="7" r:id="rId2"/>
    <sheet name="2 - Réf documents" sheetId="4" r:id="rId3"/>
    <sheet name="3 - Circuit de visa" sheetId="14" r:id="rId4"/>
    <sheet name="4 - Réf historique de l'opé" sheetId="15" r:id="rId5"/>
    <sheet name="5 - État de synthèse G2D" sheetId="9" r:id="rId6"/>
    <sheet name="9 - Plan cadastral" sheetId="16" r:id="rId7"/>
    <sheet name="10 - Plan de bornage" sheetId="17" r:id="rId8"/>
    <sheet name="11 - Synthèse des locaux" sheetId="1" r:id="rId9"/>
    <sheet name="12 - Synthèse espaces exté" sheetId="18" r:id="rId10"/>
    <sheet name="13 - Matrice des Risques" sheetId="19" r:id="rId11"/>
    <sheet name="14 - Exploitation Maintenance" sheetId="20" r:id="rId12"/>
    <sheet name="15 - Finance IM1707" sheetId="22" r:id="rId13"/>
    <sheet name="16 - Chronique Financière" sheetId="21" r:id="rId14"/>
    <sheet name="17-Contacts" sheetId="5" r:id="rId15"/>
    <sheet name="18-Coût EM" sheetId="45" r:id="rId16"/>
    <sheet name="Fiche local type" sheetId="23" r:id="rId17"/>
  </sheets>
  <externalReferences>
    <externalReference r:id="rId18"/>
  </externalReferences>
  <definedNames>
    <definedName name="_xlnm.Print_Area" localSheetId="8">'11 - Synthèse des locaux'!$A$1:$L$30</definedName>
    <definedName name="_xlnm.Print_Area" localSheetId="9">'12 - Synthèse espaces exté'!$A$1:$L$30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45" l="1"/>
  <c r="E49" i="45"/>
  <c r="E48" i="45"/>
  <c r="D47" i="45"/>
  <c r="E47" i="45" s="1"/>
  <c r="E52" i="45" s="1"/>
  <c r="E42" i="45"/>
  <c r="E41" i="45"/>
  <c r="E40" i="45"/>
  <c r="E34" i="45"/>
  <c r="E33" i="45"/>
  <c r="E32" i="45"/>
  <c r="E26" i="45"/>
  <c r="E25" i="45"/>
  <c r="E24" i="45"/>
  <c r="D23" i="45"/>
  <c r="D31" i="45" s="1"/>
  <c r="E18" i="45"/>
  <c r="E17" i="45"/>
  <c r="E16" i="45"/>
  <c r="E15" i="45"/>
  <c r="E20" i="45" s="1"/>
  <c r="D15" i="45"/>
  <c r="E8" i="45"/>
  <c r="E7" i="45"/>
  <c r="E6" i="45"/>
  <c r="E5" i="45"/>
  <c r="E10" i="45" s="1"/>
  <c r="D56" i="45" s="1"/>
  <c r="D39" i="45" l="1"/>
  <c r="E39" i="45" s="1"/>
  <c r="E44" i="45" s="1"/>
  <c r="E31" i="45"/>
  <c r="E36" i="45" s="1"/>
  <c r="E23" i="45"/>
  <c r="E28" i="45" s="1"/>
  <c r="D57" i="45" s="1"/>
  <c r="D58" i="45" s="1"/>
  <c r="D59" i="45" s="1"/>
  <c r="E28" i="22"/>
  <c r="E26" i="22"/>
  <c r="E6" i="22" l="1"/>
  <c r="E15" i="22" s="1"/>
  <c r="E17" i="22" l="1"/>
  <c r="E16" i="22"/>
  <c r="E21" i="22" s="1"/>
  <c r="E30" i="22" s="1"/>
  <c r="E19" i="22"/>
  <c r="E22" i="21" l="1"/>
  <c r="D22" i="21"/>
  <c r="C22" i="21"/>
  <c r="H20" i="21"/>
  <c r="H19" i="21"/>
  <c r="H18" i="21"/>
  <c r="H16" i="21"/>
  <c r="C11" i="21"/>
  <c r="H9" i="21"/>
  <c r="D11" i="21"/>
  <c r="H5" i="21"/>
  <c r="F11" i="21" l="1"/>
  <c r="H7" i="21"/>
  <c r="E11" i="21"/>
  <c r="G11" i="21" l="1"/>
  <c r="G22" i="21"/>
  <c r="H10" i="21"/>
  <c r="H11" i="21" s="1"/>
  <c r="F22" i="21"/>
  <c r="H21" i="21"/>
  <c r="H22" i="21" s="1"/>
  <c r="E50" i="20" l="1"/>
  <c r="E48" i="20"/>
  <c r="E47" i="20"/>
  <c r="E42" i="20"/>
  <c r="E40" i="20"/>
  <c r="E39" i="20"/>
  <c r="E34" i="20"/>
  <c r="E32" i="20"/>
  <c r="E31" i="20"/>
  <c r="E26" i="20"/>
  <c r="E24" i="20"/>
  <c r="E23" i="20"/>
  <c r="E18" i="20"/>
  <c r="E16" i="20"/>
  <c r="E15" i="20"/>
  <c r="H12" i="20"/>
  <c r="H11" i="20"/>
  <c r="I14" i="20" s="1"/>
  <c r="E8" i="20"/>
  <c r="E5" i="20"/>
  <c r="H14" i="20" l="1"/>
  <c r="D49" i="20" l="1"/>
  <c r="E52" i="20" s="1"/>
  <c r="D7" i="20"/>
  <c r="E10" i="20" s="1"/>
  <c r="D56" i="20" s="1"/>
  <c r="D33" i="20"/>
  <c r="E36" i="20" s="1"/>
  <c r="D17" i="20"/>
  <c r="E20" i="20" s="1"/>
  <c r="D41" i="20"/>
  <c r="E44" i="20" s="1"/>
  <c r="D25" i="20"/>
  <c r="E28" i="20" s="1"/>
  <c r="D57" i="20" l="1"/>
  <c r="D58" i="20" s="1"/>
  <c r="D59" i="20" s="1"/>
  <c r="F36" i="19" l="1"/>
  <c r="J36" i="19" s="1"/>
  <c r="F35" i="19"/>
  <c r="J35" i="19" s="1"/>
  <c r="F34" i="19"/>
  <c r="J34" i="19" s="1"/>
  <c r="F33" i="19"/>
  <c r="J33" i="19" s="1"/>
  <c r="J32" i="19"/>
  <c r="F32" i="19"/>
  <c r="F31" i="19"/>
  <c r="J31" i="19" s="1"/>
  <c r="F30" i="19"/>
  <c r="J30" i="19" s="1"/>
  <c r="J29" i="19"/>
  <c r="F29" i="19"/>
  <c r="F28" i="19"/>
  <c r="J28" i="19" s="1"/>
  <c r="F27" i="19"/>
  <c r="J27" i="19" s="1"/>
  <c r="F26" i="19"/>
  <c r="J26" i="19" s="1"/>
  <c r="F25" i="19"/>
  <c r="J25" i="19" s="1"/>
  <c r="F24" i="19"/>
  <c r="J24" i="19" s="1"/>
  <c r="F23" i="19"/>
  <c r="J23" i="19" s="1"/>
  <c r="F22" i="19"/>
  <c r="J22" i="19" s="1"/>
  <c r="F21" i="19"/>
  <c r="J21" i="19" s="1"/>
  <c r="F20" i="19"/>
  <c r="J20" i="19" s="1"/>
  <c r="F19" i="19"/>
  <c r="J19" i="19" s="1"/>
  <c r="F18" i="19"/>
  <c r="J18" i="19" s="1"/>
  <c r="J17" i="19"/>
  <c r="F17" i="19"/>
  <c r="J16" i="19"/>
  <c r="F16" i="19"/>
  <c r="F15" i="19"/>
  <c r="J15" i="19" s="1"/>
  <c r="F14" i="19"/>
  <c r="J14" i="19" s="1"/>
  <c r="F13" i="19"/>
  <c r="J13" i="19" s="1"/>
  <c r="F12" i="19"/>
  <c r="J12" i="19" s="1"/>
  <c r="F11" i="19"/>
  <c r="J11" i="19" s="1"/>
  <c r="F10" i="19"/>
  <c r="J10" i="19" s="1"/>
  <c r="F9" i="19"/>
  <c r="J9" i="19" s="1"/>
  <c r="F8" i="19"/>
  <c r="J8" i="19" s="1"/>
  <c r="F7" i="19"/>
  <c r="J7" i="19" s="1"/>
  <c r="F6" i="19"/>
  <c r="J6" i="19" s="1"/>
  <c r="F5" i="19"/>
  <c r="J5" i="19" s="1"/>
  <c r="J4" i="19"/>
  <c r="F4" i="19"/>
  <c r="F37" i="19" s="1"/>
  <c r="J37" i="19" l="1"/>
  <c r="F20" i="18" l="1"/>
  <c r="F19" i="18"/>
  <c r="F18" i="18"/>
  <c r="F17" i="18"/>
  <c r="F16" i="18"/>
  <c r="F15" i="18"/>
  <c r="F14" i="18"/>
  <c r="F13" i="18"/>
  <c r="F12" i="18"/>
  <c r="F11" i="18"/>
  <c r="F10" i="18"/>
  <c r="F9" i="18"/>
  <c r="F23" i="18" s="1"/>
  <c r="B19" i="4" l="1"/>
  <c r="F13" i="1" l="1"/>
  <c r="F9" i="1"/>
  <c r="F10" i="1"/>
  <c r="F11" i="1"/>
  <c r="F12" i="1"/>
  <c r="F14" i="1"/>
  <c r="F15" i="1"/>
  <c r="F16" i="1"/>
  <c r="F17" i="1"/>
  <c r="F20" i="1" l="1"/>
  <c r="F26" i="1" s="1"/>
  <c r="F23" i="1" l="1"/>
</calcChain>
</file>

<file path=xl/sharedStrings.xml><?xml version="1.0" encoding="utf-8"?>
<sst xmlns="http://schemas.openxmlformats.org/spreadsheetml/2006/main" count="717" uniqueCount="547">
  <si>
    <t>Fonction</t>
  </si>
  <si>
    <t>Désignation du local</t>
  </si>
  <si>
    <t>Nbre</t>
  </si>
  <si>
    <t>SU (m²)</t>
  </si>
  <si>
    <t>Total SU (m²)</t>
  </si>
  <si>
    <t>PAX</t>
  </si>
  <si>
    <t>Étage préférentiel</t>
  </si>
  <si>
    <t>Équipements à prévoir dans le marché</t>
  </si>
  <si>
    <t>Commentaires</t>
  </si>
  <si>
    <t>TOTAL SU (m²)</t>
  </si>
  <si>
    <t>TOTAL SdP (m²)</t>
  </si>
  <si>
    <t>Ratio Sdp/SU</t>
  </si>
  <si>
    <t>Ratio SHOD/SU</t>
  </si>
  <si>
    <t>TOTAL SHOD (m²)</t>
  </si>
  <si>
    <t>Circuler</t>
  </si>
  <si>
    <t>Stationner</t>
  </si>
  <si>
    <t>Zone piétonne</t>
  </si>
  <si>
    <t>Zone carrossable</t>
  </si>
  <si>
    <t>Espace vert</t>
  </si>
  <si>
    <t>Parking vélo</t>
  </si>
  <si>
    <t>Parking voitures</t>
  </si>
  <si>
    <t>Parking camions</t>
  </si>
  <si>
    <t>Nettoyer</t>
  </si>
  <si>
    <t>Local poubelle</t>
  </si>
  <si>
    <t>Remisage</t>
  </si>
  <si>
    <t>Stocker</t>
  </si>
  <si>
    <t>Se restaurer</t>
  </si>
  <si>
    <t>Zone pique-nique</t>
  </si>
  <si>
    <t>Food-truck</t>
  </si>
  <si>
    <t>Kiosque à pizza</t>
  </si>
  <si>
    <t>Magasin container</t>
  </si>
  <si>
    <t>Nbre de moyens de transports</t>
  </si>
  <si>
    <t>Équipements hors marché à prendre en compte dans la conception</t>
  </si>
  <si>
    <t>Nature</t>
  </si>
  <si>
    <t>Référence</t>
  </si>
  <si>
    <t>Date</t>
  </si>
  <si>
    <t>EIB</t>
  </si>
  <si>
    <t>Décret</t>
  </si>
  <si>
    <t>Date / Référence</t>
  </si>
  <si>
    <t>Désignation</t>
  </si>
  <si>
    <t>Charte</t>
  </si>
  <si>
    <t>Traité</t>
  </si>
  <si>
    <t>Loi</t>
  </si>
  <si>
    <t>Arrêté</t>
  </si>
  <si>
    <t>Circulaire</t>
  </si>
  <si>
    <t>Guide</t>
  </si>
  <si>
    <t>Code</t>
  </si>
  <si>
    <t>Constitution</t>
  </si>
  <si>
    <t>Conduite d'opération</t>
  </si>
  <si>
    <t>Bénéficiaire</t>
  </si>
  <si>
    <t>Usagers</t>
  </si>
  <si>
    <t>Maîtrise d'œuvre</t>
  </si>
  <si>
    <t>USID</t>
  </si>
  <si>
    <t>Programmiste</t>
  </si>
  <si>
    <t>Faisabilité</t>
  </si>
  <si>
    <t>POC PRINCIPAUX</t>
  </si>
  <si>
    <t>AUTRES CONTACTS</t>
  </si>
  <si>
    <t>Utilisateurs</t>
  </si>
  <si>
    <t>SURFACE DE TERRAIN (m²)</t>
  </si>
  <si>
    <t>R-1</t>
  </si>
  <si>
    <t>RDC</t>
  </si>
  <si>
    <t>R+1</t>
  </si>
  <si>
    <t>R+2</t>
  </si>
  <si>
    <t>R+3</t>
  </si>
  <si>
    <t>-</t>
  </si>
  <si>
    <t>CHAUFFER</t>
  </si>
  <si>
    <t>SPORT</t>
  </si>
  <si>
    <t>Barrière - Protection physique</t>
  </si>
  <si>
    <t>Armureries et magasins de munitions</t>
  </si>
  <si>
    <t>Directive et instruction</t>
  </si>
  <si>
    <t>N° 743/DEF/SGA</t>
  </si>
  <si>
    <t>Normalisation des projets immobiliers pour la conception et la réalisation des bureaux des organisations militaires</t>
  </si>
  <si>
    <t>IM 900 DPSD</t>
  </si>
  <si>
    <t>CIN-PI</t>
  </si>
  <si>
    <t>Guide de recommandations pour l'hébergement EVAT</t>
  </si>
  <si>
    <t>Plan hébergement</t>
  </si>
  <si>
    <t>Code de la construction et de l'habitation</t>
  </si>
  <si>
    <t>Code de l'environnement</t>
  </si>
  <si>
    <t>Code du travail</t>
  </si>
  <si>
    <t>Magasins de munitions des formations de l'armée de Terre</t>
  </si>
  <si>
    <t>Poste central de Protection (PCP)</t>
  </si>
  <si>
    <t>Stand de Tir Ouvert Évolutif (STOE)</t>
  </si>
  <si>
    <t>Stand de Tir Fermé (STF)</t>
  </si>
  <si>
    <t>ACCUEILLIR</t>
  </si>
  <si>
    <t>ARMER</t>
  </si>
  <si>
    <t>BUREAU</t>
  </si>
  <si>
    <t>DORMIR</t>
  </si>
  <si>
    <t>ENSEIGNER</t>
  </si>
  <si>
    <t>FORMER</t>
  </si>
  <si>
    <t>GARDER</t>
  </si>
  <si>
    <t>LAVER</t>
  </si>
  <si>
    <t>MAINTENIR-ENTRETENIR</t>
  </si>
  <si>
    <t>MANGER</t>
  </si>
  <si>
    <t>NAGER</t>
  </si>
  <si>
    <t>NETTOYER</t>
  </si>
  <si>
    <t>RECEPTIONNER</t>
  </si>
  <si>
    <t>REFROIDIR</t>
  </si>
  <si>
    <t>RESEAUX HUMIDE</t>
  </si>
  <si>
    <t>RESEAUX SEC</t>
  </si>
  <si>
    <t>SECHER</t>
  </si>
  <si>
    <t>STATIONNER</t>
  </si>
  <si>
    <t>STOCKER</t>
  </si>
  <si>
    <t>SURVEILLER</t>
  </si>
  <si>
    <t>TRIER</t>
  </si>
  <si>
    <t>VERIFIER</t>
  </si>
  <si>
    <t>VIVRE</t>
  </si>
  <si>
    <t>CIRCULER</t>
  </si>
  <si>
    <t xml:space="preserve">Étage </t>
  </si>
  <si>
    <t>SdP/SU</t>
  </si>
  <si>
    <t>SHOD/SU</t>
  </si>
  <si>
    <t>IPMI ARBET Loïc</t>
  </si>
  <si>
    <t>loic.arbet@intradef.gouv.fr</t>
  </si>
  <si>
    <t>ESID/DI/SAES
Programmiste</t>
  </si>
  <si>
    <t>POC Programmiste</t>
  </si>
  <si>
    <t>ITPE HUMEN Agnès</t>
  </si>
  <si>
    <t>Identifiant</t>
  </si>
  <si>
    <t>tél</t>
  </si>
  <si>
    <t>email</t>
  </si>
  <si>
    <t>IMI BERNARD Justine</t>
  </si>
  <si>
    <t>Chef de la SAES</t>
  </si>
  <si>
    <t>agnes.humen@intradef.gouv.fr</t>
  </si>
  <si>
    <t>04 37 27 33 60</t>
  </si>
  <si>
    <t>justine.bernard@intradef.gouv.fr</t>
  </si>
  <si>
    <t>04 37 27 20 28</t>
  </si>
  <si>
    <t>04 81 11 51 40</t>
  </si>
  <si>
    <t>Les CMA-NG : centres médicaux des armées de nouvelle génération</t>
  </si>
  <si>
    <t>Abréviations courantes</t>
  </si>
  <si>
    <t>A.B.F.</t>
  </si>
  <si>
    <t>Architecte des Bâtiments de France</t>
  </si>
  <si>
    <r>
      <t>A.C.R.P.</t>
    </r>
    <r>
      <rPr>
        <sz val="11"/>
        <color theme="1"/>
        <rFont val="Calibri"/>
        <family val="2"/>
      </rPr>
      <t> </t>
    </r>
  </si>
  <si>
    <t xml:space="preserve"> Attestation Concernant le Risque Pyrotechnique</t>
  </si>
  <si>
    <t>A.M.O.</t>
  </si>
  <si>
    <t>Assistance à Maîtrise d’Ouvrage</t>
  </si>
  <si>
    <r>
      <t>A.V.P.</t>
    </r>
    <r>
      <rPr>
        <sz val="11"/>
        <color theme="1"/>
        <rFont val="Calibri"/>
        <family val="2"/>
      </rPr>
      <t> </t>
    </r>
  </si>
  <si>
    <t xml:space="preserve"> Avant-Projet</t>
  </si>
  <si>
    <r>
      <t>C.E.T.I.D.</t>
    </r>
    <r>
      <rPr>
        <sz val="11"/>
        <color theme="1"/>
        <rFont val="Calibri"/>
        <family val="2"/>
      </rPr>
      <t> </t>
    </r>
  </si>
  <si>
    <t xml:space="preserve"> Centre d’Expertise Technique des Infrastructures de la Défense </t>
  </si>
  <si>
    <r>
      <t>C.D.</t>
    </r>
    <r>
      <rPr>
        <sz val="11"/>
        <color theme="1"/>
        <rFont val="Calibri"/>
        <family val="2"/>
      </rPr>
      <t> </t>
    </r>
  </si>
  <si>
    <t xml:space="preserve"> Confidentiel Défense</t>
  </si>
  <si>
    <t>C.E.E.</t>
  </si>
  <si>
    <t>Certificat d’Economie d’Energie</t>
  </si>
  <si>
    <r>
      <t>C.S.P.S</t>
    </r>
    <r>
      <rPr>
        <sz val="11"/>
        <color theme="1"/>
        <rFont val="Calibri"/>
        <family val="2"/>
      </rPr>
      <t> </t>
    </r>
  </si>
  <si>
    <t xml:space="preserve"> Coordinateur Sécurité et Protection de la Santé</t>
  </si>
  <si>
    <r>
      <t>C.S.S.I.</t>
    </r>
    <r>
      <rPr>
        <sz val="11"/>
        <color theme="1"/>
        <rFont val="Calibri"/>
        <family val="2"/>
      </rPr>
      <t> </t>
    </r>
  </si>
  <si>
    <t xml:space="preserve"> Coordination des Systèmes de Sécurité Incendie</t>
  </si>
  <si>
    <t>C.T.</t>
  </si>
  <si>
    <t>Contrôleur Technique</t>
  </si>
  <si>
    <r>
      <t>D.C.S.I.D</t>
    </r>
    <r>
      <rPr>
        <sz val="11"/>
        <color theme="1"/>
        <rFont val="Calibri"/>
        <family val="2"/>
      </rPr>
      <t> </t>
    </r>
  </si>
  <si>
    <t xml:space="preserve"> Direction Centrale du Service d’Infrastructure de la Défense</t>
  </si>
  <si>
    <r>
      <t>E.D.B.</t>
    </r>
    <r>
      <rPr>
        <sz val="11"/>
        <color theme="1"/>
        <rFont val="Calibri"/>
        <family val="2"/>
      </rPr>
      <t> </t>
    </r>
  </si>
  <si>
    <t xml:space="preserve"> Expression Détaillée du Besoin</t>
  </si>
  <si>
    <r>
      <t>E.I.B.</t>
    </r>
    <r>
      <rPr>
        <sz val="11"/>
        <color theme="1"/>
        <rFont val="Calibri"/>
        <family val="2"/>
      </rPr>
      <t> </t>
    </r>
  </si>
  <si>
    <t xml:space="preserve"> Expression Initiale des Besoins</t>
  </si>
  <si>
    <r>
      <t>E.I.F.</t>
    </r>
    <r>
      <rPr>
        <sz val="11"/>
        <color theme="1"/>
        <rFont val="Calibri"/>
        <family val="2"/>
      </rPr>
      <t> </t>
    </r>
  </si>
  <si>
    <t xml:space="preserve"> Etude Initiale de Faisabilité</t>
  </si>
  <si>
    <r>
      <t>E.R.P.</t>
    </r>
    <r>
      <rPr>
        <sz val="11"/>
        <color theme="1"/>
        <rFont val="Calibri"/>
        <family val="2"/>
      </rPr>
      <t> </t>
    </r>
  </si>
  <si>
    <t xml:space="preserve"> Etablissement Recevant du Public</t>
  </si>
  <si>
    <r>
      <t>E.S.I.D.</t>
    </r>
    <r>
      <rPr>
        <sz val="11"/>
        <color theme="1"/>
        <rFont val="Calibri"/>
        <family val="2"/>
      </rPr>
      <t> </t>
    </r>
  </si>
  <si>
    <t xml:space="preserve"> Etablissement du Service d’Infrastructure de la Défense</t>
  </si>
  <si>
    <r>
      <t>F.D.O.</t>
    </r>
    <r>
      <rPr>
        <sz val="11"/>
        <color theme="1"/>
        <rFont val="Calibri"/>
        <family val="2"/>
      </rPr>
      <t> </t>
    </r>
  </si>
  <si>
    <t xml:space="preserve"> Fiche de Découpage d’Opération</t>
  </si>
  <si>
    <r>
      <t>F.I.D.A.P.</t>
    </r>
    <r>
      <rPr>
        <sz val="11"/>
        <color theme="1"/>
        <rFont val="Calibri"/>
        <family val="2"/>
      </rPr>
      <t> </t>
    </r>
  </si>
  <si>
    <t xml:space="preserve"> Fiche de Demande d’Attestation Pyrotechnique</t>
  </si>
  <si>
    <t>G.E.P.</t>
  </si>
  <si>
    <t xml:space="preserve"> Gestion en Énergie Partagée</t>
  </si>
  <si>
    <r>
      <t>I.C.P.E.</t>
    </r>
    <r>
      <rPr>
        <sz val="11"/>
        <color theme="1"/>
        <rFont val="Calibri"/>
        <family val="2"/>
      </rPr>
      <t> </t>
    </r>
  </si>
  <si>
    <t xml:space="preserve"> Installation Classée pour la Protection de l’Environnement</t>
  </si>
  <si>
    <r>
      <t>I.E.M.</t>
    </r>
    <r>
      <rPr>
        <sz val="11"/>
        <color theme="1"/>
        <rFont val="Calibri"/>
        <family val="2"/>
      </rPr>
      <t> </t>
    </r>
  </si>
  <si>
    <t xml:space="preserve"> Impulsion Electromagnétique</t>
  </si>
  <si>
    <r>
      <t>I.O.T.A.</t>
    </r>
    <r>
      <rPr>
        <sz val="11"/>
        <color theme="1"/>
        <rFont val="Calibri"/>
        <family val="2"/>
      </rPr>
      <t> </t>
    </r>
  </si>
  <si>
    <t xml:space="preserve"> Installations, Ouvrages, Travaux, Activités</t>
  </si>
  <si>
    <t>L.M.A.</t>
  </si>
  <si>
    <t xml:space="preserve"> Lycée Militaire d’Aix-en-Provence</t>
  </si>
  <si>
    <t>M.C.O.</t>
  </si>
  <si>
    <t xml:space="preserve"> Maintien en Condition Opérationnelle</t>
  </si>
  <si>
    <r>
      <t>M.I.N.A.R.M.</t>
    </r>
    <r>
      <rPr>
        <sz val="11"/>
        <color theme="1"/>
        <rFont val="Calibri"/>
        <family val="2"/>
      </rPr>
      <t> </t>
    </r>
  </si>
  <si>
    <t xml:space="preserve"> Ministère des Armées</t>
  </si>
  <si>
    <r>
      <t>M.O.I.</t>
    </r>
    <r>
      <rPr>
        <sz val="11"/>
        <color theme="1"/>
        <rFont val="Calibri"/>
        <family val="2"/>
      </rPr>
      <t> </t>
    </r>
  </si>
  <si>
    <t xml:space="preserve"> Maîtrise d’Œuvre Interne</t>
  </si>
  <si>
    <r>
      <t>M.O.P.</t>
    </r>
    <r>
      <rPr>
        <sz val="11"/>
        <color theme="1"/>
        <rFont val="Calibri"/>
        <family val="2"/>
      </rPr>
      <t> </t>
    </r>
  </si>
  <si>
    <t xml:space="preserve"> Maîtrise d’Œuvre Privée</t>
  </si>
  <si>
    <r>
      <t>P.E.B.</t>
    </r>
    <r>
      <rPr>
        <sz val="11"/>
        <color theme="1"/>
        <rFont val="Calibri"/>
        <family val="2"/>
      </rPr>
      <t> </t>
    </r>
  </si>
  <si>
    <t xml:space="preserve"> Plan d’Exposition au Bruit</t>
  </si>
  <si>
    <r>
      <t>P.I.</t>
    </r>
    <r>
      <rPr>
        <sz val="11"/>
        <color theme="1"/>
        <rFont val="Calibri"/>
        <family val="2"/>
      </rPr>
      <t> </t>
    </r>
  </si>
  <si>
    <t xml:space="preserve"> Prestations Intellectuelles</t>
  </si>
  <si>
    <t>P.L.U.</t>
  </si>
  <si>
    <t>Plan Local d’Urbanisme</t>
  </si>
  <si>
    <r>
      <t>P.M.R.</t>
    </r>
    <r>
      <rPr>
        <sz val="11"/>
        <color theme="1"/>
        <rFont val="Calibri"/>
        <family val="2"/>
      </rPr>
      <t> </t>
    </r>
  </si>
  <si>
    <t xml:space="preserve"> Personne à Mobilité Réduite</t>
  </si>
  <si>
    <r>
      <t>R.A.P.</t>
    </r>
    <r>
      <rPr>
        <sz val="11"/>
        <color theme="1"/>
        <rFont val="Calibri"/>
        <family val="2"/>
      </rPr>
      <t> </t>
    </r>
  </si>
  <si>
    <t xml:space="preserve"> Revue d’Avant-Projet</t>
  </si>
  <si>
    <r>
      <t>R.C.I.</t>
    </r>
    <r>
      <rPr>
        <sz val="11"/>
        <color theme="1"/>
        <rFont val="Calibri"/>
        <family val="2"/>
      </rPr>
      <t> </t>
    </r>
  </si>
  <si>
    <t xml:space="preserve"> Réunion de Concertation Initiale</t>
  </si>
  <si>
    <r>
      <t>R.T.</t>
    </r>
    <r>
      <rPr>
        <sz val="11"/>
        <color theme="1"/>
        <rFont val="Calibri"/>
        <family val="2"/>
      </rPr>
      <t> </t>
    </r>
  </si>
  <si>
    <t xml:space="preserve"> Règlementation Thermique</t>
  </si>
  <si>
    <r>
      <t>S.I.D.</t>
    </r>
    <r>
      <rPr>
        <sz val="11"/>
        <color theme="1"/>
        <rFont val="Calibri"/>
        <family val="2"/>
      </rPr>
      <t> </t>
    </r>
  </si>
  <si>
    <t xml:space="preserve"> Service Infrastructure de la Défense</t>
  </si>
  <si>
    <t>S.P.</t>
  </si>
  <si>
    <t>Surface de Plancher</t>
  </si>
  <si>
    <r>
      <t>S.S.I.I.</t>
    </r>
    <r>
      <rPr>
        <sz val="11"/>
        <color theme="1"/>
        <rFont val="Calibri"/>
        <family val="2"/>
      </rPr>
      <t> </t>
    </r>
  </si>
  <si>
    <t xml:space="preserve"> Sécurité des Systèmes Industriels d’Infrastructure</t>
  </si>
  <si>
    <t>S.U.</t>
  </si>
  <si>
    <t>Surface Utile</t>
  </si>
  <si>
    <t>S.U.B.</t>
  </si>
  <si>
    <t>Surface Utile Brute</t>
  </si>
  <si>
    <t>S.U.N.</t>
  </si>
  <si>
    <t>Surface Utile Nette</t>
  </si>
  <si>
    <r>
      <t>U.S.I.D.</t>
    </r>
    <r>
      <rPr>
        <sz val="11"/>
        <color theme="1"/>
        <rFont val="Calibri"/>
        <family val="2"/>
      </rPr>
      <t> </t>
    </r>
  </si>
  <si>
    <t xml:space="preserve"> Unité de Soutient des Infrastructures de la Défense</t>
  </si>
  <si>
    <r>
      <t>Z.I.C.O.</t>
    </r>
    <r>
      <rPr>
        <sz val="11"/>
        <color theme="1"/>
        <rFont val="Calibri"/>
        <family val="2"/>
      </rPr>
      <t> </t>
    </r>
  </si>
  <si>
    <t xml:space="preserve"> Zone d'Importance pour la Conservation des Oiseaux</t>
  </si>
  <si>
    <r>
      <t>Z.N.I.E.F.F.</t>
    </r>
    <r>
      <rPr>
        <sz val="11"/>
        <color theme="1"/>
        <rFont val="Calibri"/>
        <family val="2"/>
      </rPr>
      <t> </t>
    </r>
  </si>
  <si>
    <t xml:space="preserve"> Zone Naturelle d'Intérêt Ecologique Faunistique et Floristique</t>
  </si>
  <si>
    <r>
      <t>Z.P.C.</t>
    </r>
    <r>
      <rPr>
        <sz val="11"/>
        <color theme="1"/>
        <rFont val="Calibri"/>
        <family val="2"/>
      </rPr>
      <t> </t>
    </r>
  </si>
  <si>
    <t xml:space="preserve"> Zone Spéciale de Conservation</t>
  </si>
  <si>
    <r>
      <t>Z.P.S.</t>
    </r>
    <r>
      <rPr>
        <sz val="11"/>
        <color theme="1"/>
        <rFont val="Calibri"/>
        <family val="2"/>
      </rPr>
      <t> </t>
    </r>
  </si>
  <si>
    <t xml:space="preserve"> Zone de Protection Spéciale</t>
  </si>
  <si>
    <t>Abréviations spécifiques au projet</t>
  </si>
  <si>
    <t>DATE</t>
  </si>
  <si>
    <t>GRADE NOM PRÉNOM</t>
  </si>
  <si>
    <t>FONCTION</t>
  </si>
  <si>
    <t>BEX sécurité incendie et accessibilité</t>
  </si>
  <si>
    <t>BEX réglementation thermique</t>
  </si>
  <si>
    <t>BPE</t>
  </si>
  <si>
    <t>BEX génie électrique</t>
  </si>
  <si>
    <t>BEX risque foudre</t>
  </si>
  <si>
    <t>ICD LACAZE Philippe</t>
  </si>
  <si>
    <t>ICD BLONDEAU-SIMON Denise</t>
  </si>
  <si>
    <t>ASC NIV 1 OT COIFFARD Damien</t>
  </si>
  <si>
    <t>ICD CARRIEROU Nicolas</t>
  </si>
  <si>
    <t>ICDD PRADEL William</t>
  </si>
  <si>
    <t>Annexe 1 - Glossaire</t>
  </si>
  <si>
    <t>Annexe 3 - Circuit de visa</t>
  </si>
  <si>
    <t>VISA</t>
  </si>
  <si>
    <t>État</t>
  </si>
  <si>
    <t>ÉTAT</t>
  </si>
  <si>
    <t>EN COURS DE RELECTURE</t>
  </si>
  <si>
    <t>VALIDE</t>
  </si>
  <si>
    <t>NON CONCERNÉ</t>
  </si>
  <si>
    <t>Annexe 2 - Documents de référence</t>
  </si>
  <si>
    <t>Annexe 4 - Références historiques de l'opération</t>
  </si>
  <si>
    <t>Doc</t>
  </si>
  <si>
    <t>Résumé</t>
  </si>
  <si>
    <t>EF</t>
  </si>
  <si>
    <t>PV de RCI</t>
  </si>
  <si>
    <t>Visite de site</t>
  </si>
  <si>
    <t>Avis</t>
  </si>
  <si>
    <t>Annexe 9 - Plan cadastral</t>
  </si>
  <si>
    <t>Annexe 10 - Plan de bornage</t>
  </si>
  <si>
    <t>Annexe 11 - Synthèse des locaux intérieurs</t>
  </si>
  <si>
    <t>Annexe 12 - Synthèse des espaces extérieurs</t>
  </si>
  <si>
    <t>Annexe - Contacts</t>
  </si>
  <si>
    <t>ICDD SZEZUREK Pascal</t>
  </si>
  <si>
    <t>BSSI-L</t>
  </si>
  <si>
    <t>Remarques particulières :</t>
  </si>
  <si>
    <t>REMARQUES</t>
  </si>
  <si>
    <t>Autre</t>
  </si>
  <si>
    <r>
      <t>P.A.</t>
    </r>
    <r>
      <rPr>
        <sz val="11"/>
        <color theme="1"/>
        <rFont val="Calibri"/>
        <family val="2"/>
      </rPr>
      <t> </t>
    </r>
  </si>
  <si>
    <t xml:space="preserve"> Prestations d'Assistance</t>
  </si>
  <si>
    <t>Matrice de gestion des risques opération n°…</t>
  </si>
  <si>
    <t xml:space="preserve">Consignes d'emploi : </t>
  </si>
  <si>
    <t>N°</t>
  </si>
  <si>
    <t>THEMATIQUE</t>
  </si>
  <si>
    <t>RISQUE</t>
  </si>
  <si>
    <t>PROBABILITE</t>
  </si>
  <si>
    <t xml:space="preserve">GRAVITE </t>
  </si>
  <si>
    <t>CRITICITE</t>
  </si>
  <si>
    <t>NATURE DU RISQUE</t>
  </si>
  <si>
    <t>ACTION DE REDUCTION</t>
  </si>
  <si>
    <t>QUAND ?</t>
  </si>
  <si>
    <t>% prix de l'opération</t>
  </si>
  <si>
    <t>Remplir les colonnes C,D,E,F,G,H et I</t>
  </si>
  <si>
    <t>6.1.1</t>
  </si>
  <si>
    <t>Amiante</t>
  </si>
  <si>
    <t>Attente d'un diag, complément</t>
  </si>
  <si>
    <t>Financier/Calendaire/Performance</t>
  </si>
  <si>
    <t>AMO/Prise en compte dans la conception..</t>
  </si>
  <si>
    <t>Quand la mesure compensatoire est mis en place</t>
  </si>
  <si>
    <t>La probabilité et la gravité est évaluée par une note entre 0 et 5</t>
  </si>
  <si>
    <t>6.1.2</t>
  </si>
  <si>
    <t>Plomb</t>
  </si>
  <si>
    <t xml:space="preserve">Filtrer les lignes où la probabilité est non nulle </t>
  </si>
  <si>
    <t>7.4</t>
  </si>
  <si>
    <t>RT/RE</t>
  </si>
  <si>
    <t>Incertitude de la RT ou RE en vigueur</t>
  </si>
  <si>
    <t>7.5.1</t>
  </si>
  <si>
    <t>ICPE</t>
  </si>
  <si>
    <t>Attente de résultats et règle du cumul</t>
  </si>
  <si>
    <t>7.5.2</t>
  </si>
  <si>
    <t>IOTA</t>
  </si>
  <si>
    <t>7.6</t>
  </si>
  <si>
    <t>Zones protégées</t>
  </si>
  <si>
    <t>Présence à proximité de l'opération</t>
  </si>
  <si>
    <t>8.4</t>
  </si>
  <si>
    <t>Patrimoine et archéologie</t>
  </si>
  <si>
    <t xml:space="preserve">Site classé </t>
  </si>
  <si>
    <t>9.1.1</t>
  </si>
  <si>
    <t xml:space="preserve">Pluie </t>
  </si>
  <si>
    <t>9.1.2</t>
  </si>
  <si>
    <t>Grèle</t>
  </si>
  <si>
    <t>Risque toiture</t>
  </si>
  <si>
    <t>9.1.3</t>
  </si>
  <si>
    <t>Température</t>
  </si>
  <si>
    <t>Sécheresse/Gel</t>
  </si>
  <si>
    <t>9.1.4</t>
  </si>
  <si>
    <t>Vent</t>
  </si>
  <si>
    <t>Risque structure</t>
  </si>
  <si>
    <t>9.1.5</t>
  </si>
  <si>
    <t>Neige</t>
  </si>
  <si>
    <t>9.2</t>
  </si>
  <si>
    <t>Inondation</t>
  </si>
  <si>
    <t>9.3</t>
  </si>
  <si>
    <t>Incendie de forêt</t>
  </si>
  <si>
    <t>9.4</t>
  </si>
  <si>
    <t xml:space="preserve">Mérules </t>
  </si>
  <si>
    <t>Attente de  diag</t>
  </si>
  <si>
    <t>9.5</t>
  </si>
  <si>
    <t xml:space="preserve">Termites </t>
  </si>
  <si>
    <t>9.6</t>
  </si>
  <si>
    <t>Foudre</t>
  </si>
  <si>
    <t>9.7</t>
  </si>
  <si>
    <t>Séisme</t>
  </si>
  <si>
    <t>9.8</t>
  </si>
  <si>
    <t>Bruit</t>
  </si>
  <si>
    <t>Environnement bruyant</t>
  </si>
  <si>
    <t>9.9</t>
  </si>
  <si>
    <t>Pollution pyrotechnique</t>
  </si>
  <si>
    <t>Attente de  diaget découverte foruite</t>
  </si>
  <si>
    <t>9.10</t>
  </si>
  <si>
    <t>Pollution industrielle</t>
  </si>
  <si>
    <t>9.11</t>
  </si>
  <si>
    <t>Topographie</t>
  </si>
  <si>
    <t>Attente de diag, Problèmes reliefs pdt travaux</t>
  </si>
  <si>
    <t>9.12.1</t>
  </si>
  <si>
    <t>Géotechnie</t>
  </si>
  <si>
    <t>Attente de diag</t>
  </si>
  <si>
    <t>9.12.2</t>
  </si>
  <si>
    <t>Pollution du sol</t>
  </si>
  <si>
    <t>9.12.3</t>
  </si>
  <si>
    <t>Perméabilité du sol</t>
  </si>
  <si>
    <t>Attente de diag, mauvaise infiltration</t>
  </si>
  <si>
    <t>9.13.1</t>
  </si>
  <si>
    <t>Mouvement de terrain</t>
  </si>
  <si>
    <t>9.13.2</t>
  </si>
  <si>
    <t xml:space="preserve">Argiles </t>
  </si>
  <si>
    <t>9.13.3</t>
  </si>
  <si>
    <t xml:space="preserve">Cavités </t>
  </si>
  <si>
    <t>9.13.4</t>
  </si>
  <si>
    <t xml:space="preserve">Radon </t>
  </si>
  <si>
    <t xml:space="preserve"> </t>
  </si>
  <si>
    <t xml:space="preserve">10. </t>
  </si>
  <si>
    <t xml:space="preserve">Réseaux </t>
  </si>
  <si>
    <t>Attente de diég, réseaux à dévoyer</t>
  </si>
  <si>
    <t>12.2.2</t>
  </si>
  <si>
    <t xml:space="preserve">Continuité de service </t>
  </si>
  <si>
    <t>Site non fonctionnel</t>
  </si>
  <si>
    <t>12.2.3</t>
  </si>
  <si>
    <t xml:space="preserve">Opérations connexes </t>
  </si>
  <si>
    <t>Articulation des opérations difficile, décalage calendaire des autres opérations</t>
  </si>
  <si>
    <t>12.2.4</t>
  </si>
  <si>
    <t>Accès chantier</t>
  </si>
  <si>
    <t>Accès chantier difficile</t>
  </si>
  <si>
    <t>TOTAL</t>
  </si>
  <si>
    <t>Risque à traiter en priorité</t>
  </si>
  <si>
    <t>Risque important à traiter</t>
  </si>
  <si>
    <t xml:space="preserve">Risque d'influence faible </t>
  </si>
  <si>
    <t>Valeurs</t>
  </si>
  <si>
    <t xml:space="preserve">Les chiffres sont tirés de l'aide au calcul du coût global du 
</t>
  </si>
  <si>
    <t>TVA</t>
  </si>
  <si>
    <t>Ministère de l’Ecologie, de l’Energie, du développement durable et de l’Aménagement du territoire</t>
  </si>
  <si>
    <t>Habitation</t>
  </si>
  <si>
    <t>5 à 10 € HT/m²</t>
  </si>
  <si>
    <t>Bureau</t>
  </si>
  <si>
    <t>4 à 8 € HT/m²</t>
  </si>
  <si>
    <t>SU concernée par l'opération</t>
  </si>
  <si>
    <t>Enseignement</t>
  </si>
  <si>
    <t>3 à 5 € HT/m²</t>
  </si>
  <si>
    <t>Santé</t>
  </si>
  <si>
    <t xml:space="preserve">5 à 12 € HT/m² </t>
  </si>
  <si>
    <t>Hall</t>
  </si>
  <si>
    <t>SAS</t>
  </si>
  <si>
    <t>Total</t>
  </si>
  <si>
    <t>Salle cinéma</t>
  </si>
  <si>
    <t>Couloirs latéraux</t>
  </si>
  <si>
    <t>Maintenance</t>
  </si>
  <si>
    <t>Rampe d'accès</t>
  </si>
  <si>
    <t>Chaufferie</t>
  </si>
  <si>
    <t>Gestion</t>
  </si>
  <si>
    <t>1 à 2 € HT/m²</t>
  </si>
  <si>
    <t>2 à 4 € HT/m²</t>
  </si>
  <si>
    <t xml:space="preserve">3 à 7 € HT/m² </t>
  </si>
  <si>
    <t>La surface de calcul comprend les surfaces suivantes :
- Hall d'entrée,
- SAS,
- Amphithéâtre,
- Sorties extérieures : couloirs latéraux et rampes d'accès,
- Chaufferie.</t>
  </si>
  <si>
    <t>Maintenance courante du bâti</t>
  </si>
  <si>
    <t>4 à 10 € HT/m²</t>
  </si>
  <si>
    <t>2 à 5 € HT/m²</t>
  </si>
  <si>
    <t>3 à 6 € HT/m²</t>
  </si>
  <si>
    <t xml:space="preserve">5 à 15 € HT/m² </t>
  </si>
  <si>
    <t>Maintenance courante des équipements</t>
  </si>
  <si>
    <t>8 à 15 € HT/m²</t>
  </si>
  <si>
    <t xml:space="preserve">10 à 30 € HT/m² </t>
  </si>
  <si>
    <t>Gros entretien remplacement</t>
  </si>
  <si>
    <t>10 à 30 € HT/m²</t>
  </si>
  <si>
    <t>15 à 20 € HT/m²</t>
  </si>
  <si>
    <t xml:space="preserve">20 à 40 € HT/m² </t>
  </si>
  <si>
    <t>Nettoyage</t>
  </si>
  <si>
    <t>10 à 15 € HT/m²</t>
  </si>
  <si>
    <t>12 à 20 € HT/m²</t>
  </si>
  <si>
    <t xml:space="preserve">Exploitation </t>
  </si>
  <si>
    <t>Exloitation-Maintenance</t>
  </si>
  <si>
    <t>Fluides énergies</t>
  </si>
  <si>
    <t>EXPLOITATION</t>
  </si>
  <si>
    <t>MAINTENANCE</t>
  </si>
  <si>
    <t>COÛT EXPLOITATION MAINTENANCE</t>
  </si>
  <si>
    <t>Échelonnement des EJ k€ TTC en euros courants  (sans risques ni aléas)</t>
  </si>
  <si>
    <t>Risques et révisions de prix</t>
  </si>
  <si>
    <t>TOTAL EJ</t>
  </si>
  <si>
    <t>Commentaire</t>
  </si>
  <si>
    <t>PI</t>
  </si>
  <si>
    <t>CT-CSPS</t>
  </si>
  <si>
    <t>MOP
Indice 2024</t>
  </si>
  <si>
    <t>Travaux
Indice 2026</t>
  </si>
  <si>
    <t>Provision pour aléas
Indice 2027</t>
  </si>
  <si>
    <t>Révisions de prix</t>
  </si>
  <si>
    <t>Échelonnement des CP k€ TTC en euros courants indice 2022 (sans risques ni aléas ni révision de prix)</t>
  </si>
  <si>
    <t>TOTAL CP</t>
  </si>
  <si>
    <t>MOP</t>
  </si>
  <si>
    <t>Travaux</t>
  </si>
  <si>
    <t xml:space="preserve">Provision risques </t>
  </si>
  <si>
    <t>CHRONIQUE FINANCIÈRE</t>
  </si>
  <si>
    <t>RÉCAPITULATIF</t>
  </si>
  <si>
    <t>Montant k€ TTC</t>
  </si>
  <si>
    <t>TOTAL PI k€ TTC</t>
  </si>
  <si>
    <t>TOTAL PA k€ TTC</t>
  </si>
  <si>
    <t>TOTAL MOP k€ TTC</t>
  </si>
  <si>
    <t>TOTAL TRAVAUX k€ TTC</t>
  </si>
  <si>
    <t>ESTIMATION k€ TTC</t>
  </si>
  <si>
    <t>INCERTITUDES - RISQUES - ALÉAS</t>
  </si>
  <si>
    <t>INCERTITUDES</t>
  </si>
  <si>
    <t>Déjà inclus dans le récapitulatif</t>
  </si>
  <si>
    <t>Incertitudes en phase programme</t>
  </si>
  <si>
    <t>RISQUES</t>
  </si>
  <si>
    <t>SAES</t>
  </si>
  <si>
    <t>ALÉAS</t>
  </si>
  <si>
    <t>max 5%</t>
  </si>
  <si>
    <t>TOTAL I-R-A k€ TTC</t>
  </si>
  <si>
    <t>FOURCHETTE DE COÛT</t>
  </si>
  <si>
    <t>FOURCHETTE DE BASE</t>
  </si>
  <si>
    <t xml:space="preserve">FOURCHETTE HAUTE   </t>
  </si>
  <si>
    <t>POURCENTAGE</t>
  </si>
  <si>
    <t>INDICE</t>
  </si>
  <si>
    <t>MONTANT €TTC</t>
  </si>
  <si>
    <t>arrondi XXXX k€ TTC</t>
  </si>
  <si>
    <t>+  XXX k€ TTC / EIF soit + XX %</t>
  </si>
  <si>
    <t>arrondi XXX k€ TTC</t>
  </si>
  <si>
    <t>Aléas 1</t>
  </si>
  <si>
    <t>Aléas 2</t>
  </si>
  <si>
    <t>Risque 1</t>
  </si>
  <si>
    <t>Risque 2</t>
  </si>
  <si>
    <t>Risque 3</t>
  </si>
  <si>
    <t>Description de la fourchette haute</t>
  </si>
  <si>
    <t xml:space="preserve">COÛT DES FACTEURS PRG 
+15% incertitude PRG </t>
  </si>
  <si>
    <t>COÛT DES FACTEURS EIF</t>
  </si>
  <si>
    <t>PHASE</t>
  </si>
  <si>
    <t>EIF</t>
  </si>
  <si>
    <t>PRG</t>
  </si>
  <si>
    <t>COÛT DES FACTEURS</t>
  </si>
  <si>
    <r>
      <t>COÛT DES FACTEURS EIF</t>
    </r>
    <r>
      <rPr>
        <i/>
        <sz val="10"/>
        <color theme="1"/>
        <rFont val="Marianne"/>
        <family val="3"/>
      </rPr>
      <t xml:space="preserve"> Màj date du PRG</t>
    </r>
  </si>
  <si>
    <t>Taux prévisonnel d'évolution du BT01 en date du 12/22</t>
  </si>
  <si>
    <t>3,00% par an (soit 0,250% mensuel)</t>
  </si>
  <si>
    <t>5,10% par an soit 0,425% mensuel</t>
  </si>
  <si>
    <t>PÉRIODE 2022-2024</t>
  </si>
  <si>
    <t>PÉRIODE 2025 - 2027 (et par défaut au-delà)</t>
  </si>
  <si>
    <t>INDEX BT01 - BECNR</t>
  </si>
  <si>
    <t>Fiche n°1</t>
  </si>
  <si>
    <t xml:space="preserve">A1.1 </t>
  </si>
  <si>
    <t>A1.2</t>
  </si>
  <si>
    <t>A2.1</t>
  </si>
  <si>
    <t>A2.2</t>
  </si>
  <si>
    <t>A1.1</t>
  </si>
  <si>
    <t>Localisation privilégiée</t>
  </si>
  <si>
    <r>
      <t xml:space="preserve">Surface utile </t>
    </r>
    <r>
      <rPr>
        <i/>
        <sz val="10"/>
        <color theme="1"/>
        <rFont val="Marianne"/>
        <family val="3"/>
      </rPr>
      <t>(m²)</t>
    </r>
  </si>
  <si>
    <t>Quantité</t>
  </si>
  <si>
    <t>Fréquence d'usage</t>
  </si>
  <si>
    <r>
      <t xml:space="preserve">Hauteur sous plafond </t>
    </r>
    <r>
      <rPr>
        <i/>
        <sz val="10"/>
        <color theme="1"/>
        <rFont val="Marianne"/>
        <family val="3"/>
      </rPr>
      <t>(m)</t>
    </r>
  </si>
  <si>
    <r>
      <t xml:space="preserve">Charges d'exploitation </t>
    </r>
    <r>
      <rPr>
        <i/>
        <sz val="10"/>
        <color theme="1"/>
        <rFont val="Marianne"/>
        <family val="3"/>
      </rPr>
      <t>(daN/m²)</t>
    </r>
  </si>
  <si>
    <t>Performance acoustique</t>
  </si>
  <si>
    <t>Menuiseries extérieures</t>
  </si>
  <si>
    <t>Fenêtre extérieures</t>
  </si>
  <si>
    <t>Présence fenêtres</t>
  </si>
  <si>
    <t>Occultation</t>
  </si>
  <si>
    <t>Type d'ouvrant</t>
  </si>
  <si>
    <t>Construction intérieure</t>
  </si>
  <si>
    <t>Cloison</t>
  </si>
  <si>
    <t>Finition</t>
  </si>
  <si>
    <t>Portes intérieures</t>
  </si>
  <si>
    <t>UP</t>
  </si>
  <si>
    <t>Type de porte</t>
  </si>
  <si>
    <t>Serrure</t>
  </si>
  <si>
    <t>Finition 
intérieure</t>
  </si>
  <si>
    <t>Mur</t>
  </si>
  <si>
    <t>Aspect esthétique</t>
  </si>
  <si>
    <t>Réseaux en applique</t>
  </si>
  <si>
    <t>Zone vie</t>
  </si>
  <si>
    <t>Sol</t>
  </si>
  <si>
    <t>Revêtement</t>
  </si>
  <si>
    <t>Classement UPEC</t>
  </si>
  <si>
    <t>Plafond</t>
  </si>
  <si>
    <t>CVC</t>
  </si>
  <si>
    <t>Chauffage</t>
  </si>
  <si>
    <t>Local chauffé</t>
  </si>
  <si>
    <r>
      <t xml:space="preserve">T°min / T°max </t>
    </r>
    <r>
      <rPr>
        <i/>
        <sz val="10"/>
        <color theme="1"/>
        <rFont val="Marianne"/>
        <family val="3"/>
      </rPr>
      <t>(°C)</t>
    </r>
  </si>
  <si>
    <t>Type</t>
  </si>
  <si>
    <t>Ventilation</t>
  </si>
  <si>
    <t>Ventilation naturelle</t>
  </si>
  <si>
    <t>Ventilation mécanique</t>
  </si>
  <si>
    <t>Rafraich.</t>
  </si>
  <si>
    <t xml:space="preserve">Type </t>
  </si>
  <si>
    <t>Plomberie</t>
  </si>
  <si>
    <t>Hygiène 
quotidienne</t>
  </si>
  <si>
    <t xml:space="preserve">Equipement </t>
  </si>
  <si>
    <t>Distribution eau</t>
  </si>
  <si>
    <t>Rangement
 ski</t>
  </si>
  <si>
    <t>Récupération d'eau</t>
  </si>
  <si>
    <t>Éléctricité</t>
  </si>
  <si>
    <t>Courant 
fort</t>
  </si>
  <si>
    <t xml:space="preserve">Détécteur présence </t>
  </si>
  <si>
    <t>PC + T 16A en applique</t>
  </si>
  <si>
    <t>PC + T 20 A en applique</t>
  </si>
  <si>
    <t>Éclairage</t>
  </si>
  <si>
    <t>Distribution</t>
  </si>
  <si>
    <r>
      <t xml:space="preserve">Général </t>
    </r>
    <r>
      <rPr>
        <i/>
        <sz val="10"/>
        <color theme="1"/>
        <rFont val="Marianne"/>
        <family val="3"/>
      </rPr>
      <t>(lux)</t>
    </r>
  </si>
  <si>
    <r>
      <t xml:space="preserve">Ponctuel </t>
    </r>
    <r>
      <rPr>
        <i/>
        <sz val="10"/>
        <color theme="1"/>
        <rFont val="Marianne"/>
        <family val="3"/>
      </rPr>
      <t>(lux)</t>
    </r>
  </si>
  <si>
    <t>Courant faible</t>
  </si>
  <si>
    <t>Liaison téléphonique</t>
  </si>
  <si>
    <t>Répétiteur wifi</t>
  </si>
  <si>
    <t>Prise télévision</t>
  </si>
  <si>
    <t>Intradef - RJ45</t>
  </si>
  <si>
    <t>Équipement inclus dans le marché</t>
  </si>
  <si>
    <t>Équipement et mobiliers hors marché</t>
  </si>
  <si>
    <t>A. ZONE XXX</t>
  </si>
  <si>
    <t>Local 1</t>
  </si>
  <si>
    <t>Local 2</t>
  </si>
  <si>
    <t>Local 3</t>
  </si>
  <si>
    <t>Local 4</t>
  </si>
  <si>
    <t>Exploitation</t>
  </si>
  <si>
    <t>fluides énergies</t>
  </si>
  <si>
    <t>Coût Exploitation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</si>
</sst>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#,##0&quot; € HT/m²&quot;"/>
    <numFmt numFmtId="165" formatCode="0&quot; m²&quot;"/>
    <numFmt numFmtId="166" formatCode="#,##0&quot; € HT&quot;"/>
    <numFmt numFmtId="167" formatCode="#,##0\ &quot;€&quot;"/>
    <numFmt numFmtId="168" formatCode="#,##0&quot; € TTC&quot;"/>
    <numFmt numFmtId="169" formatCode="General\ \k&quot;€&quot;\ \T\T\C"/>
    <numFmt numFmtId="170" formatCode="\ 0\k&quot;€&quot;\ \T\T\C"/>
    <numFmt numFmtId="171" formatCode="\ #,##0&quot;€&quot;\ \T\T\C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2"/>
      <color theme="1"/>
      <name val="Marianne"/>
      <family val="3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Marianne"/>
      <family val="3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Marianne"/>
      <family val="3"/>
    </font>
    <font>
      <sz val="11"/>
      <color theme="1"/>
      <name val="Calibri"/>
      <family val="2"/>
    </font>
    <font>
      <b/>
      <sz val="11"/>
      <color theme="1"/>
      <name val="Marianne"/>
      <family val="3"/>
    </font>
    <font>
      <b/>
      <sz val="12"/>
      <color theme="0"/>
      <name val="Marianne"/>
      <family val="3"/>
    </font>
    <font>
      <b/>
      <sz val="10"/>
      <color theme="0"/>
      <name val="Marianne"/>
      <family val="3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9"/>
      <name val="Calibri"/>
      <family val="2"/>
      <scheme val="minor"/>
    </font>
    <font>
      <sz val="6"/>
      <color theme="0"/>
      <name val="Marianne"/>
      <family val="3"/>
    </font>
    <font>
      <sz val="11"/>
      <color theme="9"/>
      <name val="Calibri"/>
      <family val="2"/>
      <scheme val="minor"/>
    </font>
    <font>
      <sz val="6"/>
      <color theme="1"/>
      <name val="Marianne"/>
      <family val="3"/>
    </font>
    <font>
      <i/>
      <sz val="6"/>
      <color theme="2" tint="-0.249977111117893"/>
      <name val="Marianne"/>
      <family val="3"/>
    </font>
    <font>
      <sz val="6"/>
      <color theme="1"/>
      <name val="Calibri"/>
      <family val="2"/>
      <scheme val="minor"/>
    </font>
    <font>
      <i/>
      <sz val="6"/>
      <color theme="2" tint="-0.249977111117893"/>
      <name val="Calibri"/>
      <family val="2"/>
      <scheme val="minor"/>
    </font>
    <font>
      <b/>
      <sz val="11"/>
      <color theme="0"/>
      <name val="Marianne"/>
      <family val="3"/>
    </font>
    <font>
      <sz val="11"/>
      <color theme="0"/>
      <name val="Marianne"/>
      <family val="3"/>
    </font>
    <font>
      <sz val="12"/>
      <color theme="0"/>
      <name val="Marianne"/>
      <family val="3"/>
    </font>
    <font>
      <sz val="10"/>
      <color theme="0"/>
      <name val="Marianne"/>
      <family val="3"/>
    </font>
    <font>
      <sz val="10"/>
      <name val="Marianne"/>
      <family val="3"/>
    </font>
    <font>
      <sz val="11"/>
      <name val="Marianne"/>
      <family val="3"/>
    </font>
    <font>
      <i/>
      <sz val="10"/>
      <color theme="0"/>
      <name val="Marianne"/>
      <family val="3"/>
    </font>
    <font>
      <i/>
      <sz val="10"/>
      <color theme="1"/>
      <name val="Marianne"/>
      <family val="3"/>
    </font>
    <font>
      <i/>
      <sz val="10"/>
      <color theme="2" tint="-0.249977111117893"/>
      <name val="Marianne"/>
      <family val="3"/>
    </font>
    <font>
      <sz val="14"/>
      <color theme="0"/>
      <name val="Marianne"/>
      <family val="3"/>
    </font>
    <font>
      <sz val="10"/>
      <color rgb="FF0070C0"/>
      <name val="Marianne"/>
      <family val="3"/>
    </font>
    <font>
      <sz val="9"/>
      <color theme="1"/>
      <name val="Marianne"/>
      <family val="3"/>
    </font>
    <font>
      <i/>
      <sz val="10"/>
      <color theme="2" tint="-0.499984740745262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/>
      <top style="medium">
        <color theme="8"/>
      </top>
      <bottom/>
      <diagonal/>
    </border>
    <border>
      <left/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/>
      <top/>
      <bottom/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/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 style="thin">
        <color theme="8"/>
      </left>
      <right style="thin">
        <color theme="8"/>
      </right>
      <top style="medium">
        <color theme="8"/>
      </top>
      <bottom/>
      <diagonal/>
    </border>
    <border>
      <left style="thin">
        <color theme="8"/>
      </left>
      <right style="thin">
        <color theme="8"/>
      </right>
      <top/>
      <bottom/>
      <diagonal/>
    </border>
    <border>
      <left style="thin">
        <color theme="8"/>
      </left>
      <right/>
      <top/>
      <bottom/>
      <diagonal/>
    </border>
    <border>
      <left/>
      <right style="thin">
        <color theme="8"/>
      </right>
      <top/>
      <bottom/>
      <diagonal/>
    </border>
    <border>
      <left/>
      <right/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medium">
        <color theme="8"/>
      </bottom>
      <diagonal/>
    </border>
    <border>
      <left/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/>
      <top style="medium">
        <color theme="8"/>
      </top>
      <bottom style="thin">
        <color theme="8"/>
      </bottom>
      <diagonal/>
    </border>
    <border>
      <left/>
      <right style="thin">
        <color theme="8"/>
      </right>
      <top style="medium">
        <color theme="8"/>
      </top>
      <bottom style="thin">
        <color theme="8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3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/>
    <xf numFmtId="0" fontId="3" fillId="3" borderId="1" xfId="0" applyFont="1" applyFill="1" applyBorder="1"/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9" fillId="0" borderId="0" xfId="0" applyFont="1" applyAlignment="1">
      <alignment vertical="center"/>
    </xf>
    <xf numFmtId="0" fontId="10" fillId="0" borderId="1" xfId="1" quotePrefix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1"/>
    <xf numFmtId="14" fontId="3" fillId="0" borderId="0" xfId="0" applyNumberFormat="1" applyFont="1" applyFill="1" applyBorder="1" applyAlignment="1"/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0" fillId="0" borderId="0" xfId="1" applyFill="1" applyBorder="1" applyAlignment="1">
      <alignment horizontal="center" vertical="center" wrapText="1"/>
    </xf>
    <xf numFmtId="0" fontId="10" fillId="0" borderId="0" xfId="1" quotePrefix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5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15" fillId="0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 applyFill="1" applyBorder="1"/>
    <xf numFmtId="0" fontId="18" fillId="0" borderId="0" xfId="0" applyFont="1" applyFill="1"/>
    <xf numFmtId="0" fontId="21" fillId="0" borderId="0" xfId="0" applyFont="1" applyFill="1"/>
    <xf numFmtId="0" fontId="22" fillId="0" borderId="0" xfId="0" applyFont="1" applyBorder="1"/>
    <xf numFmtId="0" fontId="23" fillId="0" borderId="0" xfId="0" applyFont="1" applyBorder="1"/>
    <xf numFmtId="0" fontId="22" fillId="0" borderId="0" xfId="0" applyNumberFormat="1" applyFont="1" applyBorder="1"/>
    <xf numFmtId="0" fontId="24" fillId="0" borderId="0" xfId="0" applyFont="1" applyBorder="1"/>
    <xf numFmtId="0" fontId="25" fillId="0" borderId="0" xfId="0" applyFont="1" applyBorder="1"/>
    <xf numFmtId="0" fontId="22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right" vertical="center"/>
    </xf>
    <xf numFmtId="0" fontId="22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2" fillId="5" borderId="0" xfId="0" applyFont="1" applyFill="1"/>
    <xf numFmtId="0" fontId="22" fillId="5" borderId="0" xfId="0" applyNumberFormat="1" applyFont="1" applyFill="1"/>
    <xf numFmtId="0" fontId="24" fillId="5" borderId="0" xfId="0" applyFont="1" applyFill="1"/>
    <xf numFmtId="0" fontId="17" fillId="0" borderId="0" xfId="0" applyFont="1"/>
    <xf numFmtId="0" fontId="2" fillId="0" borderId="0" xfId="0" applyFont="1" applyAlignment="1"/>
    <xf numFmtId="0" fontId="2" fillId="0" borderId="14" xfId="0" applyFont="1" applyBorder="1" applyAlignment="1">
      <alignment horizontal="center"/>
    </xf>
    <xf numFmtId="9" fontId="2" fillId="0" borderId="14" xfId="3" applyFont="1" applyBorder="1" applyAlignment="1">
      <alignment horizontal="center"/>
    </xf>
    <xf numFmtId="0" fontId="2" fillId="0" borderId="14" xfId="0" applyFont="1" applyBorder="1"/>
    <xf numFmtId="0" fontId="2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66" fontId="2" fillId="0" borderId="15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horizontal="center" vertical="center"/>
    </xf>
    <xf numFmtId="0" fontId="3" fillId="0" borderId="14" xfId="0" applyFont="1" applyBorder="1"/>
    <xf numFmtId="164" fontId="3" fillId="0" borderId="14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6" fontId="3" fillId="0" borderId="14" xfId="0" applyNumberFormat="1" applyFont="1" applyBorder="1" applyAlignment="1">
      <alignment vertical="center"/>
    </xf>
    <xf numFmtId="0" fontId="0" fillId="0" borderId="18" xfId="0" applyBorder="1"/>
    <xf numFmtId="0" fontId="2" fillId="0" borderId="19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18" xfId="0" applyFont="1" applyBorder="1"/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2" fillId="0" borderId="0" xfId="0" applyFont="1" applyFill="1" applyBorder="1"/>
    <xf numFmtId="169" fontId="3" fillId="0" borderId="14" xfId="0" applyNumberFormat="1" applyFont="1" applyFill="1" applyBorder="1" applyAlignment="1">
      <alignment vertical="center"/>
    </xf>
    <xf numFmtId="0" fontId="3" fillId="0" borderId="20" xfId="0" applyFont="1" applyBorder="1" applyAlignment="1">
      <alignment vertical="center"/>
    </xf>
    <xf numFmtId="169" fontId="4" fillId="0" borderId="14" xfId="0" applyNumberFormat="1" applyFont="1" applyBorder="1" applyAlignment="1">
      <alignment vertical="center"/>
    </xf>
    <xf numFmtId="169" fontId="4" fillId="0" borderId="22" xfId="0" applyNumberFormat="1" applyFont="1" applyBorder="1" applyAlignment="1">
      <alignment vertical="center"/>
    </xf>
    <xf numFmtId="169" fontId="4" fillId="0" borderId="23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169" fontId="3" fillId="0" borderId="20" xfId="0" applyNumberFormat="1" applyFont="1" applyFill="1" applyBorder="1" applyAlignment="1">
      <alignment vertical="center"/>
    </xf>
    <xf numFmtId="169" fontId="3" fillId="0" borderId="22" xfId="0" applyNumberFormat="1" applyFont="1" applyBorder="1" applyAlignment="1">
      <alignment vertical="center"/>
    </xf>
    <xf numFmtId="169" fontId="3" fillId="0" borderId="14" xfId="0" applyNumberFormat="1" applyFont="1" applyBorder="1" applyAlignment="1">
      <alignment vertical="center"/>
    </xf>
    <xf numFmtId="169" fontId="4" fillId="0" borderId="25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69" fontId="3" fillId="0" borderId="28" xfId="0" applyNumberFormat="1" applyFont="1" applyBorder="1" applyAlignment="1">
      <alignment vertical="center"/>
    </xf>
    <xf numFmtId="169" fontId="4" fillId="0" borderId="28" xfId="0" applyNumberFormat="1" applyFont="1" applyBorder="1" applyAlignment="1">
      <alignment vertical="center"/>
    </xf>
    <xf numFmtId="0" fontId="3" fillId="0" borderId="29" xfId="0" applyFont="1" applyBorder="1"/>
    <xf numFmtId="169" fontId="4" fillId="0" borderId="29" xfId="0" applyNumberFormat="1" applyFont="1" applyBorder="1" applyAlignment="1">
      <alignment vertical="center"/>
    </xf>
    <xf numFmtId="0" fontId="30" fillId="2" borderId="14" xfId="0" applyFont="1" applyFill="1" applyBorder="1" applyAlignment="1">
      <alignment horizontal="center" vertical="center"/>
    </xf>
    <xf numFmtId="0" fontId="30" fillId="2" borderId="14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22" xfId="0" applyFont="1" applyFill="1" applyBorder="1" applyAlignment="1">
      <alignment horizontal="center" vertical="center" wrapText="1"/>
    </xf>
    <xf numFmtId="0" fontId="31" fillId="2" borderId="23" xfId="0" applyFont="1" applyFill="1" applyBorder="1" applyAlignment="1">
      <alignment horizontal="center" vertical="center"/>
    </xf>
    <xf numFmtId="0" fontId="31" fillId="2" borderId="23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70" fontId="3" fillId="0" borderId="1" xfId="0" applyNumberFormat="1" applyFont="1" applyFill="1" applyBorder="1" applyAlignment="1">
      <alignment horizontal="center" vertical="center"/>
    </xf>
    <xf numFmtId="0" fontId="3" fillId="0" borderId="12" xfId="0" applyFont="1" applyFill="1" applyBorder="1"/>
    <xf numFmtId="0" fontId="3" fillId="0" borderId="12" xfId="0" applyFont="1" applyFill="1" applyBorder="1" applyAlignment="1">
      <alignment horizontal="right" vertical="center"/>
    </xf>
    <xf numFmtId="0" fontId="15" fillId="0" borderId="0" xfId="0" applyFont="1" applyFill="1" applyAlignment="1">
      <alignment wrapText="1"/>
    </xf>
    <xf numFmtId="0" fontId="3" fillId="0" borderId="0" xfId="0" applyFont="1" applyAlignment="1">
      <alignment horizontal="right" vertical="center"/>
    </xf>
    <xf numFmtId="0" fontId="3" fillId="0" borderId="0" xfId="0" quotePrefix="1" applyFont="1" applyAlignment="1">
      <alignment horizontal="right" vertical="center"/>
    </xf>
    <xf numFmtId="0" fontId="4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71" fontId="3" fillId="0" borderId="0" xfId="0" applyNumberFormat="1" applyFont="1" applyFill="1" applyAlignment="1">
      <alignment horizontal="center" vertical="center"/>
    </xf>
    <xf numFmtId="0" fontId="4" fillId="7" borderId="12" xfId="0" applyFont="1" applyFill="1" applyBorder="1" applyAlignment="1">
      <alignment wrapText="1"/>
    </xf>
    <xf numFmtId="0" fontId="3" fillId="7" borderId="12" xfId="0" applyFont="1" applyFill="1" applyBorder="1"/>
    <xf numFmtId="9" fontId="33" fillId="7" borderId="12" xfId="0" applyNumberFormat="1" applyFont="1" applyFill="1" applyBorder="1" applyAlignment="1">
      <alignment horizontal="center" vertical="center"/>
    </xf>
    <xf numFmtId="44" fontId="3" fillId="7" borderId="1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9" fontId="3" fillId="0" borderId="1" xfId="0" applyNumberFormat="1" applyFont="1" applyFill="1" applyBorder="1"/>
    <xf numFmtId="9" fontId="3" fillId="0" borderId="1" xfId="0" applyNumberFormat="1" applyFont="1" applyFill="1" applyBorder="1" applyAlignment="1">
      <alignment horizontal="right" vertical="center"/>
    </xf>
    <xf numFmtId="17" fontId="3" fillId="0" borderId="1" xfId="0" applyNumberFormat="1" applyFont="1" applyFill="1" applyBorder="1" applyAlignment="1">
      <alignment horizontal="right" vertical="center"/>
    </xf>
    <xf numFmtId="0" fontId="4" fillId="7" borderId="1" xfId="0" applyFont="1" applyFill="1" applyBorder="1" applyAlignment="1">
      <alignment wrapText="1"/>
    </xf>
    <xf numFmtId="0" fontId="3" fillId="7" borderId="1" xfId="0" applyFont="1" applyFill="1" applyBorder="1"/>
    <xf numFmtId="0" fontId="3" fillId="7" borderId="1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wrapText="1"/>
    </xf>
    <xf numFmtId="0" fontId="3" fillId="8" borderId="1" xfId="0" applyFont="1" applyFill="1" applyBorder="1"/>
    <xf numFmtId="9" fontId="3" fillId="8" borderId="1" xfId="0" applyNumberFormat="1" applyFont="1" applyFill="1" applyBorder="1" applyAlignment="1">
      <alignment horizontal="right" vertical="center"/>
    </xf>
    <xf numFmtId="0" fontId="29" fillId="0" borderId="0" xfId="0" applyFont="1"/>
    <xf numFmtId="0" fontId="3" fillId="0" borderId="1" xfId="0" applyFont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34" fillId="0" borderId="1" xfId="0" applyFont="1" applyBorder="1" applyAlignment="1">
      <alignment horizontal="left" vertical="center" wrapText="1"/>
    </xf>
    <xf numFmtId="44" fontId="3" fillId="8" borderId="1" xfId="2" applyFont="1" applyFill="1" applyBorder="1" applyAlignment="1">
      <alignment horizontal="right" vertical="center"/>
    </xf>
    <xf numFmtId="17" fontId="3" fillId="0" borderId="1" xfId="0" applyNumberFormat="1" applyFont="1" applyFill="1" applyBorder="1" applyAlignment="1">
      <alignment horizontal="center" vertical="center"/>
    </xf>
    <xf numFmtId="170" fontId="30" fillId="0" borderId="1" xfId="0" applyNumberFormat="1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15" fillId="5" borderId="1" xfId="0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 wrapText="1"/>
    </xf>
    <xf numFmtId="0" fontId="15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/>
    </xf>
    <xf numFmtId="0" fontId="29" fillId="5" borderId="30" xfId="0" applyFont="1" applyFill="1" applyBorder="1" applyAlignment="1">
      <alignment horizontal="center" vertical="center"/>
    </xf>
    <xf numFmtId="170" fontId="32" fillId="5" borderId="0" xfId="0" applyNumberFormat="1" applyFont="1" applyFill="1" applyBorder="1" applyAlignment="1">
      <alignment horizontal="center" vertical="center"/>
    </xf>
    <xf numFmtId="0" fontId="29" fillId="5" borderId="31" xfId="0" applyFont="1" applyFill="1" applyBorder="1"/>
    <xf numFmtId="0" fontId="27" fillId="5" borderId="23" xfId="0" applyFont="1" applyFill="1" applyBorder="1" applyAlignment="1">
      <alignment horizontal="center" vertical="center"/>
    </xf>
    <xf numFmtId="0" fontId="27" fillId="5" borderId="25" xfId="0" applyFont="1" applyFill="1" applyBorder="1" applyAlignment="1">
      <alignment horizontal="center" vertical="center"/>
    </xf>
    <xf numFmtId="0" fontId="29" fillId="5" borderId="30" xfId="0" applyFont="1" applyFill="1" applyBorder="1" applyAlignment="1">
      <alignment horizontal="center" vertical="center" wrapText="1"/>
    </xf>
    <xf numFmtId="0" fontId="29" fillId="5" borderId="30" xfId="0" applyFont="1" applyFill="1" applyBorder="1" applyAlignment="1">
      <alignment horizontal="right" vertical="center"/>
    </xf>
    <xf numFmtId="170" fontId="3" fillId="0" borderId="13" xfId="0" applyNumberFormat="1" applyFont="1" applyFill="1" applyBorder="1" applyAlignment="1">
      <alignment horizontal="center" vertical="center"/>
    </xf>
    <xf numFmtId="170" fontId="29" fillId="5" borderId="0" xfId="0" applyNumberFormat="1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9" fillId="5" borderId="42" xfId="0" applyFont="1" applyFill="1" applyBorder="1" applyAlignment="1">
      <alignment horizontal="center" vertical="center"/>
    </xf>
    <xf numFmtId="0" fontId="29" fillId="5" borderId="41" xfId="0" applyFont="1" applyFill="1" applyBorder="1" applyAlignment="1">
      <alignment horizontal="center" vertical="center" wrapText="1"/>
    </xf>
    <xf numFmtId="0" fontId="30" fillId="0" borderId="42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4" fillId="4" borderId="0" xfId="0" applyFont="1" applyFill="1" applyAlignment="1">
      <alignment horizontal="center"/>
    </xf>
    <xf numFmtId="0" fontId="11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35" fillId="5" borderId="0" xfId="0" applyFont="1" applyFill="1" applyAlignment="1">
      <alignment horizontal="center" vertical="center"/>
    </xf>
    <xf numFmtId="0" fontId="29" fillId="5" borderId="2" xfId="0" applyFont="1" applyFill="1" applyBorder="1" applyAlignment="1">
      <alignment horizontal="left" vertical="center"/>
    </xf>
    <xf numFmtId="0" fontId="29" fillId="5" borderId="3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166" fontId="2" fillId="0" borderId="14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168" fontId="2" fillId="0" borderId="14" xfId="0" applyNumberFormat="1" applyFont="1" applyBorder="1" applyAlignment="1">
      <alignment horizontal="center"/>
    </xf>
    <xf numFmtId="0" fontId="26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7" fillId="6" borderId="0" xfId="0" applyFont="1" applyFill="1" applyAlignment="1">
      <alignment horizontal="center"/>
    </xf>
    <xf numFmtId="0" fontId="2" fillId="0" borderId="0" xfId="0" applyFont="1" applyAlignment="1">
      <alignment horizontal="left" vertical="top" wrapText="1"/>
    </xf>
    <xf numFmtId="0" fontId="29" fillId="5" borderId="34" xfId="0" applyFont="1" applyFill="1" applyBorder="1" applyAlignment="1">
      <alignment horizontal="center" vertical="center"/>
    </xf>
    <xf numFmtId="0" fontId="29" fillId="5" borderId="35" xfId="0" applyFont="1" applyFill="1" applyBorder="1" applyAlignment="1">
      <alignment horizontal="center" vertical="center"/>
    </xf>
    <xf numFmtId="0" fontId="29" fillId="5" borderId="0" xfId="0" applyFont="1" applyFill="1" applyBorder="1" applyAlignment="1">
      <alignment horizontal="center" vertical="center"/>
    </xf>
    <xf numFmtId="17" fontId="3" fillId="0" borderId="2" xfId="0" applyNumberFormat="1" applyFont="1" applyFill="1" applyBorder="1" applyAlignment="1">
      <alignment horizontal="center" vertical="center"/>
    </xf>
    <xf numFmtId="17" fontId="3" fillId="0" borderId="4" xfId="0" applyNumberFormat="1" applyFont="1" applyFill="1" applyBorder="1" applyAlignment="1">
      <alignment horizontal="center" vertical="center"/>
    </xf>
    <xf numFmtId="0" fontId="4" fillId="7" borderId="39" xfId="0" applyFont="1" applyFill="1" applyBorder="1" applyAlignment="1">
      <alignment horizontal="left" wrapText="1"/>
    </xf>
    <xf numFmtId="0" fontId="4" fillId="7" borderId="40" xfId="0" applyFont="1" applyFill="1" applyBorder="1" applyAlignment="1">
      <alignment horizontal="left" wrapText="1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29" fillId="5" borderId="37" xfId="0" applyFont="1" applyFill="1" applyBorder="1" applyAlignment="1">
      <alignment horizontal="left" vertical="center"/>
    </xf>
    <xf numFmtId="0" fontId="29" fillId="5" borderId="38" xfId="0" applyFont="1" applyFill="1" applyBorder="1" applyAlignment="1">
      <alignment horizontal="left" vertical="center"/>
    </xf>
    <xf numFmtId="0" fontId="4" fillId="7" borderId="2" xfId="0" applyFont="1" applyFill="1" applyBorder="1" applyAlignment="1">
      <alignment horizontal="left" wrapText="1"/>
    </xf>
    <xf numFmtId="0" fontId="4" fillId="7" borderId="4" xfId="0" applyFont="1" applyFill="1" applyBorder="1" applyAlignment="1">
      <alignment horizontal="left" wrapText="1"/>
    </xf>
    <xf numFmtId="0" fontId="4" fillId="7" borderId="13" xfId="0" applyFont="1" applyFill="1" applyBorder="1" applyAlignment="1">
      <alignment horizontal="left" vertical="center" wrapText="1"/>
    </xf>
    <xf numFmtId="0" fontId="4" fillId="7" borderId="12" xfId="0" applyFont="1" applyFill="1" applyBorder="1" applyAlignment="1">
      <alignment horizontal="left" vertical="center" wrapText="1"/>
    </xf>
    <xf numFmtId="0" fontId="29" fillId="0" borderId="13" xfId="0" applyFont="1" applyFill="1" applyBorder="1" applyAlignment="1">
      <alignment horizontal="left" vertical="center"/>
    </xf>
    <xf numFmtId="0" fontId="29" fillId="0" borderId="12" xfId="0" applyFont="1" applyFill="1" applyBorder="1" applyAlignment="1">
      <alignment horizontal="left" vertical="center"/>
    </xf>
    <xf numFmtId="17" fontId="3" fillId="0" borderId="13" xfId="0" applyNumberFormat="1" applyFont="1" applyFill="1" applyBorder="1" applyAlignment="1">
      <alignment horizontal="right" vertical="center"/>
    </xf>
    <xf numFmtId="17" fontId="3" fillId="0" borderId="12" xfId="0" applyNumberFormat="1" applyFont="1" applyFill="1" applyBorder="1" applyAlignment="1">
      <alignment horizontal="right" vertical="center"/>
    </xf>
    <xf numFmtId="17" fontId="3" fillId="0" borderId="32" xfId="0" applyNumberFormat="1" applyFont="1" applyFill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9" fontId="3" fillId="0" borderId="13" xfId="0" applyNumberFormat="1" applyFont="1" applyBorder="1" applyAlignment="1">
      <alignment horizontal="center" vertical="center"/>
    </xf>
    <xf numFmtId="9" fontId="3" fillId="0" borderId="12" xfId="0" applyNumberFormat="1" applyFont="1" applyBorder="1" applyAlignment="1">
      <alignment horizontal="center" vertical="center"/>
    </xf>
    <xf numFmtId="170" fontId="3" fillId="0" borderId="13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/>
    </xf>
    <xf numFmtId="0" fontId="4" fillId="7" borderId="32" xfId="0" applyFont="1" applyFill="1" applyBorder="1" applyAlignment="1">
      <alignment horizontal="left" vertical="center" wrapText="1"/>
    </xf>
    <xf numFmtId="0" fontId="29" fillId="0" borderId="32" xfId="0" applyFont="1" applyFill="1" applyBorder="1" applyAlignment="1">
      <alignment horizontal="left" vertical="center"/>
    </xf>
    <xf numFmtId="0" fontId="29" fillId="5" borderId="34" xfId="0" applyFont="1" applyFill="1" applyBorder="1" applyAlignment="1">
      <alignment horizontal="left" vertical="center" wrapText="1"/>
    </xf>
    <xf numFmtId="0" fontId="29" fillId="5" borderId="0" xfId="0" applyFont="1" applyFill="1" applyBorder="1" applyAlignment="1">
      <alignment horizontal="left" vertical="center" wrapText="1"/>
    </xf>
    <xf numFmtId="0" fontId="29" fillId="5" borderId="35" xfId="0" applyFont="1" applyFill="1" applyBorder="1" applyAlignment="1">
      <alignment horizontal="left" vertical="center" wrapText="1"/>
    </xf>
    <xf numFmtId="0" fontId="29" fillId="5" borderId="36" xfId="0" applyFont="1" applyFill="1" applyBorder="1" applyAlignment="1">
      <alignment horizontal="left" vertical="center" wrapText="1"/>
    </xf>
    <xf numFmtId="0" fontId="29" fillId="5" borderId="0" xfId="0" applyFont="1" applyFill="1" applyAlignment="1">
      <alignment horizontal="left" vertical="center" wrapText="1"/>
    </xf>
    <xf numFmtId="0" fontId="28" fillId="5" borderId="16" xfId="0" applyFont="1" applyFill="1" applyBorder="1" applyAlignment="1">
      <alignment horizontal="center"/>
    </xf>
    <xf numFmtId="0" fontId="28" fillId="5" borderId="17" xfId="0" applyFont="1" applyFill="1" applyBorder="1" applyAlignment="1">
      <alignment horizontal="center"/>
    </xf>
    <xf numFmtId="0" fontId="27" fillId="5" borderId="20" xfId="0" applyFont="1" applyFill="1" applyBorder="1" applyAlignment="1">
      <alignment horizontal="center" vertical="center" wrapText="1"/>
    </xf>
    <xf numFmtId="0" fontId="27" fillId="5" borderId="21" xfId="0" applyFont="1" applyFill="1" applyBorder="1" applyAlignment="1">
      <alignment horizontal="center" vertical="center" wrapText="1"/>
    </xf>
    <xf numFmtId="0" fontId="27" fillId="5" borderId="22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/>
    </xf>
    <xf numFmtId="0" fontId="27" fillId="5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left" vertical="center"/>
    </xf>
    <xf numFmtId="0" fontId="27" fillId="5" borderId="49" xfId="0" applyFont="1" applyFill="1" applyBorder="1" applyAlignment="1">
      <alignment horizontal="center" vertical="center"/>
    </xf>
    <xf numFmtId="0" fontId="38" fillId="0" borderId="4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7" fillId="5" borderId="42" xfId="0" applyFont="1" applyFill="1" applyBorder="1" applyAlignment="1">
      <alignment horizontal="center" vertical="center"/>
    </xf>
    <xf numFmtId="0" fontId="30" fillId="0" borderId="42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7" fillId="0" borderId="46" xfId="0" applyFont="1" applyBorder="1" applyAlignment="1">
      <alignment horizontal="center" vertical="center" wrapText="1"/>
    </xf>
    <xf numFmtId="0" fontId="37" fillId="0" borderId="48" xfId="0" applyFont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29" fillId="5" borderId="46" xfId="0" applyFont="1" applyFill="1" applyBorder="1" applyAlignment="1">
      <alignment horizontal="center" vertical="center" wrapText="1"/>
    </xf>
    <xf numFmtId="0" fontId="29" fillId="5" borderId="48" xfId="0" applyFont="1" applyFill="1" applyBorder="1" applyAlignment="1">
      <alignment horizontal="center" vertical="center" wrapText="1"/>
    </xf>
    <xf numFmtId="0" fontId="29" fillId="5" borderId="47" xfId="0" applyFont="1" applyFill="1" applyBorder="1" applyAlignment="1">
      <alignment horizontal="center" vertical="center" wrapText="1"/>
    </xf>
    <xf numFmtId="0" fontId="29" fillId="5" borderId="46" xfId="0" applyFont="1" applyFill="1" applyBorder="1" applyAlignment="1">
      <alignment horizontal="center" vertical="center"/>
    </xf>
    <xf numFmtId="0" fontId="29" fillId="5" borderId="48" xfId="0" applyFont="1" applyFill="1" applyBorder="1" applyAlignment="1">
      <alignment horizontal="center" vertical="center"/>
    </xf>
    <xf numFmtId="0" fontId="29" fillId="5" borderId="47" xfId="0" applyFont="1" applyFill="1" applyBorder="1" applyAlignment="1">
      <alignment horizontal="center" vertical="center"/>
    </xf>
    <xf numFmtId="0" fontId="27" fillId="5" borderId="3" xfId="0" applyFont="1" applyFill="1" applyBorder="1" applyAlignment="1">
      <alignment horizontal="center" vertical="center"/>
    </xf>
    <xf numFmtId="0" fontId="27" fillId="5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14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vertical="center"/>
    </xf>
    <xf numFmtId="0" fontId="2" fillId="9" borderId="0" xfId="0" applyFont="1" applyFill="1" applyAlignment="1">
      <alignment horizontal="center"/>
    </xf>
  </cellXfs>
  <cellStyles count="4">
    <cellStyle name="Lien hypertexte" xfId="1" builtinId="8"/>
    <cellStyle name="Monétaire" xfId="2" builtinId="4"/>
    <cellStyle name="Normal" xfId="0" builtinId="0"/>
    <cellStyle name="Pourcentage" xfId="3" builtinId="5"/>
  </cellStyles>
  <dxfs count="41">
    <dxf>
      <font>
        <strike val="0"/>
        <outline val="0"/>
        <shadow val="0"/>
        <u val="none"/>
        <vertAlign val="baseline"/>
        <sz val="6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Mariann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Mariann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Mariann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Marianne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Mariann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Mariann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Mariann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Mariann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Mariann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Mariann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Marianne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70C0"/>
        </left>
        <right style="thin">
          <color rgb="FF0070C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theme="8"/>
        </left>
        <right style="medium">
          <color theme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medium">
          <color theme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theme="8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8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8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/>
        <right style="medium">
          <color theme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theme="8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theme="8"/>
        </left>
        <right style="medium">
          <color theme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8"/>
        </left>
        <right style="medium">
          <color theme="8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Marianne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theme="8"/>
        </left>
        <right style="medium">
          <color theme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medium">
          <color theme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theme="8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theme="8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theme="8"/>
        </left>
        <right style="medium">
          <color theme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/>
        <right style="medium">
          <color theme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theme="8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theme="8"/>
        </left>
        <right style="medium">
          <color theme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theme="8"/>
        </left>
        <right style="medium">
          <color theme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Marianne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Matrice des risques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2BE4F59C-15A6-44DE-B90D-996519FC0806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676-440C-BF62-4C7F24FDDC57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74FE5B52-3E30-461A-83EF-4D920BEF64B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676-440C-BF62-4C7F24FDDC57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F64613D8-1F10-4943-8F41-84AED2CDF36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676-440C-BF62-4C7F24FDDC57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4C09388F-4237-40A0-BD46-D8C35703556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676-440C-BF62-4C7F24FDDC57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BEDA66CE-8FCB-4A94-859D-CBBB2DAD069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676-440C-BF62-4C7F24FDDC57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ABF15A0F-6BC0-4B4A-B0E9-1FE2A46638F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676-440C-BF62-4C7F24FDDC57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A73BBBCF-0F7A-479A-AB09-2F2EEB08133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676-440C-BF62-4C7F24FDDC57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8534DCAC-AC02-44FB-B0C2-0708D33F08F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676-440C-BF62-4C7F24FDDC57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6FE5BABA-5F2F-4F30-B177-55CC18DA7B8E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676-440C-BF62-4C7F24FDDC57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DD5ED128-4013-4D38-B256-6A642A59D3D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676-440C-BF62-4C7F24FDDC57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3175E96C-557C-42D1-BDD8-F894F1722E7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676-440C-BF62-4C7F24FDDC57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1744FEEA-AC0D-4342-B340-9AAB01644E0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676-440C-BF62-4C7F24FDDC57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704A0FBD-372E-4860-AFAF-893B7FB5AB2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676-440C-BF62-4C7F24FDDC57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1FB5D225-A69B-4D2D-AD32-752C03D4F31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676-440C-BF62-4C7F24FDDC57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EA8221EB-8DA5-4717-8C6F-F2C00EA21ED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676-440C-BF62-4C7F24FDDC57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E9B3247F-ED1A-4517-866F-C4E37F37DC0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676-440C-BF62-4C7F24FDDC57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58EE5756-0A8D-418B-AED2-E053F055215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676-440C-BF62-4C7F24FDDC57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8046DBA5-E4FD-446A-8D17-DBB4E6ADD67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676-440C-BF62-4C7F24FDDC57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0BC0BD54-9F08-4DC4-AA5C-81B993C35B9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676-440C-BF62-4C7F24FDDC57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B74A2E49-BC37-40DA-8E9D-4372ED76CD3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676-440C-BF62-4C7F24FDDC57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1A967BF5-16AD-4A7C-A384-AEDE8066C44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676-440C-BF62-4C7F24FDDC57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BE320BD1-B170-4922-AA17-A9CB02ECD63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E676-440C-BF62-4C7F24FDDC57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322D990D-74BD-4047-9826-BEEE162055CE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E676-440C-BF62-4C7F24FDDC57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2A10A33C-7D2F-4713-9A79-428AFDBFF5B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676-440C-BF62-4C7F24FDDC57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9FD3E0C8-0376-44CB-9CF7-B1BF9A8F6B8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E676-440C-BF62-4C7F24FDDC57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830E0FC5-A4BD-4665-8193-1645BBB3625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E676-440C-BF62-4C7F24FDDC57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AB33D8E5-2242-4028-BB22-746E786D5F7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E676-440C-BF62-4C7F24FDDC57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637434FB-2BAC-4853-B1BD-96531217ECC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E676-440C-BF62-4C7F24FDDC57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7ABB8139-30D6-4832-B3C1-E0112D6F74C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E676-440C-BF62-4C7F24FDDC57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fld id="{C07F347F-C21C-446D-A8E2-F653E116D92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E676-440C-BF62-4C7F24FDDC57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fld id="{63A21911-3FF0-4BB0-9A7B-B5F9563A2F52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E676-440C-BF62-4C7F24FDDC57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fld id="{587402D0-0ED8-4A07-B11F-91195FC0F63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E676-440C-BF62-4C7F24FDDC57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fld id="{8564CE2F-B7E2-4E87-8E0D-E8562539ECE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E676-440C-BF62-4C7F24FDDC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xVal>
            <c:numRef>
              <c:f>[1]Feuil1!$D$4:$D$36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xVal>
          <c:yVal>
            <c:numRef>
              <c:f>[1]Feuil1!$E$4:$E$36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[1]Feuil1!$B$4:$B$36</c15:f>
                <c15:dlblRangeCache>
                  <c:ptCount val="33"/>
                  <c:pt idx="0">
                    <c:v>Amiante</c:v>
                  </c:pt>
                  <c:pt idx="1">
                    <c:v>Plomb</c:v>
                  </c:pt>
                  <c:pt idx="2">
                    <c:v>RT/RE</c:v>
                  </c:pt>
                  <c:pt idx="3">
                    <c:v>ICPE</c:v>
                  </c:pt>
                  <c:pt idx="4">
                    <c:v>IOTA</c:v>
                  </c:pt>
                  <c:pt idx="5">
                    <c:v>Zones protégées</c:v>
                  </c:pt>
                  <c:pt idx="6">
                    <c:v>Patrimoine et archéologie</c:v>
                  </c:pt>
                  <c:pt idx="7">
                    <c:v>Pluie </c:v>
                  </c:pt>
                  <c:pt idx="8">
                    <c:v>Grèle</c:v>
                  </c:pt>
                  <c:pt idx="9">
                    <c:v>Température</c:v>
                  </c:pt>
                  <c:pt idx="10">
                    <c:v>Vent</c:v>
                  </c:pt>
                  <c:pt idx="11">
                    <c:v>Neige</c:v>
                  </c:pt>
                  <c:pt idx="12">
                    <c:v>Inondation</c:v>
                  </c:pt>
                  <c:pt idx="13">
                    <c:v>Incendie de forêt</c:v>
                  </c:pt>
                  <c:pt idx="14">
                    <c:v>Mérules </c:v>
                  </c:pt>
                  <c:pt idx="15">
                    <c:v>Termites </c:v>
                  </c:pt>
                  <c:pt idx="16">
                    <c:v>Foudre</c:v>
                  </c:pt>
                  <c:pt idx="17">
                    <c:v>Séisme</c:v>
                  </c:pt>
                  <c:pt idx="18">
                    <c:v>Bruit</c:v>
                  </c:pt>
                  <c:pt idx="19">
                    <c:v>Pollution pyrotechnique</c:v>
                  </c:pt>
                  <c:pt idx="20">
                    <c:v>Pollution industrielle</c:v>
                  </c:pt>
                  <c:pt idx="21">
                    <c:v>Topographie</c:v>
                  </c:pt>
                  <c:pt idx="22">
                    <c:v>Géotechnie</c:v>
                  </c:pt>
                  <c:pt idx="23">
                    <c:v>Pollution du sol</c:v>
                  </c:pt>
                  <c:pt idx="24">
                    <c:v>Perméabilité du sol</c:v>
                  </c:pt>
                  <c:pt idx="25">
                    <c:v>Mouvement de terrain</c:v>
                  </c:pt>
                  <c:pt idx="26">
                    <c:v>Argiles </c:v>
                  </c:pt>
                  <c:pt idx="27">
                    <c:v>Cavités </c:v>
                  </c:pt>
                  <c:pt idx="28">
                    <c:v>Radon </c:v>
                  </c:pt>
                  <c:pt idx="29">
                    <c:v>Réseaux </c:v>
                  </c:pt>
                  <c:pt idx="30">
                    <c:v>Continuité de service </c:v>
                  </c:pt>
                  <c:pt idx="31">
                    <c:v>Opérations connexes </c:v>
                  </c:pt>
                  <c:pt idx="32">
                    <c:v>Accès chantier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1-E676-440C-BF62-4C7F24FDD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774064"/>
        <c:axId val="546775376"/>
      </c:scatterChart>
      <c:valAx>
        <c:axId val="546774064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Probabilité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6775376"/>
        <c:crosses val="autoZero"/>
        <c:crossBetween val="midCat"/>
        <c:majorUnit val="1"/>
      </c:valAx>
      <c:valAx>
        <c:axId val="546775376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Gravité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6774064"/>
        <c:crosses val="autoZero"/>
        <c:crossBetween val="midCat"/>
        <c:majorUnit val="1"/>
      </c:valAx>
      <c:spPr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210911</xdr:colOff>
      <xdr:row>2</xdr:row>
      <xdr:rowOff>19878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152524" cy="400878"/>
        </a:xfrm>
        <a:prstGeom prst="rect">
          <a:avLst/>
        </a:prstGeom>
      </xdr:spPr>
    </xdr:pic>
    <xdr:clientData/>
  </xdr:twoCellAnchor>
  <xdr:twoCellAnchor editAs="oneCell">
    <xdr:from>
      <xdr:col>5</xdr:col>
      <xdr:colOff>485775</xdr:colOff>
      <xdr:row>0</xdr:row>
      <xdr:rowOff>19050</xdr:rowOff>
    </xdr:from>
    <xdr:to>
      <xdr:col>7</xdr:col>
      <xdr:colOff>2196</xdr:colOff>
      <xdr:row>2</xdr:row>
      <xdr:rowOff>34050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9050"/>
          <a:ext cx="1152000" cy="39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1149803</xdr:colOff>
      <xdr:row>2</xdr:row>
      <xdr:rowOff>19878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49803" cy="400878"/>
        </a:xfrm>
        <a:prstGeom prst="rect">
          <a:avLst/>
        </a:prstGeom>
      </xdr:spPr>
    </xdr:pic>
    <xdr:clientData/>
  </xdr:twoCellAnchor>
  <xdr:twoCellAnchor editAs="oneCell">
    <xdr:from>
      <xdr:col>2</xdr:col>
      <xdr:colOff>2109106</xdr:colOff>
      <xdr:row>0</xdr:row>
      <xdr:rowOff>19050</xdr:rowOff>
    </xdr:from>
    <xdr:to>
      <xdr:col>3</xdr:col>
      <xdr:colOff>10359</xdr:colOff>
      <xdr:row>2</xdr:row>
      <xdr:rowOff>34050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656" y="19050"/>
          <a:ext cx="1149278" cy="39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178253</xdr:colOff>
      <xdr:row>2</xdr:row>
      <xdr:rowOff>10353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49803" cy="400878"/>
        </a:xfrm>
        <a:prstGeom prst="rect">
          <a:avLst/>
        </a:prstGeom>
      </xdr:spPr>
    </xdr:pic>
    <xdr:clientData/>
  </xdr:twoCellAnchor>
  <xdr:twoCellAnchor editAs="oneCell">
    <xdr:from>
      <xdr:col>2</xdr:col>
      <xdr:colOff>2499631</xdr:colOff>
      <xdr:row>0</xdr:row>
      <xdr:rowOff>19050</xdr:rowOff>
    </xdr:from>
    <xdr:to>
      <xdr:col>3</xdr:col>
      <xdr:colOff>153234</xdr:colOff>
      <xdr:row>2</xdr:row>
      <xdr:rowOff>24525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0381" y="19050"/>
          <a:ext cx="1149278" cy="39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597353</xdr:colOff>
      <xdr:row>2</xdr:row>
      <xdr:rowOff>19878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49803" cy="400878"/>
        </a:xfrm>
        <a:prstGeom prst="rect">
          <a:avLst/>
        </a:prstGeom>
      </xdr:spPr>
    </xdr:pic>
    <xdr:clientData/>
  </xdr:twoCellAnchor>
  <xdr:twoCellAnchor editAs="oneCell">
    <xdr:from>
      <xdr:col>4</xdr:col>
      <xdr:colOff>489856</xdr:colOff>
      <xdr:row>0</xdr:row>
      <xdr:rowOff>19050</xdr:rowOff>
    </xdr:from>
    <xdr:to>
      <xdr:col>5</xdr:col>
      <xdr:colOff>505659</xdr:colOff>
      <xdr:row>2</xdr:row>
      <xdr:rowOff>34050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5606" y="19050"/>
          <a:ext cx="1149278" cy="39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178253</xdr:colOff>
      <xdr:row>2</xdr:row>
      <xdr:rowOff>10353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49803" cy="400878"/>
        </a:xfrm>
        <a:prstGeom prst="rect">
          <a:avLst/>
        </a:prstGeom>
      </xdr:spPr>
    </xdr:pic>
    <xdr:clientData/>
  </xdr:twoCellAnchor>
  <xdr:twoCellAnchor editAs="oneCell">
    <xdr:from>
      <xdr:col>3</xdr:col>
      <xdr:colOff>1823356</xdr:colOff>
      <xdr:row>0</xdr:row>
      <xdr:rowOff>0</xdr:rowOff>
    </xdr:from>
    <xdr:to>
      <xdr:col>4</xdr:col>
      <xdr:colOff>19884</xdr:colOff>
      <xdr:row>2</xdr:row>
      <xdr:rowOff>5475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0881" y="0"/>
          <a:ext cx="1149278" cy="39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178253</xdr:colOff>
      <xdr:row>2</xdr:row>
      <xdr:rowOff>10353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49803" cy="400878"/>
        </a:xfrm>
        <a:prstGeom prst="rect">
          <a:avLst/>
        </a:prstGeom>
      </xdr:spPr>
    </xdr:pic>
    <xdr:clientData/>
  </xdr:twoCellAnchor>
  <xdr:twoCellAnchor editAs="oneCell">
    <xdr:from>
      <xdr:col>3</xdr:col>
      <xdr:colOff>1804306</xdr:colOff>
      <xdr:row>0</xdr:row>
      <xdr:rowOff>0</xdr:rowOff>
    </xdr:from>
    <xdr:to>
      <xdr:col>4</xdr:col>
      <xdr:colOff>834</xdr:colOff>
      <xdr:row>2</xdr:row>
      <xdr:rowOff>5475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1831" y="0"/>
          <a:ext cx="1149278" cy="39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178253</xdr:colOff>
      <xdr:row>2</xdr:row>
      <xdr:rowOff>10353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49803" cy="400878"/>
        </a:xfrm>
        <a:prstGeom prst="rect">
          <a:avLst/>
        </a:prstGeom>
      </xdr:spPr>
    </xdr:pic>
    <xdr:clientData/>
  </xdr:twoCellAnchor>
  <xdr:twoCellAnchor editAs="oneCell">
    <xdr:from>
      <xdr:col>3</xdr:col>
      <xdr:colOff>1804306</xdr:colOff>
      <xdr:row>0</xdr:row>
      <xdr:rowOff>0</xdr:rowOff>
    </xdr:from>
    <xdr:to>
      <xdr:col>4</xdr:col>
      <xdr:colOff>834</xdr:colOff>
      <xdr:row>2</xdr:row>
      <xdr:rowOff>5475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1831" y="0"/>
          <a:ext cx="1149278" cy="39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95250</xdr:rowOff>
    </xdr:from>
    <xdr:to>
      <xdr:col>2</xdr:col>
      <xdr:colOff>6803</xdr:colOff>
      <xdr:row>2</xdr:row>
      <xdr:rowOff>115128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95250"/>
          <a:ext cx="1149803" cy="400878"/>
        </a:xfrm>
        <a:prstGeom prst="rect">
          <a:avLst/>
        </a:prstGeom>
      </xdr:spPr>
    </xdr:pic>
    <xdr:clientData/>
  </xdr:twoCellAnchor>
  <xdr:twoCellAnchor editAs="oneCell">
    <xdr:from>
      <xdr:col>10</xdr:col>
      <xdr:colOff>2061481</xdr:colOff>
      <xdr:row>0</xdr:row>
      <xdr:rowOff>0</xdr:rowOff>
    </xdr:from>
    <xdr:to>
      <xdr:col>12</xdr:col>
      <xdr:colOff>29409</xdr:colOff>
      <xdr:row>2</xdr:row>
      <xdr:rowOff>15000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4631" y="0"/>
          <a:ext cx="1149278" cy="39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95250</xdr:rowOff>
    </xdr:from>
    <xdr:to>
      <xdr:col>2</xdr:col>
      <xdr:colOff>6803</xdr:colOff>
      <xdr:row>2</xdr:row>
      <xdr:rowOff>115128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95250"/>
          <a:ext cx="1235528" cy="400878"/>
        </a:xfrm>
        <a:prstGeom prst="rect">
          <a:avLst/>
        </a:prstGeom>
      </xdr:spPr>
    </xdr:pic>
    <xdr:clientData/>
  </xdr:twoCellAnchor>
  <xdr:twoCellAnchor editAs="oneCell">
    <xdr:from>
      <xdr:col>10</xdr:col>
      <xdr:colOff>2061481</xdr:colOff>
      <xdr:row>0</xdr:row>
      <xdr:rowOff>0</xdr:rowOff>
    </xdr:from>
    <xdr:to>
      <xdr:col>12</xdr:col>
      <xdr:colOff>29409</xdr:colOff>
      <xdr:row>2</xdr:row>
      <xdr:rowOff>15000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77106" y="0"/>
          <a:ext cx="1387403" cy="39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43</xdr:row>
      <xdr:rowOff>9525</xdr:rowOff>
    </xdr:from>
    <xdr:to>
      <xdr:col>6</xdr:col>
      <xdr:colOff>933450</xdr:colOff>
      <xdr:row>44</xdr:row>
      <xdr:rowOff>0</xdr:rowOff>
    </xdr:to>
    <xdr:sp macro="" textlink="">
      <xdr:nvSpPr>
        <xdr:cNvPr id="2" name="Rectangle 1"/>
        <xdr:cNvSpPr/>
      </xdr:nvSpPr>
      <xdr:spPr>
        <a:xfrm>
          <a:off x="4552950" y="7219950"/>
          <a:ext cx="504825" cy="180975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438150</xdr:colOff>
      <xdr:row>45</xdr:row>
      <xdr:rowOff>9525</xdr:rowOff>
    </xdr:from>
    <xdr:to>
      <xdr:col>6</xdr:col>
      <xdr:colOff>942975</xdr:colOff>
      <xdr:row>46</xdr:row>
      <xdr:rowOff>0</xdr:rowOff>
    </xdr:to>
    <xdr:sp macro="" textlink="">
      <xdr:nvSpPr>
        <xdr:cNvPr id="3" name="Rectangle 2"/>
        <xdr:cNvSpPr/>
      </xdr:nvSpPr>
      <xdr:spPr>
        <a:xfrm>
          <a:off x="4562475" y="7600950"/>
          <a:ext cx="504825" cy="1809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457200</xdr:colOff>
      <xdr:row>47</xdr:row>
      <xdr:rowOff>9525</xdr:rowOff>
    </xdr:from>
    <xdr:to>
      <xdr:col>6</xdr:col>
      <xdr:colOff>962025</xdr:colOff>
      <xdr:row>48</xdr:row>
      <xdr:rowOff>0</xdr:rowOff>
    </xdr:to>
    <xdr:sp macro="" textlink="">
      <xdr:nvSpPr>
        <xdr:cNvPr id="4" name="Rectangle 3"/>
        <xdr:cNvSpPr/>
      </xdr:nvSpPr>
      <xdr:spPr>
        <a:xfrm>
          <a:off x="4581525" y="7981950"/>
          <a:ext cx="504825" cy="1809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180975</xdr:colOff>
      <xdr:row>38</xdr:row>
      <xdr:rowOff>104775</xdr:rowOff>
    </xdr:from>
    <xdr:to>
      <xdr:col>6</xdr:col>
      <xdr:colOff>152400</xdr:colOff>
      <xdr:row>52</xdr:row>
      <xdr:rowOff>180975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/COMMUN/SAES/00000%20ADMIN/PROCESS/Matrice%20de%20risques/Matrice%20des%20risques%20vier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4">
          <cell r="B4" t="str">
            <v>Amiante</v>
          </cell>
          <cell r="D4">
            <v>0</v>
          </cell>
          <cell r="E4">
            <v>0</v>
          </cell>
        </row>
        <row r="5">
          <cell r="B5" t="str">
            <v>Plomb</v>
          </cell>
          <cell r="D5">
            <v>0</v>
          </cell>
          <cell r="E5">
            <v>0</v>
          </cell>
        </row>
        <row r="6">
          <cell r="B6" t="str">
            <v>RT/RE</v>
          </cell>
          <cell r="D6">
            <v>0</v>
          </cell>
          <cell r="E6">
            <v>0</v>
          </cell>
        </row>
        <row r="7">
          <cell r="B7" t="str">
            <v>ICPE</v>
          </cell>
          <cell r="D7">
            <v>0</v>
          </cell>
          <cell r="E7">
            <v>0</v>
          </cell>
        </row>
        <row r="8">
          <cell r="B8" t="str">
            <v>IOTA</v>
          </cell>
          <cell r="D8">
            <v>0</v>
          </cell>
          <cell r="E8">
            <v>0</v>
          </cell>
        </row>
        <row r="9">
          <cell r="B9" t="str">
            <v>Zones protégées</v>
          </cell>
          <cell r="D9">
            <v>0</v>
          </cell>
          <cell r="E9">
            <v>0</v>
          </cell>
        </row>
        <row r="10">
          <cell r="B10" t="str">
            <v>Patrimoine et archéologie</v>
          </cell>
          <cell r="D10">
            <v>0</v>
          </cell>
          <cell r="E10">
            <v>0</v>
          </cell>
        </row>
        <row r="11">
          <cell r="B11" t="str">
            <v xml:space="preserve">Pluie </v>
          </cell>
          <cell r="D11">
            <v>0</v>
          </cell>
          <cell r="E11">
            <v>0</v>
          </cell>
        </row>
        <row r="12">
          <cell r="B12" t="str">
            <v>Grèle</v>
          </cell>
          <cell r="D12">
            <v>0</v>
          </cell>
          <cell r="E12">
            <v>0</v>
          </cell>
        </row>
        <row r="13">
          <cell r="B13" t="str">
            <v>Température</v>
          </cell>
          <cell r="D13">
            <v>0</v>
          </cell>
          <cell r="E13">
            <v>0</v>
          </cell>
        </row>
        <row r="14">
          <cell r="B14" t="str">
            <v>Vent</v>
          </cell>
          <cell r="D14">
            <v>0</v>
          </cell>
          <cell r="E14">
            <v>0</v>
          </cell>
        </row>
        <row r="15">
          <cell r="B15" t="str">
            <v>Neige</v>
          </cell>
          <cell r="D15">
            <v>0</v>
          </cell>
          <cell r="E15">
            <v>0</v>
          </cell>
        </row>
        <row r="16">
          <cell r="B16" t="str">
            <v>Inondation</v>
          </cell>
          <cell r="D16">
            <v>0</v>
          </cell>
          <cell r="E16">
            <v>0</v>
          </cell>
        </row>
        <row r="17">
          <cell r="B17" t="str">
            <v>Incendie de forêt</v>
          </cell>
          <cell r="D17">
            <v>0</v>
          </cell>
          <cell r="E17">
            <v>0</v>
          </cell>
        </row>
        <row r="18">
          <cell r="B18" t="str">
            <v xml:space="preserve">Mérules </v>
          </cell>
          <cell r="D18">
            <v>0</v>
          </cell>
          <cell r="E18">
            <v>0</v>
          </cell>
        </row>
        <row r="19">
          <cell r="B19" t="str">
            <v xml:space="preserve">Termites </v>
          </cell>
          <cell r="D19">
            <v>0</v>
          </cell>
          <cell r="E19">
            <v>0</v>
          </cell>
        </row>
        <row r="20">
          <cell r="B20" t="str">
            <v>Foudre</v>
          </cell>
          <cell r="D20">
            <v>0</v>
          </cell>
          <cell r="E20">
            <v>0</v>
          </cell>
        </row>
        <row r="21">
          <cell r="B21" t="str">
            <v>Séisme</v>
          </cell>
          <cell r="D21">
            <v>0</v>
          </cell>
          <cell r="E21">
            <v>0</v>
          </cell>
        </row>
        <row r="22">
          <cell r="B22" t="str">
            <v>Bruit</v>
          </cell>
          <cell r="D22">
            <v>0</v>
          </cell>
          <cell r="E22">
            <v>0</v>
          </cell>
        </row>
        <row r="23">
          <cell r="B23" t="str">
            <v>Pollution pyrotechnique</v>
          </cell>
          <cell r="D23">
            <v>0</v>
          </cell>
          <cell r="E23">
            <v>0</v>
          </cell>
        </row>
        <row r="24">
          <cell r="B24" t="str">
            <v>Pollution industrielle</v>
          </cell>
          <cell r="D24">
            <v>0</v>
          </cell>
          <cell r="E24">
            <v>0</v>
          </cell>
        </row>
        <row r="25">
          <cell r="B25" t="str">
            <v>Topographie</v>
          </cell>
          <cell r="D25">
            <v>0</v>
          </cell>
          <cell r="E25">
            <v>0</v>
          </cell>
        </row>
        <row r="26">
          <cell r="B26" t="str">
            <v>Géotechnie</v>
          </cell>
          <cell r="D26">
            <v>0</v>
          </cell>
          <cell r="E26">
            <v>0</v>
          </cell>
        </row>
        <row r="27">
          <cell r="B27" t="str">
            <v>Pollution du sol</v>
          </cell>
          <cell r="D27">
            <v>0</v>
          </cell>
          <cell r="E27">
            <v>0</v>
          </cell>
        </row>
        <row r="28">
          <cell r="B28" t="str">
            <v>Perméabilité du sol</v>
          </cell>
          <cell r="D28">
            <v>0</v>
          </cell>
          <cell r="E28">
            <v>0</v>
          </cell>
        </row>
        <row r="29">
          <cell r="B29" t="str">
            <v>Mouvement de terrain</v>
          </cell>
          <cell r="D29">
            <v>0</v>
          </cell>
          <cell r="E29">
            <v>0</v>
          </cell>
        </row>
        <row r="30">
          <cell r="B30" t="str">
            <v xml:space="preserve">Argiles </v>
          </cell>
          <cell r="D30">
            <v>0</v>
          </cell>
          <cell r="E30">
            <v>0</v>
          </cell>
        </row>
        <row r="31">
          <cell r="B31" t="str">
            <v xml:space="preserve">Cavités </v>
          </cell>
          <cell r="D31">
            <v>0</v>
          </cell>
          <cell r="E31">
            <v>0</v>
          </cell>
        </row>
        <row r="32">
          <cell r="B32" t="str">
            <v xml:space="preserve">Radon </v>
          </cell>
          <cell r="D32">
            <v>0</v>
          </cell>
          <cell r="E32">
            <v>0</v>
          </cell>
        </row>
        <row r="33">
          <cell r="B33" t="str">
            <v xml:space="preserve">Réseaux </v>
          </cell>
          <cell r="D33">
            <v>0</v>
          </cell>
          <cell r="E33">
            <v>0</v>
          </cell>
        </row>
        <row r="34">
          <cell r="B34" t="str">
            <v xml:space="preserve">Continuité de service </v>
          </cell>
          <cell r="D34">
            <v>0</v>
          </cell>
          <cell r="E34">
            <v>0</v>
          </cell>
        </row>
        <row r="35">
          <cell r="B35" t="str">
            <v xml:space="preserve">Opérations connexes </v>
          </cell>
          <cell r="D35">
            <v>0</v>
          </cell>
          <cell r="E35">
            <v>0</v>
          </cell>
        </row>
        <row r="36">
          <cell r="B36" t="str">
            <v>Accès chantier</v>
          </cell>
          <cell r="D36">
            <v>0</v>
          </cell>
          <cell r="E36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5" name="Tableau46" displayName="Tableau46" ref="A8:C21" totalsRowShown="0" headerRowDxfId="40" dataDxfId="39">
  <autoFilter ref="A8:C21"/>
  <tableColumns count="3">
    <tableColumn id="1" name="Nature" dataDxfId="38"/>
    <tableColumn id="2" name="Date / Référence" dataDxfId="37"/>
    <tableColumn id="3" name="Désignation" dataDxfId="36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8:K17" totalsRowShown="0" headerRowDxfId="35" dataDxfId="34">
  <autoFilter ref="B8:K17"/>
  <tableColumns count="10">
    <tableColumn id="1" name="Fonction" dataDxfId="33"/>
    <tableColumn id="2" name="Désignation du local" dataDxfId="32"/>
    <tableColumn id="3" name="Nbre" dataDxfId="31"/>
    <tableColumn id="4" name="SU (m²)" dataDxfId="30"/>
    <tableColumn id="5" name="Total SU (m²)" dataDxfId="29">
      <calculatedColumnFormula>Tableau1[[#This Row],[Nbre]]*Tableau1[[#This Row],[SU (m²)]]</calculatedColumnFormula>
    </tableColumn>
    <tableColumn id="6" name="PAX" dataDxfId="28"/>
    <tableColumn id="7" name="Étage " dataDxfId="27"/>
    <tableColumn id="8" name="Équipements à prévoir dans le marché" dataDxfId="26"/>
    <tableColumn id="9" name="Équipements hors marché à prendre en compte dans la conception" dataDxfId="25"/>
    <tableColumn id="10" name="Commentaires" dataDxfId="2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Tableau147" displayName="Tableau147" ref="B8:K20" totalsRowShown="0" headerRowDxfId="23" dataDxfId="22">
  <autoFilter ref="B8:K20"/>
  <tableColumns count="10">
    <tableColumn id="1" name="Fonction" dataDxfId="21"/>
    <tableColumn id="2" name="Désignation du local" dataDxfId="20"/>
    <tableColumn id="3" name="Nbre" dataDxfId="19"/>
    <tableColumn id="4" name="SU (m²)" dataDxfId="18"/>
    <tableColumn id="5" name="Total SU (m²)" dataDxfId="17">
      <calculatedColumnFormula>Tableau147[[#This Row],[Nbre]]*Tableau147[[#This Row],[SU (m²)]]</calculatedColumnFormula>
    </tableColumn>
    <tableColumn id="6" name="PAX" dataDxfId="16"/>
    <tableColumn id="11" name="Nbre de moyens de transports" dataDxfId="15"/>
    <tableColumn id="8" name="Équipements à prévoir dans le marché" dataDxfId="14"/>
    <tableColumn id="9" name="Équipements hors marché à prendre en compte dans la conception" dataDxfId="13"/>
    <tableColumn id="10" name="Commentaires" dataDxfId="1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2" name="Tableau13" displayName="Tableau13" ref="A3:J37" totalsRowShown="0" headerRowDxfId="11" dataDxfId="10">
  <autoFilter ref="A3:J37"/>
  <tableColumns count="10">
    <tableColumn id="1" name="N°" dataDxfId="9"/>
    <tableColumn id="2" name="THEMATIQUE" dataDxfId="8"/>
    <tableColumn id="3" name="RISQUE" dataDxfId="7"/>
    <tableColumn id="4" name="PROBABILITE" dataDxfId="6"/>
    <tableColumn id="5" name="GRAVITE " dataDxfId="5"/>
    <tableColumn id="6" name="CRITICITE" dataDxfId="4">
      <calculatedColumnFormula>D4*E4</calculatedColumnFormula>
    </tableColumn>
    <tableColumn id="7" name="NATURE DU RISQUE" dataDxfId="3"/>
    <tableColumn id="8" name="ACTION DE REDUCTION" dataDxfId="2"/>
    <tableColumn id="9" name="QUAND ?" dataDxfId="1"/>
    <tableColumn id="10" name="% prix de l'opération" dataDxfId="0">
      <calculatedColumnFormula>IF(F4&gt;=12,0.01,(IF(F4&gt;=6,0.005,0)))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oic.arbet@intradef.gouv.fr" TargetMode="External"/><Relationship Id="rId2" Type="http://schemas.openxmlformats.org/officeDocument/2006/relationships/hyperlink" Target="mailto:justine.bernard@intradef.gouv.fr" TargetMode="External"/><Relationship Id="rId1" Type="http://schemas.openxmlformats.org/officeDocument/2006/relationships/hyperlink" Target="mailto:agnes.humen@intradef.gouv.fr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N27"/>
  <sheetViews>
    <sheetView workbookViewId="0">
      <selection activeCell="B28" sqref="B28"/>
    </sheetView>
  </sheetViews>
  <sheetFormatPr baseColWidth="10" defaultRowHeight="15" x14ac:dyDescent="0.25"/>
  <cols>
    <col min="1" max="1" width="32.140625" bestFit="1" customWidth="1"/>
    <col min="2" max="2" width="26.7109375" customWidth="1"/>
    <col min="5" max="5" width="17.28515625" style="1" bestFit="1" customWidth="1"/>
    <col min="6" max="6" width="22.85546875" style="1" bestFit="1" customWidth="1"/>
    <col min="7" max="7" width="38" style="1" bestFit="1" customWidth="1"/>
    <col min="8" max="8" width="57" style="1" customWidth="1"/>
    <col min="9" max="9" width="15.5703125" style="1" customWidth="1"/>
    <col min="10" max="10" width="53.85546875" bestFit="1" customWidth="1"/>
    <col min="11" max="11" width="19.5703125" bestFit="1" customWidth="1"/>
    <col min="12" max="12" width="14.5703125" bestFit="1" customWidth="1"/>
    <col min="13" max="13" width="12.7109375" bestFit="1" customWidth="1"/>
    <col min="14" max="14" width="29.28515625" bestFit="1" customWidth="1"/>
  </cols>
  <sheetData>
    <row r="1" spans="1:14" s="18" customFormat="1" x14ac:dyDescent="0.25">
      <c r="A1" s="48" t="s">
        <v>233</v>
      </c>
      <c r="B1" s="51" t="s">
        <v>255</v>
      </c>
      <c r="C1" s="18" t="s">
        <v>108</v>
      </c>
      <c r="D1" s="18" t="s">
        <v>109</v>
      </c>
      <c r="E1" s="18" t="s">
        <v>6</v>
      </c>
      <c r="F1" s="18" t="s">
        <v>0</v>
      </c>
      <c r="G1" s="18" t="s">
        <v>46</v>
      </c>
      <c r="H1" s="18" t="s">
        <v>69</v>
      </c>
      <c r="J1" s="18" t="s">
        <v>45</v>
      </c>
      <c r="K1" s="212" t="s">
        <v>113</v>
      </c>
      <c r="L1" s="212"/>
      <c r="M1" s="212"/>
      <c r="N1" s="212"/>
    </row>
    <row r="2" spans="1:14" s="31" customFormat="1" x14ac:dyDescent="0.25">
      <c r="A2" s="56" t="s">
        <v>234</v>
      </c>
      <c r="B2" s="56"/>
      <c r="C2" s="31">
        <v>1.2</v>
      </c>
      <c r="D2" s="31">
        <v>1.3</v>
      </c>
      <c r="E2" s="32"/>
      <c r="F2" s="33" t="s">
        <v>83</v>
      </c>
      <c r="G2" s="32"/>
      <c r="H2" s="34" t="s">
        <v>39</v>
      </c>
      <c r="I2" s="34" t="s">
        <v>34</v>
      </c>
      <c r="J2" s="32"/>
      <c r="K2" s="34" t="s">
        <v>115</v>
      </c>
      <c r="L2" s="34" t="s">
        <v>0</v>
      </c>
      <c r="M2" s="34" t="s">
        <v>116</v>
      </c>
      <c r="N2" s="34" t="s">
        <v>117</v>
      </c>
    </row>
    <row r="3" spans="1:14" x14ac:dyDescent="0.25">
      <c r="A3" t="s">
        <v>236</v>
      </c>
      <c r="B3" t="s">
        <v>226</v>
      </c>
      <c r="D3">
        <v>1.35</v>
      </c>
      <c r="E3" s="1" t="s">
        <v>63</v>
      </c>
      <c r="F3" t="s">
        <v>84</v>
      </c>
      <c r="G3" s="1" t="s">
        <v>78</v>
      </c>
      <c r="H3" t="s">
        <v>67</v>
      </c>
      <c r="I3" s="1" t="s">
        <v>72</v>
      </c>
      <c r="J3" t="s">
        <v>68</v>
      </c>
      <c r="K3" s="1" t="s">
        <v>110</v>
      </c>
      <c r="L3" t="s">
        <v>119</v>
      </c>
      <c r="M3" s="1" t="s">
        <v>123</v>
      </c>
      <c r="N3" s="38" t="s">
        <v>111</v>
      </c>
    </row>
    <row r="4" spans="1:14" x14ac:dyDescent="0.25">
      <c r="A4" t="s">
        <v>237</v>
      </c>
      <c r="B4" t="s">
        <v>227</v>
      </c>
      <c r="D4">
        <v>1.4</v>
      </c>
      <c r="E4" s="1" t="s">
        <v>62</v>
      </c>
      <c r="F4" t="s">
        <v>85</v>
      </c>
      <c r="G4" s="1" t="s">
        <v>76</v>
      </c>
      <c r="H4" s="1" t="s">
        <v>71</v>
      </c>
      <c r="I4" s="1" t="s">
        <v>70</v>
      </c>
      <c r="J4" t="s">
        <v>73</v>
      </c>
      <c r="K4" s="1" t="s">
        <v>118</v>
      </c>
      <c r="L4" s="1" t="s">
        <v>53</v>
      </c>
      <c r="M4" s="1" t="s">
        <v>124</v>
      </c>
      <c r="N4" s="38" t="s">
        <v>122</v>
      </c>
    </row>
    <row r="5" spans="1:14" ht="15" customHeight="1" x14ac:dyDescent="0.25">
      <c r="A5" t="s">
        <v>238</v>
      </c>
      <c r="B5" t="s">
        <v>228</v>
      </c>
      <c r="E5" s="1" t="s">
        <v>61</v>
      </c>
      <c r="F5" t="s">
        <v>65</v>
      </c>
      <c r="G5" s="1" t="s">
        <v>77</v>
      </c>
      <c r="H5" s="1" t="s">
        <v>64</v>
      </c>
      <c r="I5" s="1" t="s">
        <v>64</v>
      </c>
      <c r="J5" t="s">
        <v>74</v>
      </c>
      <c r="K5" s="31" t="s">
        <v>114</v>
      </c>
      <c r="L5" s="1" t="s">
        <v>53</v>
      </c>
      <c r="M5" s="1" t="s">
        <v>121</v>
      </c>
      <c r="N5" s="38" t="s">
        <v>120</v>
      </c>
    </row>
    <row r="6" spans="1:14" x14ac:dyDescent="0.25">
      <c r="A6" t="s">
        <v>64</v>
      </c>
      <c r="B6" t="s">
        <v>229</v>
      </c>
      <c r="E6" s="1" t="s">
        <v>60</v>
      </c>
      <c r="F6" s="28" t="s">
        <v>106</v>
      </c>
      <c r="G6" s="1" t="s">
        <v>64</v>
      </c>
      <c r="J6" t="s">
        <v>75</v>
      </c>
    </row>
    <row r="7" spans="1:14" ht="15" customHeight="1" x14ac:dyDescent="0.25">
      <c r="B7" t="s">
        <v>230</v>
      </c>
      <c r="E7" s="1" t="s">
        <v>59</v>
      </c>
      <c r="F7" t="s">
        <v>86</v>
      </c>
      <c r="J7" t="s">
        <v>79</v>
      </c>
    </row>
    <row r="8" spans="1:14" x14ac:dyDescent="0.25">
      <c r="B8" t="s">
        <v>252</v>
      </c>
      <c r="E8" s="1" t="s">
        <v>64</v>
      </c>
      <c r="F8" t="s">
        <v>87</v>
      </c>
      <c r="J8" t="s">
        <v>80</v>
      </c>
    </row>
    <row r="9" spans="1:14" ht="15" customHeight="1" x14ac:dyDescent="0.25">
      <c r="B9" t="s">
        <v>256</v>
      </c>
      <c r="F9" t="s">
        <v>88</v>
      </c>
      <c r="J9" t="s">
        <v>81</v>
      </c>
    </row>
    <row r="10" spans="1:14" x14ac:dyDescent="0.25">
      <c r="B10" s="79" t="s">
        <v>64</v>
      </c>
      <c r="F10" t="s">
        <v>89</v>
      </c>
      <c r="J10" t="s">
        <v>82</v>
      </c>
    </row>
    <row r="11" spans="1:14" x14ac:dyDescent="0.25">
      <c r="B11" s="78"/>
      <c r="F11" t="s">
        <v>90</v>
      </c>
      <c r="J11" t="s">
        <v>125</v>
      </c>
    </row>
    <row r="12" spans="1:14" x14ac:dyDescent="0.25">
      <c r="B12" s="79"/>
      <c r="E12"/>
      <c r="F12" t="s">
        <v>91</v>
      </c>
      <c r="G12"/>
      <c r="H12"/>
      <c r="I12"/>
      <c r="J12" t="s">
        <v>64</v>
      </c>
    </row>
    <row r="13" spans="1:14" x14ac:dyDescent="0.25">
      <c r="B13" s="78"/>
      <c r="E13"/>
      <c r="F13" t="s">
        <v>92</v>
      </c>
      <c r="G13"/>
      <c r="H13"/>
      <c r="I13"/>
    </row>
    <row r="14" spans="1:14" x14ac:dyDescent="0.25">
      <c r="B14" s="79"/>
      <c r="E14"/>
      <c r="F14" t="s">
        <v>93</v>
      </c>
      <c r="G14"/>
      <c r="H14"/>
      <c r="I14"/>
    </row>
    <row r="15" spans="1:14" x14ac:dyDescent="0.25">
      <c r="B15" s="78"/>
      <c r="E15"/>
      <c r="F15" t="s">
        <v>94</v>
      </c>
      <c r="G15"/>
      <c r="H15"/>
      <c r="I15"/>
    </row>
    <row r="16" spans="1:14" x14ac:dyDescent="0.25">
      <c r="E16"/>
      <c r="F16" t="s">
        <v>95</v>
      </c>
      <c r="G16"/>
      <c r="H16"/>
      <c r="I16"/>
    </row>
    <row r="17" spans="5:9" x14ac:dyDescent="0.25">
      <c r="E17"/>
      <c r="F17" t="s">
        <v>96</v>
      </c>
      <c r="G17"/>
      <c r="H17"/>
      <c r="I17"/>
    </row>
    <row r="18" spans="5:9" x14ac:dyDescent="0.25">
      <c r="E18"/>
      <c r="F18" t="s">
        <v>97</v>
      </c>
      <c r="G18"/>
      <c r="H18"/>
      <c r="I18"/>
    </row>
    <row r="19" spans="5:9" x14ac:dyDescent="0.25">
      <c r="E19"/>
      <c r="F19" t="s">
        <v>98</v>
      </c>
      <c r="G19"/>
      <c r="H19"/>
      <c r="I19"/>
    </row>
    <row r="20" spans="5:9" x14ac:dyDescent="0.25">
      <c r="E20"/>
      <c r="F20" t="s">
        <v>99</v>
      </c>
      <c r="G20"/>
      <c r="H20"/>
      <c r="I20"/>
    </row>
    <row r="21" spans="5:9" x14ac:dyDescent="0.25">
      <c r="E21"/>
      <c r="F21" t="s">
        <v>66</v>
      </c>
      <c r="G21"/>
      <c r="H21"/>
      <c r="I21"/>
    </row>
    <row r="22" spans="5:9" x14ac:dyDescent="0.25">
      <c r="E22"/>
      <c r="F22" t="s">
        <v>100</v>
      </c>
      <c r="G22"/>
      <c r="H22"/>
      <c r="I22"/>
    </row>
    <row r="23" spans="5:9" x14ac:dyDescent="0.25">
      <c r="E23"/>
      <c r="F23" t="s">
        <v>101</v>
      </c>
      <c r="G23"/>
      <c r="H23"/>
      <c r="I23"/>
    </row>
    <row r="24" spans="5:9" x14ac:dyDescent="0.25">
      <c r="E24"/>
      <c r="F24" t="s">
        <v>102</v>
      </c>
      <c r="G24"/>
      <c r="H24"/>
      <c r="I24"/>
    </row>
    <row r="25" spans="5:9" x14ac:dyDescent="0.25">
      <c r="E25"/>
      <c r="F25" t="s">
        <v>103</v>
      </c>
      <c r="G25"/>
      <c r="H25"/>
      <c r="I25"/>
    </row>
    <row r="26" spans="5:9" x14ac:dyDescent="0.25">
      <c r="F26" t="s">
        <v>104</v>
      </c>
    </row>
    <row r="27" spans="5:9" x14ac:dyDescent="0.25">
      <c r="F27" t="s">
        <v>105</v>
      </c>
    </row>
  </sheetData>
  <mergeCells count="1">
    <mergeCell ref="K1:N1"/>
  </mergeCells>
  <hyperlinks>
    <hyperlink ref="N5" r:id="rId1"/>
    <hyperlink ref="N4" r:id="rId2"/>
    <hyperlink ref="N3" r:id="rId3"/>
  </hyperlinks>
  <pageMargins left="0.7" right="0.7" top="0.75" bottom="0.75" header="0.3" footer="0.3"/>
  <pageSetup paperSize="9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4:L36"/>
  <sheetViews>
    <sheetView view="pageLayout" zoomScaleNormal="100" zoomScaleSheetLayoutView="100" workbookViewId="0">
      <selection activeCell="H35" sqref="H35"/>
    </sheetView>
  </sheetViews>
  <sheetFormatPr baseColWidth="10" defaultRowHeight="15" x14ac:dyDescent="0.25"/>
  <cols>
    <col min="1" max="1" width="6" style="2" customWidth="1"/>
    <col min="2" max="2" width="11.42578125" style="2"/>
    <col min="3" max="3" width="21.85546875" style="2" customWidth="1"/>
    <col min="4" max="4" width="7.85546875" style="2" customWidth="1"/>
    <col min="5" max="5" width="12.85546875" style="2" bestFit="1" customWidth="1"/>
    <col min="6" max="6" width="15.42578125" style="2" customWidth="1"/>
    <col min="7" max="7" width="7.140625" style="2" customWidth="1"/>
    <col min="8" max="8" width="10.7109375" style="2" bestFit="1" customWidth="1"/>
    <col min="9" max="9" width="28" style="2" customWidth="1"/>
    <col min="10" max="10" width="28.140625" style="2" customWidth="1"/>
    <col min="11" max="11" width="41.7109375" style="2" customWidth="1"/>
    <col min="12" max="12" width="6" style="2" customWidth="1"/>
    <col min="13" max="16384" width="11.42578125" style="2"/>
  </cols>
  <sheetData>
    <row r="4" spans="2:12" ht="15" customHeight="1" x14ac:dyDescent="0.25">
      <c r="B4" s="227" t="s">
        <v>250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</row>
    <row r="5" spans="2:12" ht="15.75" customHeight="1" x14ac:dyDescent="0.25"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</row>
    <row r="6" spans="2:12" x14ac:dyDescent="0.25">
      <c r="B6" s="226"/>
      <c r="C6" s="226"/>
      <c r="D6" s="216"/>
      <c r="E6" s="216"/>
      <c r="F6" s="3"/>
      <c r="G6" s="3"/>
      <c r="H6" s="3"/>
      <c r="I6" s="3"/>
      <c r="J6" s="3"/>
      <c r="K6" s="3"/>
      <c r="L6" s="3"/>
    </row>
    <row r="7" spans="2:12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2:12" s="75" customFormat="1" ht="51.75" thickBot="1" x14ac:dyDescent="0.3"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31</v>
      </c>
      <c r="I8" s="5" t="s">
        <v>7</v>
      </c>
      <c r="J8" s="5" t="s">
        <v>32</v>
      </c>
      <c r="K8" s="5" t="s">
        <v>8</v>
      </c>
      <c r="L8" s="5"/>
    </row>
    <row r="9" spans="2:12" x14ac:dyDescent="0.25">
      <c r="B9" s="8" t="s">
        <v>14</v>
      </c>
      <c r="C9" s="11" t="s">
        <v>16</v>
      </c>
      <c r="D9" s="9"/>
      <c r="E9" s="10"/>
      <c r="F9" s="10">
        <f>Tableau147[[#This Row],[Nbre]]*Tableau147[[#This Row],[SU (m²)]]</f>
        <v>0</v>
      </c>
      <c r="G9" s="9"/>
      <c r="H9" s="11"/>
      <c r="I9" s="9"/>
      <c r="J9" s="11"/>
      <c r="K9" s="8"/>
      <c r="L9" s="3"/>
    </row>
    <row r="10" spans="2:12" x14ac:dyDescent="0.25">
      <c r="B10" s="12" t="s">
        <v>14</v>
      </c>
      <c r="C10" s="15" t="s">
        <v>17</v>
      </c>
      <c r="D10" s="13"/>
      <c r="E10" s="14"/>
      <c r="F10" s="14">
        <f>Tableau147[[#This Row],[Nbre]]*Tableau147[[#This Row],[SU (m²)]]</f>
        <v>0</v>
      </c>
      <c r="G10" s="13"/>
      <c r="H10" s="15"/>
      <c r="I10" s="13"/>
      <c r="J10" s="15"/>
      <c r="K10" s="12"/>
      <c r="L10" s="3"/>
    </row>
    <row r="11" spans="2:12" x14ac:dyDescent="0.25">
      <c r="B11" s="12" t="s">
        <v>14</v>
      </c>
      <c r="C11" s="15" t="s">
        <v>18</v>
      </c>
      <c r="D11" s="13"/>
      <c r="E11" s="14"/>
      <c r="F11" s="14">
        <f>Tableau147[[#This Row],[Nbre]]*Tableau147[[#This Row],[SU (m²)]]</f>
        <v>0</v>
      </c>
      <c r="G11" s="13"/>
      <c r="H11" s="15"/>
      <c r="I11" s="13"/>
      <c r="J11" s="15"/>
      <c r="K11" s="12"/>
      <c r="L11" s="3"/>
    </row>
    <row r="12" spans="2:12" x14ac:dyDescent="0.25">
      <c r="B12" s="12" t="s">
        <v>15</v>
      </c>
      <c r="C12" s="15" t="s">
        <v>19</v>
      </c>
      <c r="D12" s="13"/>
      <c r="E12" s="14"/>
      <c r="F12" s="14">
        <f>Tableau147[[#This Row],[Nbre]]*Tableau147[[#This Row],[SU (m²)]]</f>
        <v>0</v>
      </c>
      <c r="G12" s="13"/>
      <c r="H12" s="15"/>
      <c r="I12" s="13"/>
      <c r="J12" s="15"/>
      <c r="K12" s="12"/>
      <c r="L12" s="3"/>
    </row>
    <row r="13" spans="2:12" x14ac:dyDescent="0.25">
      <c r="B13" s="12" t="s">
        <v>15</v>
      </c>
      <c r="C13" s="15" t="s">
        <v>20</v>
      </c>
      <c r="D13" s="13"/>
      <c r="E13" s="14"/>
      <c r="F13" s="14">
        <f>Tableau147[[#This Row],[Nbre]]*Tableau147[[#This Row],[SU (m²)]]</f>
        <v>0</v>
      </c>
      <c r="G13" s="13"/>
      <c r="H13" s="15"/>
      <c r="I13" s="13"/>
      <c r="J13" s="15"/>
      <c r="K13" s="12"/>
      <c r="L13" s="3"/>
    </row>
    <row r="14" spans="2:12" x14ac:dyDescent="0.25">
      <c r="B14" s="12" t="s">
        <v>15</v>
      </c>
      <c r="C14" s="15" t="s">
        <v>21</v>
      </c>
      <c r="D14" s="13"/>
      <c r="E14" s="14"/>
      <c r="F14" s="14">
        <f>Tableau147[[#This Row],[Nbre]]*Tableau147[[#This Row],[SU (m²)]]</f>
        <v>0</v>
      </c>
      <c r="G14" s="13"/>
      <c r="H14" s="15"/>
      <c r="I14" s="13"/>
      <c r="J14" s="15"/>
      <c r="K14" s="12"/>
      <c r="L14" s="3"/>
    </row>
    <row r="15" spans="2:12" x14ac:dyDescent="0.25">
      <c r="B15" s="12" t="s">
        <v>25</v>
      </c>
      <c r="C15" s="15" t="s">
        <v>24</v>
      </c>
      <c r="D15" s="13"/>
      <c r="E15" s="14"/>
      <c r="F15" s="14">
        <f>Tableau147[[#This Row],[Nbre]]*Tableau147[[#This Row],[SU (m²)]]</f>
        <v>0</v>
      </c>
      <c r="G15" s="13"/>
      <c r="H15" s="15"/>
      <c r="I15" s="13"/>
      <c r="J15" s="15"/>
      <c r="K15" s="12"/>
      <c r="L15" s="3"/>
    </row>
    <row r="16" spans="2:12" x14ac:dyDescent="0.25">
      <c r="B16" s="12" t="s">
        <v>22</v>
      </c>
      <c r="C16" s="15" t="s">
        <v>23</v>
      </c>
      <c r="D16" s="13"/>
      <c r="E16" s="14"/>
      <c r="F16" s="14">
        <f>Tableau147[[#This Row],[Nbre]]*Tableau147[[#This Row],[SU (m²)]]</f>
        <v>0</v>
      </c>
      <c r="G16" s="13"/>
      <c r="H16" s="15"/>
      <c r="I16" s="13"/>
      <c r="J16" s="15"/>
      <c r="K16" s="12"/>
      <c r="L16" s="3"/>
    </row>
    <row r="17" spans="2:12" ht="25.5" x14ac:dyDescent="0.25">
      <c r="B17" s="12" t="s">
        <v>26</v>
      </c>
      <c r="C17" s="15" t="s">
        <v>27</v>
      </c>
      <c r="D17" s="13"/>
      <c r="E17" s="14"/>
      <c r="F17" s="14">
        <f>Tableau147[[#This Row],[Nbre]]*Tableau147[[#This Row],[SU (m²)]]</f>
        <v>0</v>
      </c>
      <c r="G17" s="13"/>
      <c r="H17" s="15"/>
      <c r="I17" s="13"/>
      <c r="J17" s="15"/>
      <c r="K17" s="12"/>
      <c r="L17" s="3"/>
    </row>
    <row r="18" spans="2:12" ht="25.5" x14ac:dyDescent="0.25">
      <c r="B18" s="12" t="s">
        <v>26</v>
      </c>
      <c r="C18" s="15" t="s">
        <v>28</v>
      </c>
      <c r="D18" s="13"/>
      <c r="E18" s="14"/>
      <c r="F18" s="14">
        <f>Tableau147[[#This Row],[Nbre]]*Tableau147[[#This Row],[SU (m²)]]</f>
        <v>0</v>
      </c>
      <c r="G18" s="13"/>
      <c r="H18" s="15"/>
      <c r="I18" s="13"/>
      <c r="J18" s="15"/>
      <c r="K18" s="12"/>
      <c r="L18" s="3"/>
    </row>
    <row r="19" spans="2:12" ht="25.5" x14ac:dyDescent="0.25">
      <c r="B19" s="12" t="s">
        <v>26</v>
      </c>
      <c r="C19" s="15" t="s">
        <v>29</v>
      </c>
      <c r="D19" s="13"/>
      <c r="E19" s="14"/>
      <c r="F19" s="14">
        <f>Tableau147[[#This Row],[Nbre]]*Tableau147[[#This Row],[SU (m²)]]</f>
        <v>0</v>
      </c>
      <c r="G19" s="13"/>
      <c r="H19" s="15"/>
      <c r="I19" s="13"/>
      <c r="J19" s="15"/>
      <c r="K19" s="12"/>
      <c r="L19" s="3"/>
    </row>
    <row r="20" spans="2:12" ht="25.5" x14ac:dyDescent="0.25">
      <c r="B20" s="12" t="s">
        <v>26</v>
      </c>
      <c r="C20" s="15" t="s">
        <v>30</v>
      </c>
      <c r="D20" s="13"/>
      <c r="E20" s="14"/>
      <c r="F20" s="14">
        <f>Tableau147[[#This Row],[Nbre]]*Tableau147[[#This Row],[SU (m²)]]</f>
        <v>0</v>
      </c>
      <c r="G20" s="13"/>
      <c r="H20" s="15"/>
      <c r="I20" s="13"/>
      <c r="J20" s="15"/>
      <c r="K20" s="12"/>
      <c r="L20" s="3"/>
    </row>
    <row r="21" spans="2:12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3"/>
    </row>
    <row r="22" spans="2:12" x14ac:dyDescent="0.25">
      <c r="B22" s="3"/>
      <c r="C22" s="3"/>
      <c r="D22" s="3"/>
      <c r="E22" s="6"/>
      <c r="F22" s="3"/>
      <c r="G22" s="3"/>
      <c r="H22" s="3"/>
      <c r="I22" s="3"/>
      <c r="J22" s="3"/>
      <c r="K22" s="3"/>
      <c r="L22" s="3"/>
    </row>
    <row r="23" spans="2:12" x14ac:dyDescent="0.25">
      <c r="B23" s="3"/>
      <c r="C23" s="229" t="s">
        <v>9</v>
      </c>
      <c r="D23" s="230"/>
      <c r="E23" s="231"/>
      <c r="F23" s="7">
        <f>SUM(Tableau147[Total SU (m²)])</f>
        <v>0</v>
      </c>
      <c r="G23" s="3"/>
      <c r="H23" s="3"/>
      <c r="I23" s="3"/>
      <c r="J23" s="3"/>
      <c r="K23" s="3"/>
      <c r="L23" s="3"/>
    </row>
    <row r="24" spans="2:12" x14ac:dyDescent="0.25">
      <c r="B24" s="76"/>
      <c r="C24" s="76"/>
      <c r="D24" s="76"/>
      <c r="E24" s="76"/>
      <c r="F24" s="76"/>
      <c r="G24" s="76"/>
      <c r="H24" s="3"/>
      <c r="I24" s="3"/>
      <c r="J24" s="3"/>
      <c r="K24" s="3"/>
      <c r="L24" s="3"/>
    </row>
    <row r="25" spans="2:12" x14ac:dyDescent="0.25">
      <c r="B25" s="76"/>
      <c r="C25" s="228"/>
      <c r="D25" s="228"/>
      <c r="E25" s="228"/>
      <c r="F25" s="77"/>
      <c r="G25" s="76"/>
      <c r="H25" s="3"/>
      <c r="I25" s="3"/>
      <c r="J25" s="3"/>
      <c r="K25" s="3"/>
      <c r="L25" s="3"/>
    </row>
    <row r="26" spans="2:12" x14ac:dyDescent="0.25">
      <c r="B26" s="76"/>
      <c r="C26" s="228"/>
      <c r="D26" s="228"/>
      <c r="E26" s="228"/>
      <c r="F26" s="76"/>
      <c r="G26" s="76"/>
      <c r="H26" s="3"/>
      <c r="I26" s="3"/>
      <c r="J26" s="3"/>
      <c r="K26" s="3"/>
      <c r="L26" s="3"/>
    </row>
    <row r="27" spans="2:12" x14ac:dyDescent="0.25">
      <c r="B27" s="76"/>
      <c r="C27" s="76"/>
      <c r="D27" s="76"/>
      <c r="E27" s="76"/>
      <c r="F27" s="76"/>
      <c r="G27" s="76"/>
      <c r="H27" s="3"/>
      <c r="I27" s="3"/>
      <c r="J27" s="3"/>
      <c r="K27" s="3"/>
      <c r="L27" s="3"/>
    </row>
    <row r="28" spans="2:12" x14ac:dyDescent="0.25">
      <c r="B28" s="76"/>
      <c r="C28" s="228"/>
      <c r="D28" s="228"/>
      <c r="E28" s="228"/>
      <c r="F28" s="76"/>
      <c r="G28" s="76"/>
      <c r="H28" s="3"/>
      <c r="I28" s="3"/>
      <c r="J28" s="3"/>
      <c r="K28" s="3"/>
      <c r="L28" s="3"/>
    </row>
    <row r="29" spans="2:12" x14ac:dyDescent="0.25">
      <c r="B29" s="76"/>
      <c r="C29" s="76"/>
      <c r="D29" s="76"/>
      <c r="E29" s="76"/>
      <c r="F29" s="76"/>
      <c r="G29" s="76"/>
      <c r="H29" s="3"/>
      <c r="I29" s="3"/>
      <c r="J29" s="3"/>
      <c r="K29" s="3"/>
      <c r="L29" s="3"/>
    </row>
    <row r="30" spans="2:12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2:12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2:12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2:12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2:12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2:12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2:12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</sheetData>
  <mergeCells count="7">
    <mergeCell ref="C25:E25"/>
    <mergeCell ref="C26:E26"/>
    <mergeCell ref="C28:E28"/>
    <mergeCell ref="B4:L5"/>
    <mergeCell ref="B6:C6"/>
    <mergeCell ref="D6:E6"/>
    <mergeCell ref="C23:E23"/>
  </mergeCells>
  <pageMargins left="0.7" right="0.7" top="0.75" bottom="0.75" header="0.3" footer="0.3"/>
  <pageSetup paperSize="9" scale="44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DATA!$E$3:$E$8</xm:f>
          </x14:formula1>
          <xm:sqref>H9:H17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L48"/>
  <sheetViews>
    <sheetView topLeftCell="A16" zoomScale="145" zoomScaleNormal="145" workbookViewId="0">
      <selection activeCell="C22" sqref="C22"/>
    </sheetView>
  </sheetViews>
  <sheetFormatPr baseColWidth="10" defaultRowHeight="15" x14ac:dyDescent="0.25"/>
  <cols>
    <col min="1" max="1" width="4.28515625" customWidth="1"/>
    <col min="2" max="2" width="13" customWidth="1"/>
    <col min="3" max="3" width="19.7109375" customWidth="1"/>
    <col min="4" max="4" width="9.7109375" customWidth="1"/>
    <col min="5" max="5" width="7.42578125" customWidth="1"/>
    <col min="6" max="6" width="7.7109375" customWidth="1"/>
    <col min="7" max="7" width="17.7109375" customWidth="1"/>
    <col min="8" max="8" width="22.28515625" customWidth="1"/>
    <col min="9" max="9" width="12.7109375" customWidth="1"/>
    <col min="10" max="10" width="18" customWidth="1"/>
  </cols>
  <sheetData>
    <row r="1" spans="1:12" x14ac:dyDescent="0.25">
      <c r="A1" s="232" t="s">
        <v>259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2" x14ac:dyDescent="0.25">
      <c r="L2" s="81" t="s">
        <v>260</v>
      </c>
    </row>
    <row r="3" spans="1:12" s="83" customFormat="1" x14ac:dyDescent="0.25">
      <c r="A3" s="82" t="s">
        <v>261</v>
      </c>
      <c r="B3" s="82" t="s">
        <v>262</v>
      </c>
      <c r="C3" s="82" t="s">
        <v>263</v>
      </c>
      <c r="D3" s="82" t="s">
        <v>264</v>
      </c>
      <c r="E3" s="82" t="s">
        <v>265</v>
      </c>
      <c r="F3" s="82" t="s">
        <v>266</v>
      </c>
      <c r="G3" s="82" t="s">
        <v>267</v>
      </c>
      <c r="H3" s="82" t="s">
        <v>268</v>
      </c>
      <c r="I3" s="82" t="s">
        <v>269</v>
      </c>
      <c r="J3" s="82" t="s">
        <v>270</v>
      </c>
      <c r="L3" s="84" t="s">
        <v>271</v>
      </c>
    </row>
    <row r="4" spans="1:12" ht="12" customHeight="1" x14ac:dyDescent="0.25">
      <c r="A4" s="85" t="s">
        <v>272</v>
      </c>
      <c r="B4" s="85" t="s">
        <v>273</v>
      </c>
      <c r="C4" s="86" t="s">
        <v>274</v>
      </c>
      <c r="D4" s="85">
        <v>0</v>
      </c>
      <c r="E4" s="87">
        <v>0</v>
      </c>
      <c r="F4" s="87">
        <f>D4*E4</f>
        <v>0</v>
      </c>
      <c r="G4" s="86" t="s">
        <v>275</v>
      </c>
      <c r="H4" s="86" t="s">
        <v>276</v>
      </c>
      <c r="I4" s="86" t="s">
        <v>277</v>
      </c>
      <c r="J4" s="88">
        <f>IF(F4&gt;=12,0.01*10^2,(IF(F4&gt;=6,0.005*10^2,0)))</f>
        <v>0</v>
      </c>
      <c r="L4" s="84" t="s">
        <v>278</v>
      </c>
    </row>
    <row r="5" spans="1:12" ht="12.75" customHeight="1" x14ac:dyDescent="0.25">
      <c r="A5" s="85" t="s">
        <v>279</v>
      </c>
      <c r="B5" s="85" t="s">
        <v>280</v>
      </c>
      <c r="C5" s="86" t="s">
        <v>274</v>
      </c>
      <c r="D5" s="85">
        <v>0</v>
      </c>
      <c r="E5" s="87">
        <v>0</v>
      </c>
      <c r="F5" s="87">
        <f t="shared" ref="F5:F32" si="0">D5*E5</f>
        <v>0</v>
      </c>
      <c r="G5" s="85"/>
      <c r="H5" s="85"/>
      <c r="I5" s="85"/>
      <c r="J5" s="88">
        <f t="shared" ref="J5:J36" si="1">IF(F5&gt;=12,0.01*10^2,(IF(F5&gt;=6,0.005*10^2,0)))</f>
        <v>0</v>
      </c>
      <c r="L5" s="84" t="s">
        <v>281</v>
      </c>
    </row>
    <row r="6" spans="1:12" ht="11.25" customHeight="1" x14ac:dyDescent="0.25">
      <c r="A6" s="85" t="s">
        <v>282</v>
      </c>
      <c r="B6" s="85" t="s">
        <v>283</v>
      </c>
      <c r="C6" s="86" t="s">
        <v>284</v>
      </c>
      <c r="D6" s="85">
        <v>0</v>
      </c>
      <c r="E6" s="87">
        <v>0</v>
      </c>
      <c r="F6" s="87">
        <f t="shared" si="0"/>
        <v>0</v>
      </c>
      <c r="G6" s="85"/>
      <c r="H6" s="85"/>
      <c r="I6" s="85"/>
      <c r="J6" s="88">
        <f t="shared" si="1"/>
        <v>0</v>
      </c>
    </row>
    <row r="7" spans="1:12" ht="12.75" customHeight="1" x14ac:dyDescent="0.25">
      <c r="A7" s="85" t="s">
        <v>285</v>
      </c>
      <c r="B7" s="85" t="s">
        <v>286</v>
      </c>
      <c r="C7" s="86" t="s">
        <v>287</v>
      </c>
      <c r="D7" s="85">
        <v>0</v>
      </c>
      <c r="E7" s="87">
        <v>0</v>
      </c>
      <c r="F7" s="87">
        <f t="shared" si="0"/>
        <v>0</v>
      </c>
      <c r="G7" s="85"/>
      <c r="H7" s="85"/>
      <c r="I7" s="85"/>
      <c r="J7" s="88">
        <f t="shared" si="1"/>
        <v>0</v>
      </c>
    </row>
    <row r="8" spans="1:12" ht="12" customHeight="1" x14ac:dyDescent="0.25">
      <c r="A8" s="85" t="s">
        <v>288</v>
      </c>
      <c r="B8" s="85" t="s">
        <v>289</v>
      </c>
      <c r="C8" s="86" t="s">
        <v>287</v>
      </c>
      <c r="D8" s="85">
        <v>0</v>
      </c>
      <c r="E8" s="87">
        <v>0</v>
      </c>
      <c r="F8" s="87">
        <f t="shared" si="0"/>
        <v>0</v>
      </c>
      <c r="G8" s="85"/>
      <c r="H8" s="85"/>
      <c r="I8" s="85"/>
      <c r="J8" s="88">
        <f t="shared" si="1"/>
        <v>0</v>
      </c>
    </row>
    <row r="9" spans="1:12" ht="12" customHeight="1" x14ac:dyDescent="0.25">
      <c r="A9" s="85" t="s">
        <v>290</v>
      </c>
      <c r="B9" s="85" t="s">
        <v>291</v>
      </c>
      <c r="C9" s="86" t="s">
        <v>292</v>
      </c>
      <c r="D9" s="85">
        <v>0</v>
      </c>
      <c r="E9" s="87">
        <v>0</v>
      </c>
      <c r="F9" s="87">
        <f t="shared" si="0"/>
        <v>0</v>
      </c>
      <c r="G9" s="85"/>
      <c r="H9" s="85"/>
      <c r="I9" s="85"/>
      <c r="J9" s="88">
        <f t="shared" si="1"/>
        <v>0</v>
      </c>
    </row>
    <row r="10" spans="1:12" ht="11.25" customHeight="1" x14ac:dyDescent="0.25">
      <c r="A10" s="85" t="s">
        <v>293</v>
      </c>
      <c r="B10" s="85" t="s">
        <v>294</v>
      </c>
      <c r="C10" s="86" t="s">
        <v>295</v>
      </c>
      <c r="D10" s="85">
        <v>0</v>
      </c>
      <c r="E10" s="87">
        <v>0</v>
      </c>
      <c r="F10" s="87">
        <f t="shared" si="0"/>
        <v>0</v>
      </c>
      <c r="G10" s="85"/>
      <c r="H10" s="85"/>
      <c r="I10" s="85"/>
      <c r="J10" s="88">
        <f t="shared" si="1"/>
        <v>0</v>
      </c>
    </row>
    <row r="11" spans="1:12" ht="12.75" customHeight="1" x14ac:dyDescent="0.25">
      <c r="A11" s="85" t="s">
        <v>296</v>
      </c>
      <c r="B11" s="85" t="s">
        <v>297</v>
      </c>
      <c r="C11" s="86"/>
      <c r="D11" s="85">
        <v>0</v>
      </c>
      <c r="E11" s="87">
        <v>0</v>
      </c>
      <c r="F11" s="87">
        <f>D11*E11</f>
        <v>0</v>
      </c>
      <c r="G11" s="85"/>
      <c r="H11" s="85"/>
      <c r="I11" s="85"/>
      <c r="J11" s="88">
        <f t="shared" si="1"/>
        <v>0</v>
      </c>
    </row>
    <row r="12" spans="1:12" ht="12.75" customHeight="1" x14ac:dyDescent="0.25">
      <c r="A12" s="85" t="s">
        <v>298</v>
      </c>
      <c r="B12" s="85" t="s">
        <v>299</v>
      </c>
      <c r="C12" s="86" t="s">
        <v>300</v>
      </c>
      <c r="D12" s="85">
        <v>0</v>
      </c>
      <c r="E12" s="87">
        <v>0</v>
      </c>
      <c r="F12" s="87">
        <f>D12*E12</f>
        <v>0</v>
      </c>
      <c r="G12" s="85"/>
      <c r="H12" s="85"/>
      <c r="I12" s="85"/>
      <c r="J12" s="88">
        <f t="shared" si="1"/>
        <v>0</v>
      </c>
    </row>
    <row r="13" spans="1:12" ht="12" customHeight="1" x14ac:dyDescent="0.25">
      <c r="A13" s="85" t="s">
        <v>301</v>
      </c>
      <c r="B13" s="85" t="s">
        <v>302</v>
      </c>
      <c r="C13" s="86" t="s">
        <v>303</v>
      </c>
      <c r="D13" s="85">
        <v>0</v>
      </c>
      <c r="E13" s="87">
        <v>0</v>
      </c>
      <c r="F13" s="87">
        <f>D13*E13</f>
        <v>0</v>
      </c>
      <c r="G13" s="85"/>
      <c r="H13" s="85"/>
      <c r="I13" s="85"/>
      <c r="J13" s="88">
        <f t="shared" si="1"/>
        <v>0</v>
      </c>
    </row>
    <row r="14" spans="1:12" ht="12.75" customHeight="1" x14ac:dyDescent="0.25">
      <c r="A14" s="85" t="s">
        <v>304</v>
      </c>
      <c r="B14" s="85" t="s">
        <v>305</v>
      </c>
      <c r="C14" s="86" t="s">
        <v>306</v>
      </c>
      <c r="D14" s="85">
        <v>0</v>
      </c>
      <c r="E14" s="87">
        <v>0</v>
      </c>
      <c r="F14" s="87">
        <f>D14*E14</f>
        <v>0</v>
      </c>
      <c r="G14" s="85"/>
      <c r="H14" s="85"/>
      <c r="I14" s="85"/>
      <c r="J14" s="88">
        <f t="shared" si="1"/>
        <v>0</v>
      </c>
    </row>
    <row r="15" spans="1:12" ht="12.75" customHeight="1" x14ac:dyDescent="0.25">
      <c r="A15" s="85" t="s">
        <v>307</v>
      </c>
      <c r="B15" s="85" t="s">
        <v>308</v>
      </c>
      <c r="C15" s="86"/>
      <c r="D15" s="85">
        <v>0</v>
      </c>
      <c r="E15" s="87">
        <v>0</v>
      </c>
      <c r="F15" s="87">
        <f t="shared" si="0"/>
        <v>0</v>
      </c>
      <c r="G15" s="85"/>
      <c r="H15" s="85"/>
      <c r="I15" s="85"/>
      <c r="J15" s="88">
        <f t="shared" si="1"/>
        <v>0</v>
      </c>
    </row>
    <row r="16" spans="1:12" ht="12" customHeight="1" x14ac:dyDescent="0.25">
      <c r="A16" s="85" t="s">
        <v>309</v>
      </c>
      <c r="B16" s="85" t="s">
        <v>310</v>
      </c>
      <c r="C16" s="86"/>
      <c r="D16" s="85">
        <v>0</v>
      </c>
      <c r="E16" s="87">
        <v>0</v>
      </c>
      <c r="F16" s="87">
        <f t="shared" si="0"/>
        <v>0</v>
      </c>
      <c r="G16" s="85"/>
      <c r="H16" s="85"/>
      <c r="I16" s="85"/>
      <c r="J16" s="88">
        <f t="shared" si="1"/>
        <v>0</v>
      </c>
    </row>
    <row r="17" spans="1:12" ht="12.75" customHeight="1" x14ac:dyDescent="0.25">
      <c r="A17" s="85" t="s">
        <v>311</v>
      </c>
      <c r="B17" s="85" t="s">
        <v>312</v>
      </c>
      <c r="C17" s="86"/>
      <c r="D17" s="85">
        <v>0</v>
      </c>
      <c r="E17" s="87">
        <v>0</v>
      </c>
      <c r="F17" s="87">
        <f t="shared" si="0"/>
        <v>0</v>
      </c>
      <c r="G17" s="85"/>
      <c r="H17" s="85"/>
      <c r="I17" s="85"/>
      <c r="J17" s="88">
        <f t="shared" si="1"/>
        <v>0</v>
      </c>
    </row>
    <row r="18" spans="1:12" ht="12.75" customHeight="1" x14ac:dyDescent="0.25">
      <c r="A18" s="85" t="s">
        <v>313</v>
      </c>
      <c r="B18" s="85" t="s">
        <v>314</v>
      </c>
      <c r="C18" s="86" t="s">
        <v>315</v>
      </c>
      <c r="D18" s="85">
        <v>0</v>
      </c>
      <c r="E18" s="87">
        <v>0</v>
      </c>
      <c r="F18" s="87">
        <f t="shared" si="0"/>
        <v>0</v>
      </c>
      <c r="G18" s="85"/>
      <c r="H18" s="85"/>
      <c r="I18" s="85"/>
      <c r="J18" s="88">
        <f t="shared" si="1"/>
        <v>0</v>
      </c>
    </row>
    <row r="19" spans="1:12" ht="12.75" customHeight="1" x14ac:dyDescent="0.25">
      <c r="A19" s="85" t="s">
        <v>316</v>
      </c>
      <c r="B19" s="85" t="s">
        <v>317</v>
      </c>
      <c r="C19" s="86" t="s">
        <v>315</v>
      </c>
      <c r="D19" s="85">
        <v>0</v>
      </c>
      <c r="E19" s="87">
        <v>0</v>
      </c>
      <c r="F19" s="87">
        <f t="shared" si="0"/>
        <v>0</v>
      </c>
      <c r="G19" s="85"/>
      <c r="H19" s="85"/>
      <c r="I19" s="85"/>
      <c r="J19" s="88">
        <f t="shared" si="1"/>
        <v>0</v>
      </c>
    </row>
    <row r="20" spans="1:12" ht="12.75" customHeight="1" x14ac:dyDescent="0.25">
      <c r="A20" s="85" t="s">
        <v>318</v>
      </c>
      <c r="B20" s="85" t="s">
        <v>319</v>
      </c>
      <c r="C20" s="86" t="s">
        <v>315</v>
      </c>
      <c r="D20" s="85">
        <v>0</v>
      </c>
      <c r="E20" s="87">
        <v>0</v>
      </c>
      <c r="F20" s="87">
        <f t="shared" si="0"/>
        <v>0</v>
      </c>
      <c r="G20" s="85"/>
      <c r="H20" s="85"/>
      <c r="I20" s="85"/>
      <c r="J20" s="88">
        <f t="shared" si="1"/>
        <v>0</v>
      </c>
    </row>
    <row r="21" spans="1:12" ht="12.75" customHeight="1" x14ac:dyDescent="0.25">
      <c r="A21" s="85" t="s">
        <v>320</v>
      </c>
      <c r="B21" s="85" t="s">
        <v>321</v>
      </c>
      <c r="C21" s="86" t="s">
        <v>315</v>
      </c>
      <c r="D21" s="85">
        <v>0</v>
      </c>
      <c r="E21" s="87">
        <v>0</v>
      </c>
      <c r="F21" s="87">
        <f t="shared" si="0"/>
        <v>0</v>
      </c>
      <c r="G21" s="85"/>
      <c r="H21" s="85"/>
      <c r="I21" s="85"/>
      <c r="J21" s="88">
        <f t="shared" si="1"/>
        <v>0</v>
      </c>
    </row>
    <row r="22" spans="1:12" ht="12.75" customHeight="1" x14ac:dyDescent="0.25">
      <c r="A22" s="85" t="s">
        <v>322</v>
      </c>
      <c r="B22" s="85" t="s">
        <v>323</v>
      </c>
      <c r="C22" s="86" t="s">
        <v>324</v>
      </c>
      <c r="D22" s="85">
        <v>0</v>
      </c>
      <c r="E22" s="87">
        <v>0</v>
      </c>
      <c r="F22" s="87">
        <f t="shared" si="0"/>
        <v>0</v>
      </c>
      <c r="G22" s="85"/>
      <c r="H22" s="85"/>
      <c r="I22" s="85"/>
      <c r="J22" s="88">
        <f t="shared" si="1"/>
        <v>0</v>
      </c>
    </row>
    <row r="23" spans="1:12" ht="12.75" customHeight="1" x14ac:dyDescent="0.25">
      <c r="A23" s="85" t="s">
        <v>325</v>
      </c>
      <c r="B23" s="85" t="s">
        <v>326</v>
      </c>
      <c r="C23" s="86" t="s">
        <v>327</v>
      </c>
      <c r="D23" s="85">
        <v>0</v>
      </c>
      <c r="E23" s="87">
        <v>0</v>
      </c>
      <c r="F23" s="87">
        <f t="shared" si="0"/>
        <v>0</v>
      </c>
      <c r="G23" s="85"/>
      <c r="H23" s="85"/>
      <c r="I23" s="85"/>
      <c r="J23" s="88">
        <f t="shared" si="1"/>
        <v>0</v>
      </c>
    </row>
    <row r="24" spans="1:12" ht="12" customHeight="1" x14ac:dyDescent="0.25">
      <c r="A24" s="85" t="s">
        <v>328</v>
      </c>
      <c r="B24" s="85" t="s">
        <v>329</v>
      </c>
      <c r="C24" s="86" t="s">
        <v>315</v>
      </c>
      <c r="D24" s="85">
        <v>0</v>
      </c>
      <c r="E24" s="87">
        <v>0</v>
      </c>
      <c r="F24" s="87">
        <f>D24*E24</f>
        <v>0</v>
      </c>
      <c r="G24" s="85"/>
      <c r="H24" s="85"/>
      <c r="I24" s="85"/>
      <c r="J24" s="88">
        <f t="shared" si="1"/>
        <v>0</v>
      </c>
    </row>
    <row r="25" spans="1:12" ht="12.75" customHeight="1" x14ac:dyDescent="0.25">
      <c r="A25" s="85" t="s">
        <v>330</v>
      </c>
      <c r="B25" s="85" t="s">
        <v>331</v>
      </c>
      <c r="C25" s="86" t="s">
        <v>332</v>
      </c>
      <c r="D25" s="85">
        <v>0</v>
      </c>
      <c r="E25" s="87">
        <v>0</v>
      </c>
      <c r="F25" s="87">
        <f t="shared" si="0"/>
        <v>0</v>
      </c>
      <c r="G25" s="85"/>
      <c r="H25" s="85"/>
      <c r="I25" s="85"/>
      <c r="J25" s="88">
        <f t="shared" si="1"/>
        <v>0</v>
      </c>
    </row>
    <row r="26" spans="1:12" ht="12.75" customHeight="1" x14ac:dyDescent="0.25">
      <c r="A26" s="85" t="s">
        <v>333</v>
      </c>
      <c r="B26" s="85" t="s">
        <v>334</v>
      </c>
      <c r="C26" s="86" t="s">
        <v>335</v>
      </c>
      <c r="D26" s="85">
        <v>0</v>
      </c>
      <c r="E26" s="87">
        <v>0</v>
      </c>
      <c r="F26" s="87">
        <f t="shared" si="0"/>
        <v>0</v>
      </c>
      <c r="G26" s="85"/>
      <c r="H26" s="85"/>
      <c r="I26" s="85"/>
      <c r="J26" s="88">
        <f t="shared" si="1"/>
        <v>0</v>
      </c>
    </row>
    <row r="27" spans="1:12" ht="12.75" customHeight="1" x14ac:dyDescent="0.25">
      <c r="A27" s="85" t="s">
        <v>336</v>
      </c>
      <c r="B27" s="85" t="s">
        <v>337</v>
      </c>
      <c r="C27" s="86" t="s">
        <v>335</v>
      </c>
      <c r="D27" s="85">
        <v>0</v>
      </c>
      <c r="E27" s="87">
        <v>0</v>
      </c>
      <c r="F27" s="87">
        <f t="shared" si="0"/>
        <v>0</v>
      </c>
      <c r="G27" s="85"/>
      <c r="H27" s="85"/>
      <c r="I27" s="85"/>
      <c r="J27" s="88">
        <f t="shared" si="1"/>
        <v>0</v>
      </c>
    </row>
    <row r="28" spans="1:12" ht="12.75" customHeight="1" x14ac:dyDescent="0.25">
      <c r="A28" s="85" t="s">
        <v>338</v>
      </c>
      <c r="B28" s="85" t="s">
        <v>339</v>
      </c>
      <c r="C28" s="89" t="s">
        <v>340</v>
      </c>
      <c r="D28" s="85">
        <v>0</v>
      </c>
      <c r="E28" s="87">
        <v>0</v>
      </c>
      <c r="F28" s="87">
        <f t="shared" si="0"/>
        <v>0</v>
      </c>
      <c r="G28" s="88"/>
      <c r="H28" s="88"/>
      <c r="I28" s="88"/>
      <c r="J28" s="88">
        <f t="shared" si="1"/>
        <v>0</v>
      </c>
    </row>
    <row r="29" spans="1:12" ht="12" customHeight="1" x14ac:dyDescent="0.25">
      <c r="A29" s="85" t="s">
        <v>341</v>
      </c>
      <c r="B29" s="85" t="s">
        <v>342</v>
      </c>
      <c r="C29" s="89"/>
      <c r="D29" s="85">
        <v>0</v>
      </c>
      <c r="E29" s="87">
        <v>0</v>
      </c>
      <c r="F29" s="87">
        <f t="shared" si="0"/>
        <v>0</v>
      </c>
      <c r="G29" s="88"/>
      <c r="H29" s="88"/>
      <c r="I29" s="88"/>
      <c r="J29" s="88">
        <f t="shared" si="1"/>
        <v>0</v>
      </c>
    </row>
    <row r="30" spans="1:12" ht="12" customHeight="1" x14ac:dyDescent="0.25">
      <c r="A30" s="85" t="s">
        <v>343</v>
      </c>
      <c r="B30" s="85" t="s">
        <v>344</v>
      </c>
      <c r="C30" s="86"/>
      <c r="D30" s="85">
        <v>0</v>
      </c>
      <c r="E30" s="87">
        <v>0</v>
      </c>
      <c r="F30" s="87">
        <f t="shared" si="0"/>
        <v>0</v>
      </c>
      <c r="G30" s="85"/>
      <c r="H30" s="85"/>
      <c r="I30" s="85"/>
      <c r="J30" s="88">
        <f t="shared" si="1"/>
        <v>0</v>
      </c>
    </row>
    <row r="31" spans="1:12" ht="12" customHeight="1" x14ac:dyDescent="0.25">
      <c r="A31" s="85" t="s">
        <v>345</v>
      </c>
      <c r="B31" s="85" t="s">
        <v>346</v>
      </c>
      <c r="C31" s="86"/>
      <c r="D31" s="85">
        <v>0</v>
      </c>
      <c r="E31" s="87">
        <v>0</v>
      </c>
      <c r="F31" s="87">
        <f t="shared" si="0"/>
        <v>0</v>
      </c>
      <c r="G31" s="85"/>
      <c r="H31" s="85"/>
      <c r="I31" s="85"/>
      <c r="J31" s="88">
        <f t="shared" si="1"/>
        <v>0</v>
      </c>
    </row>
    <row r="32" spans="1:12" ht="11.25" customHeight="1" x14ac:dyDescent="0.25">
      <c r="A32" s="85" t="s">
        <v>347</v>
      </c>
      <c r="B32" s="85" t="s">
        <v>348</v>
      </c>
      <c r="C32" s="86"/>
      <c r="D32" s="85">
        <v>0</v>
      </c>
      <c r="E32" s="87">
        <v>0</v>
      </c>
      <c r="F32" s="87">
        <f t="shared" si="0"/>
        <v>0</v>
      </c>
      <c r="G32" s="85"/>
      <c r="H32" s="85"/>
      <c r="I32" s="85"/>
      <c r="J32" s="88">
        <f t="shared" si="1"/>
        <v>0</v>
      </c>
      <c r="L32" t="s">
        <v>349</v>
      </c>
    </row>
    <row r="33" spans="1:10" ht="12.75" customHeight="1" x14ac:dyDescent="0.25">
      <c r="A33" s="85" t="s">
        <v>350</v>
      </c>
      <c r="B33" s="85" t="s">
        <v>351</v>
      </c>
      <c r="C33" s="86" t="s">
        <v>352</v>
      </c>
      <c r="D33" s="85">
        <v>0</v>
      </c>
      <c r="E33" s="87">
        <v>0</v>
      </c>
      <c r="F33" s="87">
        <f>D33*E33</f>
        <v>0</v>
      </c>
      <c r="G33" s="85"/>
      <c r="H33" s="85"/>
      <c r="I33" s="85"/>
      <c r="J33" s="88">
        <f t="shared" si="1"/>
        <v>0</v>
      </c>
    </row>
    <row r="34" spans="1:10" ht="12.75" customHeight="1" x14ac:dyDescent="0.25">
      <c r="A34" s="85" t="s">
        <v>353</v>
      </c>
      <c r="B34" s="85" t="s">
        <v>354</v>
      </c>
      <c r="C34" s="86" t="s">
        <v>355</v>
      </c>
      <c r="D34" s="85">
        <v>0</v>
      </c>
      <c r="E34" s="87">
        <v>0</v>
      </c>
      <c r="F34" s="87">
        <f>D34*E34</f>
        <v>0</v>
      </c>
      <c r="G34" s="85"/>
      <c r="H34" s="85"/>
      <c r="I34" s="85"/>
      <c r="J34" s="88">
        <f t="shared" si="1"/>
        <v>0</v>
      </c>
    </row>
    <row r="35" spans="1:10" s="95" customFormat="1" ht="24.75" x14ac:dyDescent="0.25">
      <c r="A35" s="90" t="s">
        <v>356</v>
      </c>
      <c r="B35" s="90" t="s">
        <v>357</v>
      </c>
      <c r="C35" s="91" t="s">
        <v>358</v>
      </c>
      <c r="D35" s="92">
        <v>0</v>
      </c>
      <c r="E35" s="93">
        <v>0</v>
      </c>
      <c r="F35" s="93">
        <f>D35*E35</f>
        <v>0</v>
      </c>
      <c r="G35" s="92"/>
      <c r="H35" s="92"/>
      <c r="I35" s="92"/>
      <c r="J35" s="94">
        <f t="shared" si="1"/>
        <v>0</v>
      </c>
    </row>
    <row r="36" spans="1:10" ht="12" customHeight="1" x14ac:dyDescent="0.25">
      <c r="A36" s="85" t="s">
        <v>359</v>
      </c>
      <c r="B36" s="85" t="s">
        <v>360</v>
      </c>
      <c r="C36" s="86" t="s">
        <v>361</v>
      </c>
      <c r="D36" s="85">
        <v>0</v>
      </c>
      <c r="E36" s="87">
        <v>0</v>
      </c>
      <c r="F36" s="87">
        <f>D36*E36</f>
        <v>0</v>
      </c>
      <c r="G36" s="85"/>
      <c r="H36" s="85"/>
      <c r="I36" s="85"/>
      <c r="J36" s="88">
        <f t="shared" si="1"/>
        <v>0</v>
      </c>
    </row>
    <row r="37" spans="1:10" ht="12" customHeight="1" x14ac:dyDescent="0.25">
      <c r="A37" s="96" t="s">
        <v>362</v>
      </c>
      <c r="B37" s="96"/>
      <c r="C37" s="96"/>
      <c r="D37" s="96"/>
      <c r="E37" s="96"/>
      <c r="F37" s="97">
        <f>SUM(F4:F32)</f>
        <v>0</v>
      </c>
      <c r="G37" s="96"/>
      <c r="H37" s="96"/>
      <c r="I37" s="96"/>
      <c r="J37" s="98">
        <f>SUM(J4:J32)</f>
        <v>0</v>
      </c>
    </row>
    <row r="44" spans="1:10" x14ac:dyDescent="0.25">
      <c r="H44" t="s">
        <v>363</v>
      </c>
    </row>
    <row r="46" spans="1:10" x14ac:dyDescent="0.25">
      <c r="H46" t="s">
        <v>364</v>
      </c>
    </row>
    <row r="48" spans="1:10" x14ac:dyDescent="0.25">
      <c r="G48" s="99"/>
      <c r="H48" t="s">
        <v>365</v>
      </c>
    </row>
  </sheetData>
  <mergeCells count="1">
    <mergeCell ref="A1:J1"/>
  </mergeCells>
  <pageMargins left="0.7" right="0.7" top="0.75" bottom="0.75" header="0.3" footer="0.3"/>
  <drawing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2:K59"/>
  <sheetViews>
    <sheetView workbookViewId="0">
      <selection activeCell="J53" sqref="J53"/>
    </sheetView>
  </sheetViews>
  <sheetFormatPr baseColWidth="10" defaultRowHeight="15" x14ac:dyDescent="0.25"/>
  <cols>
    <col min="1" max="1" width="15.7109375" style="2" bestFit="1" customWidth="1"/>
    <col min="2" max="2" width="18.5703125" style="2" bestFit="1" customWidth="1"/>
    <col min="3" max="3" width="12.85546875" style="2" bestFit="1" customWidth="1"/>
    <col min="4" max="4" width="9.140625" style="2" bestFit="1" customWidth="1"/>
    <col min="5" max="5" width="13.7109375" style="2" bestFit="1" customWidth="1"/>
    <col min="6" max="6" width="11.42578125" style="2"/>
    <col min="7" max="7" width="19" style="2" bestFit="1" customWidth="1"/>
    <col min="8" max="8" width="9" style="2" bestFit="1" customWidth="1"/>
    <col min="9" max="9" width="7.7109375" style="2" bestFit="1" customWidth="1"/>
    <col min="10" max="10" width="106.140625" style="2" bestFit="1" customWidth="1"/>
    <col min="11" max="16384" width="11.42578125" style="2"/>
  </cols>
  <sheetData>
    <row r="2" spans="1:10" x14ac:dyDescent="0.25">
      <c r="A2" s="237" t="s">
        <v>410</v>
      </c>
      <c r="B2" s="237"/>
      <c r="C2" s="237"/>
      <c r="D2" s="237"/>
      <c r="E2" s="237"/>
      <c r="G2" s="233" t="s">
        <v>366</v>
      </c>
      <c r="H2" s="233"/>
      <c r="J2" s="100" t="s">
        <v>367</v>
      </c>
    </row>
    <row r="3" spans="1:10" x14ac:dyDescent="0.25">
      <c r="G3" s="101" t="s">
        <v>368</v>
      </c>
      <c r="H3" s="102">
        <v>0.2</v>
      </c>
      <c r="J3" s="2" t="s">
        <v>369</v>
      </c>
    </row>
    <row r="4" spans="1:10" x14ac:dyDescent="0.25">
      <c r="A4" s="238" t="s">
        <v>409</v>
      </c>
      <c r="B4" s="238"/>
      <c r="C4" s="238"/>
      <c r="D4" s="238"/>
      <c r="E4" s="238"/>
    </row>
    <row r="5" spans="1:10" x14ac:dyDescent="0.25">
      <c r="A5" s="111" t="s">
        <v>370</v>
      </c>
      <c r="B5" s="111" t="s">
        <v>371</v>
      </c>
      <c r="C5" s="112">
        <v>8</v>
      </c>
      <c r="D5" s="113">
        <v>0</v>
      </c>
      <c r="E5" s="114">
        <f t="shared" ref="E5" si="0">C5*D5</f>
        <v>0</v>
      </c>
    </row>
    <row r="6" spans="1:10" x14ac:dyDescent="0.25">
      <c r="A6" s="111" t="s">
        <v>372</v>
      </c>
      <c r="B6" s="111" t="s">
        <v>373</v>
      </c>
      <c r="C6" s="112">
        <v>6</v>
      </c>
      <c r="D6" s="113">
        <v>0</v>
      </c>
      <c r="E6" s="114">
        <v>0</v>
      </c>
      <c r="G6" s="239" t="s">
        <v>374</v>
      </c>
      <c r="H6" s="239"/>
    </row>
    <row r="7" spans="1:10" x14ac:dyDescent="0.25">
      <c r="A7" s="111" t="s">
        <v>375</v>
      </c>
      <c r="B7" s="111" t="s">
        <v>376</v>
      </c>
      <c r="C7" s="112">
        <v>4</v>
      </c>
      <c r="D7" s="113">
        <f>H14</f>
        <v>847.44999999999993</v>
      </c>
      <c r="E7" s="114">
        <v>0</v>
      </c>
      <c r="G7" s="239"/>
      <c r="H7" s="239"/>
    </row>
    <row r="8" spans="1:10" x14ac:dyDescent="0.25">
      <c r="A8" s="111" t="s">
        <v>377</v>
      </c>
      <c r="B8" s="111" t="s">
        <v>378</v>
      </c>
      <c r="C8" s="112">
        <v>0</v>
      </c>
      <c r="D8" s="113">
        <v>0</v>
      </c>
      <c r="E8" s="114">
        <f t="shared" ref="E8" si="1">C8*D8</f>
        <v>0</v>
      </c>
      <c r="G8" s="103" t="s">
        <v>379</v>
      </c>
      <c r="H8" s="103">
        <v>101.8</v>
      </c>
    </row>
    <row r="9" spans="1:10" ht="15.75" thickBot="1" x14ac:dyDescent="0.3">
      <c r="A9" s="104"/>
      <c r="B9" s="104"/>
      <c r="C9" s="105"/>
      <c r="D9" s="106"/>
      <c r="E9" s="107"/>
      <c r="G9" s="103" t="s">
        <v>380</v>
      </c>
      <c r="H9" s="103">
        <v>22.9</v>
      </c>
    </row>
    <row r="10" spans="1:10" ht="15.75" thickBot="1" x14ac:dyDescent="0.3">
      <c r="D10" s="53" t="s">
        <v>381</v>
      </c>
      <c r="E10" s="108">
        <f>SUM(E5:E8)</f>
        <v>0</v>
      </c>
      <c r="G10" s="103" t="s">
        <v>382</v>
      </c>
      <c r="H10" s="103">
        <v>553.6</v>
      </c>
    </row>
    <row r="11" spans="1:10" x14ac:dyDescent="0.25">
      <c r="G11" s="103" t="s">
        <v>383</v>
      </c>
      <c r="H11" s="103">
        <f>21.5+25.8+13.85</f>
        <v>61.15</v>
      </c>
    </row>
    <row r="12" spans="1:10" x14ac:dyDescent="0.25">
      <c r="A12" s="237" t="s">
        <v>411</v>
      </c>
      <c r="B12" s="237"/>
      <c r="C12" s="237"/>
      <c r="D12" s="237"/>
      <c r="E12" s="237"/>
      <c r="G12" s="103" t="s">
        <v>385</v>
      </c>
      <c r="H12" s="103">
        <f>23.3+15.7</f>
        <v>39</v>
      </c>
    </row>
    <row r="13" spans="1:10" x14ac:dyDescent="0.25">
      <c r="G13" s="103" t="s">
        <v>386</v>
      </c>
      <c r="H13" s="103">
        <v>69</v>
      </c>
    </row>
    <row r="14" spans="1:10" x14ac:dyDescent="0.25">
      <c r="A14" s="240" t="s">
        <v>387</v>
      </c>
      <c r="B14" s="240"/>
      <c r="C14" s="240"/>
      <c r="D14" s="240"/>
      <c r="E14" s="240"/>
      <c r="G14" s="103" t="s">
        <v>9</v>
      </c>
      <c r="H14" s="103">
        <f>SUM(H8:H13)</f>
        <v>847.44999999999993</v>
      </c>
      <c r="I14" s="2">
        <f>SUM(H8:H13)-H11-H12</f>
        <v>747.3</v>
      </c>
    </row>
    <row r="15" spans="1:10" x14ac:dyDescent="0.25">
      <c r="A15" s="111" t="s">
        <v>370</v>
      </c>
      <c r="B15" s="111" t="s">
        <v>388</v>
      </c>
      <c r="C15" s="112">
        <v>2</v>
      </c>
      <c r="D15" s="113">
        <v>0</v>
      </c>
      <c r="E15" s="114">
        <f t="shared" ref="E15:E18" si="2">C15*D15</f>
        <v>0</v>
      </c>
    </row>
    <row r="16" spans="1:10" x14ac:dyDescent="0.25">
      <c r="A16" s="111" t="s">
        <v>372</v>
      </c>
      <c r="B16" s="111" t="s">
        <v>389</v>
      </c>
      <c r="C16" s="112">
        <v>4</v>
      </c>
      <c r="D16" s="113">
        <v>0</v>
      </c>
      <c r="E16" s="114">
        <f t="shared" si="2"/>
        <v>0</v>
      </c>
    </row>
    <row r="17" spans="1:11" x14ac:dyDescent="0.25">
      <c r="A17" s="111" t="s">
        <v>375</v>
      </c>
      <c r="B17" s="111" t="s">
        <v>389</v>
      </c>
      <c r="C17" s="112">
        <v>3</v>
      </c>
      <c r="D17" s="113">
        <f>H14</f>
        <v>847.44999999999993</v>
      </c>
      <c r="E17" s="114">
        <v>0</v>
      </c>
    </row>
    <row r="18" spans="1:11" ht="13.5" customHeight="1" x14ac:dyDescent="0.25">
      <c r="A18" s="111" t="s">
        <v>377</v>
      </c>
      <c r="B18" s="111" t="s">
        <v>390</v>
      </c>
      <c r="C18" s="112">
        <v>0</v>
      </c>
      <c r="D18" s="113">
        <v>0</v>
      </c>
      <c r="E18" s="114">
        <f t="shared" si="2"/>
        <v>0</v>
      </c>
      <c r="G18" s="241" t="s">
        <v>391</v>
      </c>
      <c r="H18" s="241"/>
      <c r="I18" s="241"/>
      <c r="J18" s="241"/>
      <c r="K18" s="241"/>
    </row>
    <row r="19" spans="1:11" ht="15.75" thickBot="1" x14ac:dyDescent="0.3">
      <c r="A19" s="104"/>
      <c r="C19" s="105"/>
      <c r="D19" s="106"/>
      <c r="E19" s="109"/>
      <c r="G19" s="241"/>
      <c r="H19" s="241"/>
      <c r="I19" s="241"/>
      <c r="J19" s="241"/>
      <c r="K19" s="241"/>
    </row>
    <row r="20" spans="1:11" ht="15.75" thickBot="1" x14ac:dyDescent="0.3">
      <c r="A20" s="104"/>
      <c r="C20" s="105"/>
      <c r="D20" s="106"/>
      <c r="E20" s="108">
        <f>SUM(E15:E18)</f>
        <v>0</v>
      </c>
      <c r="G20" s="241"/>
      <c r="H20" s="241"/>
      <c r="I20" s="241"/>
      <c r="J20" s="241"/>
      <c r="K20" s="241"/>
    </row>
    <row r="21" spans="1:11" x14ac:dyDescent="0.25">
      <c r="G21" s="241"/>
      <c r="H21" s="241"/>
      <c r="I21" s="241"/>
      <c r="J21" s="241"/>
      <c r="K21" s="241"/>
    </row>
    <row r="22" spans="1:11" x14ac:dyDescent="0.25">
      <c r="A22" s="240" t="s">
        <v>392</v>
      </c>
      <c r="B22" s="240"/>
      <c r="C22" s="240"/>
      <c r="D22" s="240"/>
      <c r="E22" s="240"/>
      <c r="G22" s="241"/>
      <c r="H22" s="241"/>
      <c r="I22" s="241"/>
      <c r="J22" s="241"/>
      <c r="K22" s="241"/>
    </row>
    <row r="23" spans="1:11" x14ac:dyDescent="0.25">
      <c r="A23" s="111" t="s">
        <v>370</v>
      </c>
      <c r="B23" s="111" t="s">
        <v>393</v>
      </c>
      <c r="C23" s="112">
        <v>8</v>
      </c>
      <c r="D23" s="113">
        <v>0</v>
      </c>
      <c r="E23" s="114">
        <f t="shared" ref="E23:E26" si="3">C23*D23</f>
        <v>0</v>
      </c>
      <c r="G23" s="241"/>
      <c r="H23" s="241"/>
      <c r="I23" s="241"/>
      <c r="J23" s="241"/>
      <c r="K23" s="241"/>
    </row>
    <row r="24" spans="1:11" x14ac:dyDescent="0.25">
      <c r="A24" s="111" t="s">
        <v>372</v>
      </c>
      <c r="B24" s="111" t="s">
        <v>394</v>
      </c>
      <c r="C24" s="112">
        <v>4</v>
      </c>
      <c r="D24" s="113">
        <v>0</v>
      </c>
      <c r="E24" s="114">
        <f t="shared" si="3"/>
        <v>0</v>
      </c>
      <c r="G24" s="241"/>
      <c r="H24" s="241"/>
      <c r="I24" s="241"/>
      <c r="J24" s="241"/>
      <c r="K24" s="241"/>
    </row>
    <row r="25" spans="1:11" x14ac:dyDescent="0.25">
      <c r="A25" s="111" t="s">
        <v>375</v>
      </c>
      <c r="B25" s="111" t="s">
        <v>395</v>
      </c>
      <c r="C25" s="112">
        <v>5</v>
      </c>
      <c r="D25" s="113">
        <f>H14</f>
        <v>847.44999999999993</v>
      </c>
      <c r="E25" s="114">
        <v>0</v>
      </c>
      <c r="G25" s="241"/>
      <c r="H25" s="241"/>
      <c r="I25" s="241"/>
      <c r="J25" s="241"/>
      <c r="K25" s="241"/>
    </row>
    <row r="26" spans="1:11" x14ac:dyDescent="0.25">
      <c r="A26" s="111" t="s">
        <v>377</v>
      </c>
      <c r="B26" s="111" t="s">
        <v>396</v>
      </c>
      <c r="C26" s="112">
        <v>0</v>
      </c>
      <c r="D26" s="113">
        <v>0</v>
      </c>
      <c r="E26" s="114">
        <f t="shared" si="3"/>
        <v>0</v>
      </c>
      <c r="G26" s="241"/>
      <c r="H26" s="241"/>
      <c r="I26" s="241"/>
      <c r="J26" s="241"/>
      <c r="K26" s="241"/>
    </row>
    <row r="27" spans="1:11" ht="15.75" thickBot="1" x14ac:dyDescent="0.3">
      <c r="C27" s="105"/>
      <c r="D27" s="106"/>
      <c r="E27" s="109"/>
      <c r="G27" s="241"/>
      <c r="H27" s="241"/>
      <c r="I27" s="241"/>
      <c r="J27" s="241"/>
      <c r="K27" s="241"/>
    </row>
    <row r="28" spans="1:11" ht="15.75" thickBot="1" x14ac:dyDescent="0.3">
      <c r="C28" s="105"/>
      <c r="D28" s="106"/>
      <c r="E28" s="108">
        <f>SUM(E23:E26)</f>
        <v>0</v>
      </c>
    </row>
    <row r="30" spans="1:11" x14ac:dyDescent="0.25">
      <c r="A30" s="240" t="s">
        <v>397</v>
      </c>
      <c r="B30" s="240"/>
      <c r="C30" s="240"/>
      <c r="D30" s="240"/>
      <c r="E30" s="240"/>
    </row>
    <row r="31" spans="1:11" x14ac:dyDescent="0.25">
      <c r="A31" s="111" t="s">
        <v>370</v>
      </c>
      <c r="B31" s="111" t="s">
        <v>395</v>
      </c>
      <c r="C31" s="112">
        <v>4</v>
      </c>
      <c r="D31" s="113">
        <v>0</v>
      </c>
      <c r="E31" s="114">
        <f t="shared" ref="E31:E34" si="4">C31*D31</f>
        <v>0</v>
      </c>
    </row>
    <row r="32" spans="1:11" x14ac:dyDescent="0.25">
      <c r="A32" s="111" t="s">
        <v>372</v>
      </c>
      <c r="B32" s="111" t="s">
        <v>398</v>
      </c>
      <c r="C32" s="112">
        <v>10</v>
      </c>
      <c r="D32" s="113">
        <v>0</v>
      </c>
      <c r="E32" s="114">
        <f t="shared" si="4"/>
        <v>0</v>
      </c>
    </row>
    <row r="33" spans="1:5" x14ac:dyDescent="0.25">
      <c r="A33" s="111" t="s">
        <v>375</v>
      </c>
      <c r="B33" s="111" t="s">
        <v>371</v>
      </c>
      <c r="C33" s="112">
        <v>7</v>
      </c>
      <c r="D33" s="113">
        <f>H14</f>
        <v>847.44999999999993</v>
      </c>
      <c r="E33" s="114">
        <v>0</v>
      </c>
    </row>
    <row r="34" spans="1:5" x14ac:dyDescent="0.25">
      <c r="A34" s="111" t="s">
        <v>377</v>
      </c>
      <c r="B34" s="111" t="s">
        <v>399</v>
      </c>
      <c r="C34" s="112">
        <v>0</v>
      </c>
      <c r="D34" s="113">
        <v>0</v>
      </c>
      <c r="E34" s="114">
        <f t="shared" si="4"/>
        <v>0</v>
      </c>
    </row>
    <row r="35" spans="1:5" ht="15.75" thickBot="1" x14ac:dyDescent="0.3">
      <c r="C35" s="105"/>
      <c r="D35" s="106"/>
      <c r="E35" s="109"/>
    </row>
    <row r="36" spans="1:5" ht="15.75" thickBot="1" x14ac:dyDescent="0.3">
      <c r="C36" s="105"/>
      <c r="D36" s="106"/>
      <c r="E36" s="108">
        <f>SUM(E31:E34)</f>
        <v>0</v>
      </c>
    </row>
    <row r="38" spans="1:5" x14ac:dyDescent="0.25">
      <c r="A38" s="240" t="s">
        <v>400</v>
      </c>
      <c r="B38" s="240"/>
      <c r="C38" s="240"/>
      <c r="D38" s="240"/>
      <c r="E38" s="240"/>
    </row>
    <row r="39" spans="1:5" x14ac:dyDescent="0.25">
      <c r="A39" s="111" t="s">
        <v>370</v>
      </c>
      <c r="B39" s="111" t="s">
        <v>401</v>
      </c>
      <c r="C39" s="112">
        <v>15</v>
      </c>
      <c r="D39" s="113">
        <v>0</v>
      </c>
      <c r="E39" s="114">
        <f t="shared" ref="E39:E42" si="5">C39*D39</f>
        <v>0</v>
      </c>
    </row>
    <row r="40" spans="1:5" x14ac:dyDescent="0.25">
      <c r="A40" s="111" t="s">
        <v>372</v>
      </c>
      <c r="B40" s="111" t="s">
        <v>398</v>
      </c>
      <c r="C40" s="112">
        <v>10</v>
      </c>
      <c r="D40" s="113">
        <v>0</v>
      </c>
      <c r="E40" s="114">
        <f t="shared" si="5"/>
        <v>0</v>
      </c>
    </row>
    <row r="41" spans="1:5" x14ac:dyDescent="0.25">
      <c r="A41" s="111" t="s">
        <v>375</v>
      </c>
      <c r="B41" s="111" t="s">
        <v>402</v>
      </c>
      <c r="C41" s="112">
        <v>17</v>
      </c>
      <c r="D41" s="113">
        <f>H14</f>
        <v>847.44999999999993</v>
      </c>
      <c r="E41" s="114">
        <v>0</v>
      </c>
    </row>
    <row r="42" spans="1:5" x14ac:dyDescent="0.25">
      <c r="A42" s="111" t="s">
        <v>377</v>
      </c>
      <c r="B42" s="111" t="s">
        <v>403</v>
      </c>
      <c r="C42" s="112">
        <v>0</v>
      </c>
      <c r="D42" s="113">
        <v>0</v>
      </c>
      <c r="E42" s="114">
        <f t="shared" si="5"/>
        <v>0</v>
      </c>
    </row>
    <row r="43" spans="1:5" ht="15.75" thickBot="1" x14ac:dyDescent="0.3">
      <c r="C43" s="105"/>
      <c r="D43" s="106"/>
      <c r="E43" s="109"/>
    </row>
    <row r="44" spans="1:5" ht="15.75" thickBot="1" x14ac:dyDescent="0.3">
      <c r="C44" s="105"/>
      <c r="D44" s="106"/>
      <c r="E44" s="108">
        <f>SUM(E39:E42)</f>
        <v>0</v>
      </c>
    </row>
    <row r="46" spans="1:5" x14ac:dyDescent="0.25">
      <c r="A46" s="240" t="s">
        <v>404</v>
      </c>
      <c r="B46" s="240"/>
      <c r="C46" s="240"/>
      <c r="D46" s="240"/>
      <c r="E46" s="240"/>
    </row>
    <row r="47" spans="1:5" x14ac:dyDescent="0.25">
      <c r="A47" s="111" t="s">
        <v>370</v>
      </c>
      <c r="B47" s="111" t="s">
        <v>373</v>
      </c>
      <c r="C47" s="112">
        <v>4</v>
      </c>
      <c r="D47" s="113">
        <v>0</v>
      </c>
      <c r="E47" s="114">
        <f t="shared" ref="E47:E50" si="6">C47*D47</f>
        <v>0</v>
      </c>
    </row>
    <row r="48" spans="1:5" x14ac:dyDescent="0.25">
      <c r="A48" s="111" t="s">
        <v>372</v>
      </c>
      <c r="B48" s="111" t="s">
        <v>405</v>
      </c>
      <c r="C48" s="112">
        <v>10</v>
      </c>
      <c r="D48" s="113">
        <v>0</v>
      </c>
      <c r="E48" s="114">
        <f t="shared" si="6"/>
        <v>0</v>
      </c>
    </row>
    <row r="49" spans="1:5" x14ac:dyDescent="0.25">
      <c r="A49" s="111" t="s">
        <v>375</v>
      </c>
      <c r="B49" s="111" t="s">
        <v>406</v>
      </c>
      <c r="C49" s="112">
        <v>16</v>
      </c>
      <c r="D49" s="113">
        <f>H14</f>
        <v>847.44999999999993</v>
      </c>
      <c r="E49" s="114">
        <v>0</v>
      </c>
    </row>
    <row r="50" spans="1:5" x14ac:dyDescent="0.25">
      <c r="A50" s="111" t="s">
        <v>377</v>
      </c>
      <c r="B50" s="111" t="s">
        <v>403</v>
      </c>
      <c r="C50" s="112">
        <v>0</v>
      </c>
      <c r="D50" s="113">
        <v>0</v>
      </c>
      <c r="E50" s="114">
        <f t="shared" si="6"/>
        <v>0</v>
      </c>
    </row>
    <row r="51" spans="1:5" ht="15.75" thickBot="1" x14ac:dyDescent="0.3">
      <c r="C51" s="105"/>
      <c r="D51" s="106"/>
      <c r="E51" s="109"/>
    </row>
    <row r="52" spans="1:5" ht="15.75" thickBot="1" x14ac:dyDescent="0.3">
      <c r="C52" s="105"/>
      <c r="D52" s="106"/>
      <c r="E52" s="108">
        <f>SUM(E47:E50)</f>
        <v>0</v>
      </c>
    </row>
    <row r="53" spans="1:5" x14ac:dyDescent="0.25">
      <c r="C53" s="105"/>
      <c r="D53" s="106"/>
      <c r="E53" s="110"/>
    </row>
    <row r="54" spans="1:5" x14ac:dyDescent="0.25">
      <c r="A54" s="237" t="s">
        <v>412</v>
      </c>
      <c r="B54" s="237"/>
      <c r="C54" s="237"/>
      <c r="D54" s="237"/>
      <c r="E54" s="237"/>
    </row>
    <row r="56" spans="1:5" x14ac:dyDescent="0.25">
      <c r="A56" s="233" t="s">
        <v>407</v>
      </c>
      <c r="B56" s="233"/>
      <c r="C56" s="233"/>
      <c r="D56" s="234">
        <f>E10</f>
        <v>0</v>
      </c>
      <c r="E56" s="234"/>
    </row>
    <row r="57" spans="1:5" x14ac:dyDescent="0.25">
      <c r="A57" s="233" t="s">
        <v>384</v>
      </c>
      <c r="B57" s="233"/>
      <c r="C57" s="233"/>
      <c r="D57" s="234">
        <f>E20+E28+E36+E44+E52</f>
        <v>0</v>
      </c>
      <c r="E57" s="234"/>
    </row>
    <row r="58" spans="1:5" x14ac:dyDescent="0.25">
      <c r="A58" s="235" t="s">
        <v>408</v>
      </c>
      <c r="B58" s="235"/>
      <c r="C58" s="235"/>
      <c r="D58" s="234">
        <f>D56+D57</f>
        <v>0</v>
      </c>
      <c r="E58" s="234"/>
    </row>
    <row r="59" spans="1:5" x14ac:dyDescent="0.25">
      <c r="A59" s="235"/>
      <c r="B59" s="235"/>
      <c r="C59" s="235"/>
      <c r="D59" s="236">
        <f>D58*(1+H3)</f>
        <v>0</v>
      </c>
      <c r="E59" s="236"/>
    </row>
  </sheetData>
  <mergeCells count="19">
    <mergeCell ref="A54:E54"/>
    <mergeCell ref="A2:E2"/>
    <mergeCell ref="G2:H2"/>
    <mergeCell ref="A4:E4"/>
    <mergeCell ref="G6:H7"/>
    <mergeCell ref="A12:E12"/>
    <mergeCell ref="A14:E14"/>
    <mergeCell ref="G18:K27"/>
    <mergeCell ref="A22:E22"/>
    <mergeCell ref="A30:E30"/>
    <mergeCell ref="A38:E38"/>
    <mergeCell ref="A46:E46"/>
    <mergeCell ref="A56:C56"/>
    <mergeCell ref="D56:E56"/>
    <mergeCell ref="A57:C57"/>
    <mergeCell ref="D57:E57"/>
    <mergeCell ref="A58:C59"/>
    <mergeCell ref="D58:E58"/>
    <mergeCell ref="D59:E59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45"/>
  <sheetViews>
    <sheetView workbookViewId="0">
      <selection activeCell="H24" sqref="H24:H25"/>
    </sheetView>
  </sheetViews>
  <sheetFormatPr baseColWidth="10" defaultRowHeight="12.75" x14ac:dyDescent="0.2"/>
  <cols>
    <col min="1" max="1" width="41.5703125" style="3" customWidth="1"/>
    <col min="2" max="2" width="33.7109375" style="3" bestFit="1" customWidth="1"/>
    <col min="3" max="3" width="43.28515625" style="3" bestFit="1" customWidth="1"/>
    <col min="4" max="4" width="11" style="3" bestFit="1" customWidth="1"/>
    <col min="5" max="5" width="32.42578125" style="3" bestFit="1" customWidth="1"/>
    <col min="6" max="16384" width="11.42578125" style="3"/>
  </cols>
  <sheetData>
    <row r="1" spans="1:9" ht="15" customHeight="1" thickBot="1" x14ac:dyDescent="0.25">
      <c r="A1" s="270" t="s">
        <v>429</v>
      </c>
      <c r="B1" s="271"/>
      <c r="C1" s="271"/>
      <c r="D1" s="272"/>
      <c r="E1" s="189" t="s">
        <v>450</v>
      </c>
    </row>
    <row r="2" spans="1:9" ht="15" customHeight="1" x14ac:dyDescent="0.2">
      <c r="A2" s="176" t="s">
        <v>431</v>
      </c>
      <c r="B2" s="146"/>
      <c r="C2" s="147"/>
      <c r="D2" s="147"/>
      <c r="E2" s="148"/>
    </row>
    <row r="3" spans="1:9" ht="15" customHeight="1" x14ac:dyDescent="0.2">
      <c r="A3" s="176" t="s">
        <v>432</v>
      </c>
      <c r="B3" s="146"/>
      <c r="C3" s="147"/>
      <c r="D3" s="147"/>
      <c r="E3" s="148"/>
    </row>
    <row r="4" spans="1:9" ht="15" customHeight="1" x14ac:dyDescent="0.2">
      <c r="A4" s="176" t="s">
        <v>433</v>
      </c>
      <c r="B4" s="146"/>
      <c r="C4" s="147"/>
      <c r="D4" s="147"/>
      <c r="E4" s="148"/>
    </row>
    <row r="5" spans="1:9" ht="15" customHeight="1" x14ac:dyDescent="0.2">
      <c r="A5" s="177" t="s">
        <v>434</v>
      </c>
      <c r="B5" s="149"/>
      <c r="C5" s="150"/>
      <c r="D5" s="150"/>
      <c r="E5" s="196"/>
    </row>
    <row r="6" spans="1:9" ht="15" customHeight="1" x14ac:dyDescent="0.2">
      <c r="A6" s="273" t="s">
        <v>435</v>
      </c>
      <c r="B6" s="273"/>
      <c r="C6" s="273"/>
      <c r="D6" s="273"/>
      <c r="E6" s="197">
        <f>SUM(E2:E5)</f>
        <v>0</v>
      </c>
    </row>
    <row r="7" spans="1:9" ht="15" customHeight="1" x14ac:dyDescent="0.2">
      <c r="A7" s="274"/>
      <c r="B7" s="274"/>
      <c r="C7" s="274"/>
      <c r="D7" s="274"/>
      <c r="E7" s="190" t="s">
        <v>451</v>
      </c>
    </row>
    <row r="8" spans="1:9" ht="15" customHeight="1" x14ac:dyDescent="0.2">
      <c r="A8" s="151"/>
      <c r="C8" s="152"/>
      <c r="D8" s="152"/>
      <c r="E8" s="153" t="s">
        <v>452</v>
      </c>
    </row>
    <row r="9" spans="1:9" ht="15" customHeight="1" x14ac:dyDescent="0.2">
      <c r="A9" s="154"/>
      <c r="B9" s="155"/>
      <c r="C9" s="156"/>
      <c r="D9" s="156"/>
      <c r="E9" s="157"/>
    </row>
    <row r="10" spans="1:9" ht="15" customHeight="1" x14ac:dyDescent="0.2">
      <c r="A10" s="154"/>
      <c r="B10" s="155"/>
      <c r="C10" s="156"/>
      <c r="D10" s="156"/>
      <c r="E10" s="158"/>
    </row>
    <row r="11" spans="1:9" ht="13.5" thickBot="1" x14ac:dyDescent="0.25">
      <c r="A11" s="194" t="s">
        <v>436</v>
      </c>
      <c r="B11" s="189">
        <v>1707</v>
      </c>
      <c r="C11" s="189" t="s">
        <v>448</v>
      </c>
      <c r="D11" s="195" t="s">
        <v>449</v>
      </c>
      <c r="E11" s="189" t="s">
        <v>450</v>
      </c>
    </row>
    <row r="12" spans="1:9" ht="15" customHeight="1" x14ac:dyDescent="0.2">
      <c r="A12" s="159" t="s">
        <v>437</v>
      </c>
      <c r="B12" s="160"/>
      <c r="C12" s="161" t="s">
        <v>438</v>
      </c>
      <c r="D12" s="161"/>
      <c r="E12" s="162"/>
    </row>
    <row r="13" spans="1:9" ht="15" customHeight="1" x14ac:dyDescent="0.2">
      <c r="A13" s="163" t="s">
        <v>439</v>
      </c>
      <c r="B13" s="164">
        <v>0.15</v>
      </c>
      <c r="C13" s="165">
        <v>0.15</v>
      </c>
      <c r="D13" s="166">
        <v>36526</v>
      </c>
      <c r="E13" s="148"/>
    </row>
    <row r="14" spans="1:9" ht="15" customHeight="1" x14ac:dyDescent="0.2">
      <c r="A14" s="167" t="s">
        <v>440</v>
      </c>
      <c r="B14" s="168"/>
      <c r="C14" s="169"/>
      <c r="D14" s="169"/>
      <c r="E14" s="170"/>
      <c r="I14" s="175"/>
    </row>
    <row r="15" spans="1:9" ht="15" customHeight="1" x14ac:dyDescent="0.2">
      <c r="A15" s="178" t="s">
        <v>456</v>
      </c>
      <c r="B15" s="147" t="s">
        <v>441</v>
      </c>
      <c r="C15" s="171">
        <v>0.01</v>
      </c>
      <c r="D15" s="166">
        <v>36526</v>
      </c>
      <c r="E15" s="148">
        <f>$E$6*C15</f>
        <v>0</v>
      </c>
    </row>
    <row r="16" spans="1:9" ht="15" customHeight="1" x14ac:dyDescent="0.2">
      <c r="A16" s="178" t="s">
        <v>457</v>
      </c>
      <c r="B16" s="147" t="s">
        <v>441</v>
      </c>
      <c r="C16" s="171">
        <v>0.03</v>
      </c>
      <c r="D16" s="166">
        <v>36526</v>
      </c>
      <c r="E16" s="148">
        <f>$E$6*C16</f>
        <v>0</v>
      </c>
    </row>
    <row r="17" spans="1:5" ht="15" customHeight="1" x14ac:dyDescent="0.2">
      <c r="A17" s="178" t="s">
        <v>458</v>
      </c>
      <c r="B17" s="147" t="s">
        <v>441</v>
      </c>
      <c r="C17" s="171">
        <v>0.03</v>
      </c>
      <c r="D17" s="166">
        <v>36526</v>
      </c>
      <c r="E17" s="148">
        <f>$E$6*C17</f>
        <v>0</v>
      </c>
    </row>
    <row r="18" spans="1:5" ht="15" customHeight="1" x14ac:dyDescent="0.2">
      <c r="A18" s="167" t="s">
        <v>442</v>
      </c>
      <c r="B18" s="168"/>
      <c r="C18" s="169"/>
      <c r="D18" s="169"/>
      <c r="E18" s="170"/>
    </row>
    <row r="19" spans="1:5" x14ac:dyDescent="0.2">
      <c r="A19" s="178" t="s">
        <v>454</v>
      </c>
      <c r="B19" s="262" t="s">
        <v>443</v>
      </c>
      <c r="C19" s="264">
        <v>0.05</v>
      </c>
      <c r="D19" s="259">
        <v>36526</v>
      </c>
      <c r="E19" s="266">
        <f>$E$6*C19</f>
        <v>0</v>
      </c>
    </row>
    <row r="20" spans="1:5" ht="15" customHeight="1" x14ac:dyDescent="0.2">
      <c r="A20" s="178" t="s">
        <v>455</v>
      </c>
      <c r="B20" s="263"/>
      <c r="C20" s="265"/>
      <c r="D20" s="260"/>
      <c r="E20" s="267"/>
    </row>
    <row r="21" spans="1:5" ht="15" customHeight="1" x14ac:dyDescent="0.2">
      <c r="A21" s="273" t="s">
        <v>444</v>
      </c>
      <c r="B21" s="273"/>
      <c r="C21" s="273"/>
      <c r="D21" s="273"/>
      <c r="E21" s="197">
        <f>SUM(E13:E20)</f>
        <v>0</v>
      </c>
    </row>
    <row r="22" spans="1:5" ht="15" customHeight="1" x14ac:dyDescent="0.2">
      <c r="A22" s="274"/>
      <c r="B22" s="274"/>
      <c r="C22" s="274"/>
      <c r="D22" s="274"/>
      <c r="E22" s="190" t="s">
        <v>453</v>
      </c>
    </row>
    <row r="23" spans="1:5" ht="15" customHeight="1" x14ac:dyDescent="0.2">
      <c r="A23" s="172"/>
      <c r="C23" s="152"/>
      <c r="D23" s="152"/>
      <c r="E23" s="16"/>
    </row>
    <row r="24" spans="1:5" ht="15" customHeight="1" x14ac:dyDescent="0.2">
      <c r="A24" s="172"/>
      <c r="C24" s="152"/>
      <c r="D24" s="152"/>
      <c r="E24" s="16"/>
    </row>
    <row r="25" spans="1:5" ht="15" customHeight="1" thickBot="1" x14ac:dyDescent="0.25">
      <c r="A25" s="194" t="s">
        <v>445</v>
      </c>
      <c r="B25" s="191"/>
      <c r="C25" s="189" t="s">
        <v>448</v>
      </c>
      <c r="D25" s="195"/>
      <c r="E25" s="189" t="s">
        <v>430</v>
      </c>
    </row>
    <row r="26" spans="1:5" ht="15" customHeight="1" x14ac:dyDescent="0.2">
      <c r="A26" s="268" t="s">
        <v>446</v>
      </c>
      <c r="B26" s="269"/>
      <c r="C26" s="269"/>
      <c r="D26" s="261"/>
      <c r="E26" s="181">
        <f>$E$6*C26</f>
        <v>0</v>
      </c>
    </row>
    <row r="27" spans="1:5" ht="15" customHeight="1" x14ac:dyDescent="0.2">
      <c r="A27" s="256"/>
      <c r="B27" s="258"/>
      <c r="C27" s="258"/>
      <c r="D27" s="260"/>
      <c r="E27" s="182" t="s">
        <v>453</v>
      </c>
    </row>
    <row r="28" spans="1:5" ht="15" customHeight="1" x14ac:dyDescent="0.2">
      <c r="A28" s="255" t="s">
        <v>447</v>
      </c>
      <c r="B28" s="257"/>
      <c r="C28" s="257"/>
      <c r="D28" s="259"/>
      <c r="E28" s="181">
        <f>$E$6*C28</f>
        <v>0</v>
      </c>
    </row>
    <row r="29" spans="1:5" ht="15" customHeight="1" x14ac:dyDescent="0.2">
      <c r="A29" s="256"/>
      <c r="B29" s="258"/>
      <c r="C29" s="258"/>
      <c r="D29" s="260"/>
      <c r="E29" s="182" t="s">
        <v>453</v>
      </c>
    </row>
    <row r="30" spans="1:5" x14ac:dyDescent="0.2">
      <c r="A30" s="178" t="s">
        <v>459</v>
      </c>
      <c r="B30" s="173"/>
      <c r="C30" s="174">
        <v>0.1</v>
      </c>
      <c r="D30" s="166">
        <v>36526</v>
      </c>
      <c r="E30" s="148">
        <f>E26*C30</f>
        <v>0</v>
      </c>
    </row>
    <row r="34" spans="1:5" ht="15.75" customHeight="1" thickBot="1" x14ac:dyDescent="0.25">
      <c r="A34" s="251" t="s">
        <v>465</v>
      </c>
      <c r="B34" s="252"/>
      <c r="C34" s="189" t="s">
        <v>462</v>
      </c>
      <c r="D34" s="195" t="s">
        <v>449</v>
      </c>
      <c r="E34" s="189" t="s">
        <v>430</v>
      </c>
    </row>
    <row r="35" spans="1:5" x14ac:dyDescent="0.2">
      <c r="A35" s="247" t="s">
        <v>461</v>
      </c>
      <c r="B35" s="248"/>
      <c r="C35" s="180" t="s">
        <v>463</v>
      </c>
      <c r="D35" s="166">
        <v>36526</v>
      </c>
      <c r="E35" s="179">
        <v>0</v>
      </c>
    </row>
    <row r="36" spans="1:5" x14ac:dyDescent="0.2">
      <c r="A36" s="249" t="s">
        <v>466</v>
      </c>
      <c r="B36" s="250"/>
      <c r="C36" s="180" t="s">
        <v>463</v>
      </c>
      <c r="D36" s="166">
        <v>36526</v>
      </c>
      <c r="E36" s="179">
        <v>0</v>
      </c>
    </row>
    <row r="37" spans="1:5" ht="25.5" customHeight="1" x14ac:dyDescent="0.2">
      <c r="A37" s="253" t="s">
        <v>460</v>
      </c>
      <c r="B37" s="254"/>
      <c r="C37" s="180" t="s">
        <v>464</v>
      </c>
      <c r="D37" s="166">
        <v>36526</v>
      </c>
      <c r="E37" s="179">
        <v>0</v>
      </c>
    </row>
    <row r="39" spans="1:5" ht="13.5" thickBot="1" x14ac:dyDescent="0.25">
      <c r="A39" s="189" t="s">
        <v>472</v>
      </c>
      <c r="B39" s="242" t="s">
        <v>470</v>
      </c>
      <c r="C39" s="243"/>
      <c r="D39" s="242" t="s">
        <v>471</v>
      </c>
      <c r="E39" s="244"/>
    </row>
    <row r="40" spans="1:5" ht="12.75" customHeight="1" x14ac:dyDescent="0.2">
      <c r="A40" s="167" t="s">
        <v>467</v>
      </c>
      <c r="B40" s="245" t="s">
        <v>468</v>
      </c>
      <c r="C40" s="246"/>
      <c r="D40" s="245" t="s">
        <v>469</v>
      </c>
      <c r="E40" s="246"/>
    </row>
    <row r="41" spans="1:5" x14ac:dyDescent="0.2">
      <c r="C41" s="6"/>
    </row>
    <row r="42" spans="1:5" x14ac:dyDescent="0.2">
      <c r="C42" s="6"/>
    </row>
    <row r="43" spans="1:5" x14ac:dyDescent="0.2">
      <c r="C43" s="6"/>
    </row>
    <row r="44" spans="1:5" x14ac:dyDescent="0.2">
      <c r="C44" s="6"/>
    </row>
    <row r="45" spans="1:5" x14ac:dyDescent="0.2">
      <c r="C45" s="6"/>
    </row>
  </sheetData>
  <mergeCells count="23">
    <mergeCell ref="E19:E20"/>
    <mergeCell ref="A26:A27"/>
    <mergeCell ref="B26:B27"/>
    <mergeCell ref="C26:C27"/>
    <mergeCell ref="A1:D1"/>
    <mergeCell ref="A6:D7"/>
    <mergeCell ref="A21:D22"/>
    <mergeCell ref="D28:D29"/>
    <mergeCell ref="D26:D27"/>
    <mergeCell ref="B19:B20"/>
    <mergeCell ref="C19:C20"/>
    <mergeCell ref="D19:D20"/>
    <mergeCell ref="A34:B34"/>
    <mergeCell ref="A37:B37"/>
    <mergeCell ref="A28:A29"/>
    <mergeCell ref="B28:B29"/>
    <mergeCell ref="C28:C29"/>
    <mergeCell ref="B39:C39"/>
    <mergeCell ref="D39:E39"/>
    <mergeCell ref="D40:E40"/>
    <mergeCell ref="B40:C40"/>
    <mergeCell ref="A35:B35"/>
    <mergeCell ref="A36:B3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22"/>
  <sheetViews>
    <sheetView workbookViewId="0">
      <selection activeCell="G32" sqref="G32"/>
    </sheetView>
  </sheetViews>
  <sheetFormatPr baseColWidth="10" defaultRowHeight="15" x14ac:dyDescent="0.25"/>
  <cols>
    <col min="2" max="8" width="15.7109375" customWidth="1"/>
    <col min="9" max="9" width="28.5703125" bestFit="1" customWidth="1"/>
  </cols>
  <sheetData>
    <row r="1" spans="1:9" ht="15.75" x14ac:dyDescent="0.25">
      <c r="A1" s="275" t="s">
        <v>428</v>
      </c>
      <c r="B1" s="276"/>
      <c r="C1" s="276"/>
      <c r="D1" s="276"/>
      <c r="E1" s="276"/>
      <c r="F1" s="276"/>
      <c r="G1" s="276"/>
      <c r="H1" s="276"/>
      <c r="I1" s="276"/>
    </row>
    <row r="2" spans="1:9" x14ac:dyDescent="0.25">
      <c r="A2" s="115"/>
      <c r="B2" s="78"/>
      <c r="C2" s="78"/>
      <c r="D2" s="78"/>
      <c r="E2" s="78"/>
      <c r="F2" s="78"/>
      <c r="G2" s="78"/>
      <c r="H2" s="78"/>
      <c r="I2" s="78"/>
    </row>
    <row r="3" spans="1:9" x14ac:dyDescent="0.25">
      <c r="A3" s="116"/>
      <c r="B3" s="277" t="s">
        <v>413</v>
      </c>
      <c r="C3" s="278"/>
      <c r="D3" s="278"/>
      <c r="E3" s="278"/>
      <c r="F3" s="277" t="s">
        <v>414</v>
      </c>
      <c r="G3" s="279"/>
      <c r="H3" s="192" t="s">
        <v>415</v>
      </c>
      <c r="I3" s="192" t="s">
        <v>416</v>
      </c>
    </row>
    <row r="4" spans="1:9" ht="38.25" x14ac:dyDescent="0.25">
      <c r="A4" s="117"/>
      <c r="B4" s="140" t="s">
        <v>417</v>
      </c>
      <c r="C4" s="140" t="s">
        <v>418</v>
      </c>
      <c r="D4" s="141" t="s">
        <v>419</v>
      </c>
      <c r="E4" s="142" t="s">
        <v>420</v>
      </c>
      <c r="F4" s="141" t="s">
        <v>421</v>
      </c>
      <c r="G4" s="143" t="s">
        <v>422</v>
      </c>
      <c r="H4" s="144"/>
      <c r="I4" s="145"/>
    </row>
    <row r="5" spans="1:9" x14ac:dyDescent="0.25">
      <c r="A5" s="133">
        <v>2022</v>
      </c>
      <c r="B5" s="122"/>
      <c r="C5" s="122"/>
      <c r="D5" s="122"/>
      <c r="E5" s="123"/>
      <c r="F5" s="124"/>
      <c r="G5" s="125"/>
      <c r="H5" s="126">
        <f>SUM(B5:F5)</f>
        <v>0</v>
      </c>
      <c r="I5" s="111"/>
    </row>
    <row r="6" spans="1:9" x14ac:dyDescent="0.25">
      <c r="A6" s="133">
        <v>2023</v>
      </c>
      <c r="B6" s="127"/>
      <c r="C6" s="123"/>
      <c r="D6" s="128"/>
      <c r="E6" s="123"/>
      <c r="F6" s="124"/>
      <c r="G6" s="125"/>
      <c r="H6" s="126"/>
      <c r="I6" s="111"/>
    </row>
    <row r="7" spans="1:9" x14ac:dyDescent="0.25">
      <c r="A7" s="133">
        <v>2024</v>
      </c>
      <c r="B7" s="122"/>
      <c r="C7" s="122"/>
      <c r="D7" s="122"/>
      <c r="E7" s="127"/>
      <c r="F7" s="124"/>
      <c r="G7" s="125"/>
      <c r="H7" s="126">
        <f>ROUND(SUM(B7:F7),0)</f>
        <v>0</v>
      </c>
      <c r="I7" s="111"/>
    </row>
    <row r="8" spans="1:9" x14ac:dyDescent="0.25">
      <c r="A8" s="133">
        <v>2025</v>
      </c>
      <c r="B8" s="122"/>
      <c r="C8" s="122"/>
      <c r="D8" s="122"/>
      <c r="E8" s="129"/>
      <c r="F8" s="124"/>
      <c r="G8" s="125"/>
      <c r="H8" s="126"/>
      <c r="I8" s="111"/>
    </row>
    <row r="9" spans="1:9" x14ac:dyDescent="0.25">
      <c r="A9" s="133">
        <v>2026</v>
      </c>
      <c r="B9" s="122"/>
      <c r="C9" s="122"/>
      <c r="D9" s="122"/>
      <c r="E9" s="122"/>
      <c r="F9" s="128"/>
      <c r="G9" s="130"/>
      <c r="H9" s="126">
        <f>ROUND(SUM(B9:F9),0)</f>
        <v>0</v>
      </c>
      <c r="I9" s="111"/>
    </row>
    <row r="10" spans="1:9" x14ac:dyDescent="0.25">
      <c r="A10" s="133">
        <v>2027</v>
      </c>
      <c r="B10" s="122"/>
      <c r="C10" s="122"/>
      <c r="D10" s="122"/>
      <c r="E10" s="129"/>
      <c r="F10" s="131"/>
      <c r="G10" s="130"/>
      <c r="H10" s="126">
        <f>ROUND(SUM(B10:G10),0)</f>
        <v>0</v>
      </c>
      <c r="I10" s="111"/>
    </row>
    <row r="11" spans="1:9" x14ac:dyDescent="0.25">
      <c r="A11" s="134" t="s">
        <v>362</v>
      </c>
      <c r="B11" s="135"/>
      <c r="C11" s="136">
        <f t="shared" ref="C11:G11" si="0">SUM(C5:C10)</f>
        <v>0</v>
      </c>
      <c r="D11" s="136">
        <f t="shared" si="0"/>
        <v>0</v>
      </c>
      <c r="E11" s="136">
        <f t="shared" si="0"/>
        <v>0</v>
      </c>
      <c r="F11" s="136">
        <f t="shared" si="0"/>
        <v>0</v>
      </c>
      <c r="G11" s="136">
        <f t="shared" si="0"/>
        <v>0</v>
      </c>
      <c r="H11" s="137">
        <f>ROUND(SUM(H5:H10),0)</f>
        <v>0</v>
      </c>
      <c r="I11" s="138"/>
    </row>
    <row r="12" spans="1:9" x14ac:dyDescent="0.25">
      <c r="A12" s="118"/>
      <c r="B12" s="104"/>
      <c r="C12" s="104"/>
      <c r="D12" s="104"/>
      <c r="E12" s="104"/>
      <c r="F12" s="104"/>
      <c r="G12" s="104"/>
      <c r="H12" s="104"/>
      <c r="I12" s="104"/>
    </row>
    <row r="13" spans="1:9" x14ac:dyDescent="0.25">
      <c r="A13" s="118"/>
      <c r="B13" s="104"/>
      <c r="C13" s="104"/>
      <c r="D13" s="104"/>
      <c r="E13" s="104"/>
      <c r="F13" s="104"/>
      <c r="G13" s="104"/>
      <c r="H13" s="104"/>
      <c r="I13" s="104"/>
    </row>
    <row r="14" spans="1:9" x14ac:dyDescent="0.25">
      <c r="A14" s="116"/>
      <c r="B14" s="277" t="s">
        <v>423</v>
      </c>
      <c r="C14" s="278"/>
      <c r="D14" s="278"/>
      <c r="E14" s="278"/>
      <c r="F14" s="277" t="s">
        <v>414</v>
      </c>
      <c r="G14" s="279"/>
      <c r="H14" s="193" t="s">
        <v>424</v>
      </c>
      <c r="I14" s="119"/>
    </row>
    <row r="15" spans="1:9" x14ac:dyDescent="0.25">
      <c r="A15" s="117"/>
      <c r="B15" s="140" t="s">
        <v>417</v>
      </c>
      <c r="C15" s="140" t="s">
        <v>418</v>
      </c>
      <c r="D15" s="140" t="s">
        <v>425</v>
      </c>
      <c r="E15" s="140" t="s">
        <v>426</v>
      </c>
      <c r="F15" s="140" t="s">
        <v>427</v>
      </c>
      <c r="G15" s="140" t="s">
        <v>422</v>
      </c>
      <c r="H15" s="140"/>
      <c r="I15" s="120"/>
    </row>
    <row r="16" spans="1:9" x14ac:dyDescent="0.25">
      <c r="A16" s="133">
        <v>2022</v>
      </c>
      <c r="B16" s="122"/>
      <c r="C16" s="122"/>
      <c r="D16" s="122"/>
      <c r="E16" s="123"/>
      <c r="F16" s="124"/>
      <c r="G16" s="125"/>
      <c r="H16" s="132">
        <f>SUM(B16:G16)</f>
        <v>0</v>
      </c>
      <c r="I16" s="121"/>
    </row>
    <row r="17" spans="1:9" x14ac:dyDescent="0.25">
      <c r="A17" s="133">
        <v>2023</v>
      </c>
      <c r="B17" s="127"/>
      <c r="C17" s="123"/>
      <c r="D17" s="128"/>
      <c r="E17" s="123"/>
      <c r="F17" s="124"/>
      <c r="G17" s="125"/>
      <c r="H17" s="132"/>
      <c r="I17" s="121"/>
    </row>
    <row r="18" spans="1:9" x14ac:dyDescent="0.25">
      <c r="A18" s="133">
        <v>2024</v>
      </c>
      <c r="B18" s="122"/>
      <c r="C18" s="122"/>
      <c r="D18" s="122"/>
      <c r="E18" s="127"/>
      <c r="F18" s="124"/>
      <c r="G18" s="125"/>
      <c r="H18" s="132">
        <f t="shared" ref="H18:H19" si="1">SUM(B18:G18)</f>
        <v>0</v>
      </c>
      <c r="I18" s="121"/>
    </row>
    <row r="19" spans="1:9" x14ac:dyDescent="0.25">
      <c r="A19" s="133">
        <v>2025</v>
      </c>
      <c r="B19" s="122"/>
      <c r="C19" s="122"/>
      <c r="D19" s="122"/>
      <c r="E19" s="129"/>
      <c r="F19" s="124"/>
      <c r="G19" s="125"/>
      <c r="H19" s="132">
        <f t="shared" si="1"/>
        <v>0</v>
      </c>
      <c r="I19" s="121"/>
    </row>
    <row r="20" spans="1:9" x14ac:dyDescent="0.25">
      <c r="A20" s="133">
        <v>2026</v>
      </c>
      <c r="B20" s="122"/>
      <c r="C20" s="122"/>
      <c r="D20" s="122"/>
      <c r="E20" s="122"/>
      <c r="F20" s="128"/>
      <c r="G20" s="130"/>
      <c r="H20" s="132">
        <f>ROUND(SUM(B20:G20),0)</f>
        <v>0</v>
      </c>
      <c r="I20" s="121"/>
    </row>
    <row r="21" spans="1:9" x14ac:dyDescent="0.25">
      <c r="A21" s="133">
        <v>2027</v>
      </c>
      <c r="B21" s="122"/>
      <c r="C21" s="122"/>
      <c r="D21" s="122"/>
      <c r="E21" s="129"/>
      <c r="F21" s="131"/>
      <c r="G21" s="130"/>
      <c r="H21" s="132">
        <f>ROUND(SUM(B21:G21),0)</f>
        <v>0</v>
      </c>
      <c r="I21" s="121"/>
    </row>
    <row r="22" spans="1:9" x14ac:dyDescent="0.25">
      <c r="A22" s="134" t="s">
        <v>362</v>
      </c>
      <c r="B22" s="135"/>
      <c r="C22" s="136">
        <f t="shared" ref="C22:H22" si="2">SUM(C16:C21)</f>
        <v>0</v>
      </c>
      <c r="D22" s="136">
        <f t="shared" si="2"/>
        <v>0</v>
      </c>
      <c r="E22" s="136">
        <f t="shared" si="2"/>
        <v>0</v>
      </c>
      <c r="F22" s="136">
        <f t="shared" si="2"/>
        <v>0</v>
      </c>
      <c r="G22" s="136">
        <f t="shared" si="2"/>
        <v>0</v>
      </c>
      <c r="H22" s="139">
        <f t="shared" si="2"/>
        <v>0</v>
      </c>
      <c r="I22" s="104"/>
    </row>
  </sheetData>
  <mergeCells count="5">
    <mergeCell ref="A1:I1"/>
    <mergeCell ref="B3:E3"/>
    <mergeCell ref="F3:G3"/>
    <mergeCell ref="B14:E14"/>
    <mergeCell ref="F14:G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3:H66"/>
  <sheetViews>
    <sheetView view="pageLayout" zoomScaleNormal="85" workbookViewId="0">
      <selection activeCell="A8" sqref="A8:C8"/>
    </sheetView>
  </sheetViews>
  <sheetFormatPr baseColWidth="10" defaultRowHeight="15" x14ac:dyDescent="0.25"/>
  <cols>
    <col min="1" max="2" width="20.140625" customWidth="1"/>
    <col min="3" max="3" width="45.28515625" customWidth="1"/>
    <col min="5" max="6" width="22.7109375" customWidth="1"/>
    <col min="7" max="7" width="34.85546875" customWidth="1"/>
  </cols>
  <sheetData>
    <row r="3" spans="1:8" x14ac:dyDescent="0.25">
      <c r="A3" s="78"/>
      <c r="B3" s="78"/>
      <c r="C3" s="78"/>
    </row>
    <row r="4" spans="1:8" ht="15" customHeight="1" x14ac:dyDescent="0.25">
      <c r="A4" s="282" t="s">
        <v>251</v>
      </c>
      <c r="B4" s="282"/>
      <c r="C4" s="282"/>
      <c r="D4" s="21"/>
      <c r="E4" s="21"/>
    </row>
    <row r="5" spans="1:8" ht="15.75" customHeight="1" x14ac:dyDescent="0.25">
      <c r="A5" s="282"/>
      <c r="B5" s="282"/>
      <c r="C5" s="282"/>
      <c r="D5" s="21"/>
      <c r="E5" s="21"/>
    </row>
    <row r="6" spans="1:8" ht="15.75" customHeight="1" x14ac:dyDescent="0.25">
      <c r="A6" s="63"/>
      <c r="B6" s="63"/>
      <c r="C6" s="63"/>
      <c r="D6" s="21"/>
      <c r="E6" s="21"/>
    </row>
    <row r="7" spans="1:8" x14ac:dyDescent="0.25">
      <c r="A7" s="20"/>
      <c r="B7" s="20"/>
      <c r="C7" s="17"/>
      <c r="D7" s="39"/>
      <c r="E7" s="39"/>
      <c r="F7" s="40"/>
      <c r="G7" s="40"/>
      <c r="H7" s="40"/>
    </row>
    <row r="8" spans="1:8" x14ac:dyDescent="0.25">
      <c r="A8" s="280" t="s">
        <v>55</v>
      </c>
      <c r="B8" s="280"/>
      <c r="C8" s="281"/>
      <c r="D8" s="41"/>
      <c r="E8" s="44"/>
      <c r="F8" s="44"/>
      <c r="G8" s="44"/>
      <c r="H8" s="40"/>
    </row>
    <row r="9" spans="1:8" x14ac:dyDescent="0.25">
      <c r="A9" s="27" t="s">
        <v>49</v>
      </c>
      <c r="B9" s="4"/>
      <c r="C9" s="4"/>
      <c r="D9" s="30"/>
      <c r="E9" s="42"/>
      <c r="F9" s="30"/>
      <c r="G9" s="30"/>
      <c r="H9" s="40"/>
    </row>
    <row r="10" spans="1:8" x14ac:dyDescent="0.25">
      <c r="A10" s="217"/>
      <c r="B10" s="217"/>
      <c r="C10" s="43"/>
      <c r="D10" s="30"/>
      <c r="E10" s="45"/>
      <c r="F10" s="45"/>
      <c r="G10" s="30"/>
      <c r="H10" s="40"/>
    </row>
    <row r="11" spans="1:8" x14ac:dyDescent="0.25">
      <c r="A11" s="217"/>
      <c r="B11" s="217"/>
      <c r="C11" s="43"/>
      <c r="D11" s="30"/>
      <c r="E11" s="45"/>
      <c r="F11" s="45"/>
      <c r="G11" s="46"/>
      <c r="H11" s="40"/>
    </row>
    <row r="12" spans="1:8" x14ac:dyDescent="0.25">
      <c r="A12" s="4"/>
      <c r="B12" s="4"/>
      <c r="C12" s="4"/>
      <c r="D12" s="30"/>
      <c r="E12" s="45"/>
      <c r="F12" s="45"/>
      <c r="G12" s="30"/>
      <c r="H12" s="40"/>
    </row>
    <row r="13" spans="1:8" x14ac:dyDescent="0.25">
      <c r="A13" s="27" t="s">
        <v>50</v>
      </c>
      <c r="B13" s="4"/>
      <c r="C13" s="4"/>
      <c r="D13" s="30"/>
      <c r="E13" s="45"/>
      <c r="F13" s="45"/>
      <c r="G13" s="47"/>
      <c r="H13" s="40"/>
    </row>
    <row r="14" spans="1:8" x14ac:dyDescent="0.25">
      <c r="A14" s="217"/>
      <c r="B14" s="217"/>
      <c r="C14" s="43"/>
      <c r="D14" s="30"/>
      <c r="E14" s="30"/>
      <c r="F14" s="40"/>
      <c r="G14" s="40"/>
      <c r="H14" s="40"/>
    </row>
    <row r="15" spans="1:8" x14ac:dyDescent="0.25">
      <c r="A15" s="217"/>
      <c r="B15" s="217"/>
      <c r="C15" s="23"/>
      <c r="D15" s="4"/>
      <c r="E15" s="4"/>
    </row>
    <row r="16" spans="1:8" x14ac:dyDescent="0.25">
      <c r="A16" s="4"/>
      <c r="B16" s="4"/>
      <c r="C16" s="4"/>
      <c r="D16" s="4"/>
      <c r="E16" s="4"/>
    </row>
    <row r="17" spans="1:5" x14ac:dyDescent="0.25">
      <c r="A17" s="27" t="s">
        <v>54</v>
      </c>
      <c r="B17" s="4"/>
      <c r="C17" s="4"/>
      <c r="D17" s="4"/>
      <c r="E17" s="4"/>
    </row>
    <row r="18" spans="1:5" x14ac:dyDescent="0.25">
      <c r="A18" s="217"/>
      <c r="B18" s="217"/>
      <c r="C18" s="23"/>
      <c r="D18" s="4"/>
      <c r="E18" s="4"/>
    </row>
    <row r="19" spans="1:5" x14ac:dyDescent="0.25">
      <c r="A19" s="217"/>
      <c r="B19" s="217"/>
      <c r="C19" s="23"/>
      <c r="D19" s="4"/>
      <c r="E19" s="4"/>
    </row>
    <row r="20" spans="1:5" x14ac:dyDescent="0.25">
      <c r="A20" s="4"/>
      <c r="B20" s="4"/>
      <c r="C20" s="4"/>
      <c r="D20" s="4"/>
      <c r="E20" s="4"/>
    </row>
    <row r="21" spans="1:5" ht="15" customHeight="1" x14ac:dyDescent="0.25">
      <c r="A21" s="283" t="s">
        <v>48</v>
      </c>
      <c r="B21" s="283"/>
      <c r="C21" s="4"/>
      <c r="D21" s="4"/>
      <c r="E21" s="4"/>
    </row>
    <row r="22" spans="1:5" x14ac:dyDescent="0.25">
      <c r="A22" s="217"/>
      <c r="B22" s="217"/>
      <c r="C22" s="23"/>
      <c r="D22" s="4"/>
      <c r="E22" s="4"/>
    </row>
    <row r="23" spans="1:5" x14ac:dyDescent="0.25">
      <c r="A23" s="217"/>
      <c r="B23" s="217"/>
      <c r="C23" s="23"/>
      <c r="D23" s="4"/>
      <c r="E23" s="4"/>
    </row>
    <row r="24" spans="1:5" x14ac:dyDescent="0.25">
      <c r="A24" s="4"/>
      <c r="B24" s="4"/>
      <c r="C24" s="4"/>
      <c r="D24" s="4"/>
      <c r="E24" s="4"/>
    </row>
    <row r="25" spans="1:5" x14ac:dyDescent="0.25">
      <c r="A25" s="27" t="s">
        <v>53</v>
      </c>
      <c r="B25" s="4"/>
      <c r="C25" s="4"/>
      <c r="D25" s="4"/>
      <c r="E25" s="4"/>
    </row>
    <row r="26" spans="1:5" ht="15" customHeight="1" x14ac:dyDescent="0.25">
      <c r="A26" s="284" t="s">
        <v>112</v>
      </c>
      <c r="B26" s="217"/>
      <c r="C26" s="36"/>
      <c r="D26" s="4"/>
      <c r="E26" s="4"/>
    </row>
    <row r="27" spans="1:5" x14ac:dyDescent="0.25">
      <c r="A27" s="285"/>
      <c r="B27" s="217"/>
      <c r="C27" s="35"/>
      <c r="D27" s="4"/>
      <c r="E27" s="4"/>
    </row>
    <row r="28" spans="1:5" x14ac:dyDescent="0.25">
      <c r="A28" s="16"/>
      <c r="B28" s="16"/>
      <c r="C28" s="16"/>
      <c r="D28" s="16"/>
      <c r="E28" s="2"/>
    </row>
    <row r="29" spans="1:5" x14ac:dyDescent="0.25">
      <c r="A29" s="27" t="s">
        <v>51</v>
      </c>
      <c r="B29" s="16"/>
      <c r="C29" s="16"/>
      <c r="D29" s="16"/>
      <c r="E29" s="2"/>
    </row>
    <row r="30" spans="1:5" x14ac:dyDescent="0.25">
      <c r="A30" s="217"/>
      <c r="B30" s="217"/>
      <c r="C30" s="23"/>
      <c r="D30" s="22"/>
    </row>
    <row r="31" spans="1:5" x14ac:dyDescent="0.25">
      <c r="A31" s="217"/>
      <c r="B31" s="217"/>
      <c r="C31" s="23"/>
      <c r="D31" s="22"/>
    </row>
    <row r="32" spans="1:5" x14ac:dyDescent="0.25">
      <c r="A32" s="4"/>
      <c r="B32" s="22"/>
      <c r="C32" s="22"/>
      <c r="D32" s="22"/>
    </row>
    <row r="33" spans="1:4" x14ac:dyDescent="0.25">
      <c r="A33" s="27" t="s">
        <v>52</v>
      </c>
      <c r="B33" s="22"/>
      <c r="C33" s="22"/>
      <c r="D33" s="22"/>
    </row>
    <row r="34" spans="1:4" x14ac:dyDescent="0.25">
      <c r="A34" s="217"/>
      <c r="B34" s="217"/>
      <c r="C34" s="23"/>
      <c r="D34" s="22"/>
    </row>
    <row r="35" spans="1:4" x14ac:dyDescent="0.25">
      <c r="A35" s="217"/>
      <c r="B35" s="217"/>
      <c r="C35" s="23"/>
      <c r="D35" s="22"/>
    </row>
    <row r="37" spans="1:4" x14ac:dyDescent="0.25">
      <c r="A37" s="280" t="s">
        <v>56</v>
      </c>
      <c r="B37" s="280"/>
      <c r="C37" s="280"/>
    </row>
    <row r="38" spans="1:4" x14ac:dyDescent="0.25">
      <c r="A38" s="27" t="s">
        <v>52</v>
      </c>
      <c r="B38" s="4"/>
      <c r="C38" s="4"/>
    </row>
    <row r="39" spans="1:4" ht="19.5" customHeight="1" x14ac:dyDescent="0.25">
      <c r="A39" s="217"/>
      <c r="B39" s="217"/>
      <c r="C39" s="37"/>
    </row>
    <row r="40" spans="1:4" ht="19.5" customHeight="1" x14ac:dyDescent="0.25">
      <c r="A40" s="217"/>
      <c r="B40" s="217"/>
      <c r="C40" s="37"/>
    </row>
    <row r="41" spans="1:4" x14ac:dyDescent="0.25">
      <c r="A41" s="217"/>
      <c r="B41" s="217"/>
      <c r="C41" s="23"/>
    </row>
    <row r="42" spans="1:4" x14ac:dyDescent="0.25">
      <c r="A42" s="217"/>
      <c r="B42" s="217"/>
      <c r="C42" s="23"/>
    </row>
    <row r="43" spans="1:4" x14ac:dyDescent="0.25">
      <c r="A43" s="217"/>
      <c r="B43" s="217"/>
      <c r="C43" s="23"/>
    </row>
    <row r="44" spans="1:4" x14ac:dyDescent="0.25">
      <c r="A44" s="217"/>
      <c r="B44" s="217"/>
      <c r="C44" s="23"/>
    </row>
    <row r="45" spans="1:4" x14ac:dyDescent="0.25">
      <c r="A45" s="217"/>
      <c r="B45" s="217"/>
      <c r="C45" s="23"/>
    </row>
    <row r="46" spans="1:4" x14ac:dyDescent="0.25">
      <c r="A46" s="217"/>
      <c r="B46" s="217"/>
      <c r="C46" s="23"/>
    </row>
    <row r="47" spans="1:4" x14ac:dyDescent="0.25">
      <c r="A47" s="217"/>
      <c r="B47" s="217"/>
      <c r="C47" s="23"/>
    </row>
    <row r="48" spans="1:4" x14ac:dyDescent="0.25">
      <c r="A48" s="217"/>
      <c r="B48" s="217"/>
      <c r="C48" s="23"/>
    </row>
    <row r="49" spans="1:3" x14ac:dyDescent="0.25">
      <c r="A49" s="217"/>
      <c r="B49" s="217"/>
      <c r="C49" s="23"/>
    </row>
    <row r="50" spans="1:3" ht="15" customHeight="1" x14ac:dyDescent="0.25">
      <c r="A50" s="217"/>
      <c r="B50" s="217"/>
      <c r="C50" s="23"/>
    </row>
    <row r="51" spans="1:3" x14ac:dyDescent="0.25">
      <c r="A51" s="217"/>
      <c r="B51" s="217"/>
      <c r="C51" s="23"/>
    </row>
    <row r="52" spans="1:3" x14ac:dyDescent="0.25">
      <c r="A52" s="284"/>
      <c r="B52" s="284"/>
      <c r="C52" s="24"/>
    </row>
    <row r="53" spans="1:3" x14ac:dyDescent="0.25">
      <c r="A53" s="217"/>
      <c r="B53" s="217"/>
      <c r="C53" s="23"/>
    </row>
    <row r="54" spans="1:3" x14ac:dyDescent="0.25">
      <c r="A54" s="217"/>
      <c r="B54" s="217"/>
      <c r="C54" s="23"/>
    </row>
    <row r="55" spans="1:3" x14ac:dyDescent="0.25">
      <c r="A55" s="14"/>
      <c r="B55" s="14"/>
      <c r="C55" s="14"/>
    </row>
    <row r="56" spans="1:3" x14ac:dyDescent="0.25">
      <c r="A56" s="26" t="s">
        <v>57</v>
      </c>
      <c r="B56" s="14"/>
      <c r="C56" s="14"/>
    </row>
    <row r="57" spans="1:3" x14ac:dyDescent="0.25">
      <c r="A57" s="217"/>
      <c r="B57" s="217"/>
      <c r="C57" s="23"/>
    </row>
    <row r="58" spans="1:3" x14ac:dyDescent="0.25">
      <c r="A58" s="217"/>
      <c r="B58" s="217"/>
      <c r="C58" s="23"/>
    </row>
    <row r="59" spans="1:3" x14ac:dyDescent="0.25">
      <c r="A59" s="285"/>
      <c r="B59" s="285"/>
      <c r="C59" s="25"/>
    </row>
    <row r="60" spans="1:3" x14ac:dyDescent="0.25">
      <c r="A60" s="217"/>
      <c r="B60" s="217"/>
      <c r="C60" s="23"/>
    </row>
    <row r="61" spans="1:3" x14ac:dyDescent="0.25">
      <c r="A61" s="217"/>
      <c r="B61" s="217"/>
      <c r="C61" s="23"/>
    </row>
    <row r="62" spans="1:3" x14ac:dyDescent="0.25">
      <c r="A62" s="217"/>
      <c r="B62" s="217"/>
      <c r="C62" s="23"/>
    </row>
    <row r="63" spans="1:3" x14ac:dyDescent="0.25">
      <c r="A63" s="217"/>
      <c r="B63" s="217"/>
      <c r="C63" s="23"/>
    </row>
    <row r="64" spans="1:3" x14ac:dyDescent="0.25">
      <c r="A64" s="217"/>
      <c r="B64" s="217"/>
      <c r="C64" s="23"/>
    </row>
    <row r="65" spans="1:3" x14ac:dyDescent="0.25">
      <c r="A65" s="217"/>
      <c r="B65" s="217"/>
      <c r="C65" s="23"/>
    </row>
    <row r="66" spans="1:3" x14ac:dyDescent="0.25">
      <c r="A66" s="217"/>
      <c r="B66" s="217"/>
      <c r="C66" s="23"/>
    </row>
  </sheetData>
  <mergeCells count="44">
    <mergeCell ref="B59:B60"/>
    <mergeCell ref="A63:A64"/>
    <mergeCell ref="B63:B64"/>
    <mergeCell ref="A61:A62"/>
    <mergeCell ref="B61:B62"/>
    <mergeCell ref="A65:A66"/>
    <mergeCell ref="B65:B66"/>
    <mergeCell ref="A41:A42"/>
    <mergeCell ref="B41:B42"/>
    <mergeCell ref="A45:A46"/>
    <mergeCell ref="B45:B46"/>
    <mergeCell ref="A49:A50"/>
    <mergeCell ref="B49:B50"/>
    <mergeCell ref="A47:A48"/>
    <mergeCell ref="B47:B48"/>
    <mergeCell ref="A51:A52"/>
    <mergeCell ref="B51:B52"/>
    <mergeCell ref="A57:A58"/>
    <mergeCell ref="A43:A44"/>
    <mergeCell ref="B43:B44"/>
    <mergeCell ref="A59:A60"/>
    <mergeCell ref="B57:B58"/>
    <mergeCell ref="A53:A54"/>
    <mergeCell ref="B53:B54"/>
    <mergeCell ref="B34:B35"/>
    <mergeCell ref="A22:A23"/>
    <mergeCell ref="B22:B23"/>
    <mergeCell ref="A26:A27"/>
    <mergeCell ref="B26:B27"/>
    <mergeCell ref="A30:A31"/>
    <mergeCell ref="B30:B31"/>
    <mergeCell ref="A34:A35"/>
    <mergeCell ref="A37:C37"/>
    <mergeCell ref="A39:A40"/>
    <mergeCell ref="B39:B40"/>
    <mergeCell ref="A8:C8"/>
    <mergeCell ref="A4:C5"/>
    <mergeCell ref="A10:A11"/>
    <mergeCell ref="B10:B11"/>
    <mergeCell ref="A21:B21"/>
    <mergeCell ref="A14:A15"/>
    <mergeCell ref="B14:B15"/>
    <mergeCell ref="A18:A19"/>
    <mergeCell ref="B18:B19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DATA!$K$3:$K$7</xm:f>
          </x14:formula1>
          <xm:sqref>B26:B27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9"/>
  <sheetViews>
    <sheetView tabSelected="1" workbookViewId="0">
      <selection activeCell="N54" sqref="N54"/>
    </sheetView>
  </sheetViews>
  <sheetFormatPr baseColWidth="10" defaultRowHeight="15" x14ac:dyDescent="0.25"/>
  <cols>
    <col min="1" max="1" width="23.5703125" style="2" bestFit="1" customWidth="1"/>
    <col min="2" max="2" width="15.140625" style="2" customWidth="1"/>
    <col min="3" max="3" width="12.7109375" style="2" bestFit="1" customWidth="1"/>
    <col min="4" max="4" width="11.5703125" style="2" bestFit="1" customWidth="1"/>
    <col min="5" max="5" width="13.85546875" style="2" bestFit="1" customWidth="1"/>
    <col min="6" max="7" width="11.42578125" style="2"/>
    <col min="8" max="8" width="11.5703125" style="2" bestFit="1" customWidth="1"/>
    <col min="9" max="16384" width="11.42578125" style="2"/>
  </cols>
  <sheetData>
    <row r="2" spans="1:10" x14ac:dyDescent="0.25">
      <c r="A2" s="281" t="s">
        <v>544</v>
      </c>
      <c r="B2" s="323"/>
      <c r="C2" s="323"/>
      <c r="D2" s="323"/>
      <c r="E2" s="324"/>
      <c r="G2" s="233" t="s">
        <v>366</v>
      </c>
      <c r="H2" s="233"/>
      <c r="J2" s="100" t="s">
        <v>367</v>
      </c>
    </row>
    <row r="3" spans="1:10" x14ac:dyDescent="0.25">
      <c r="G3" s="211" t="s">
        <v>368</v>
      </c>
      <c r="H3" s="102">
        <v>0.2</v>
      </c>
      <c r="J3" s="2" t="s">
        <v>369</v>
      </c>
    </row>
    <row r="4" spans="1:10" x14ac:dyDescent="0.25">
      <c r="A4" s="325" t="s">
        <v>545</v>
      </c>
      <c r="B4" s="325"/>
      <c r="C4" s="325"/>
      <c r="D4" s="325"/>
      <c r="E4" s="325"/>
    </row>
    <row r="5" spans="1:10" x14ac:dyDescent="0.25">
      <c r="A5" s="103" t="s">
        <v>370</v>
      </c>
      <c r="B5" s="103" t="s">
        <v>371</v>
      </c>
      <c r="C5" s="326">
        <v>8</v>
      </c>
      <c r="D5" s="327">
        <v>2244</v>
      </c>
      <c r="E5" s="328">
        <f t="shared" ref="E5:E8" si="0">C5*D5</f>
        <v>17952</v>
      </c>
    </row>
    <row r="6" spans="1:10" x14ac:dyDescent="0.25">
      <c r="A6" s="103" t="s">
        <v>372</v>
      </c>
      <c r="B6" s="103" t="s">
        <v>373</v>
      </c>
      <c r="C6" s="326">
        <v>6</v>
      </c>
      <c r="D6" s="327">
        <v>0</v>
      </c>
      <c r="E6" s="328">
        <f t="shared" si="0"/>
        <v>0</v>
      </c>
    </row>
    <row r="7" spans="1:10" x14ac:dyDescent="0.25">
      <c r="A7" s="103" t="s">
        <v>375</v>
      </c>
      <c r="B7" s="103" t="s">
        <v>376</v>
      </c>
      <c r="C7" s="326">
        <v>0</v>
      </c>
      <c r="D7" s="327">
        <v>0</v>
      </c>
      <c r="E7" s="328">
        <f t="shared" si="0"/>
        <v>0</v>
      </c>
    </row>
    <row r="8" spans="1:10" x14ac:dyDescent="0.25">
      <c r="A8" s="103" t="s">
        <v>377</v>
      </c>
      <c r="B8" s="103" t="s">
        <v>378</v>
      </c>
      <c r="C8" s="326">
        <v>0</v>
      </c>
      <c r="D8" s="327">
        <v>0</v>
      </c>
      <c r="E8" s="328">
        <f t="shared" si="0"/>
        <v>0</v>
      </c>
    </row>
    <row r="9" spans="1:10" ht="15.75" thickBot="1" x14ac:dyDescent="0.3">
      <c r="A9" s="104"/>
      <c r="B9" s="104"/>
      <c r="C9" s="105"/>
      <c r="D9" s="106"/>
      <c r="E9" s="107"/>
    </row>
    <row r="10" spans="1:10" ht="15.75" thickBot="1" x14ac:dyDescent="0.3">
      <c r="D10" s="53" t="s">
        <v>381</v>
      </c>
      <c r="E10" s="108">
        <f>SUM(E5:E8)</f>
        <v>17952</v>
      </c>
    </row>
    <row r="12" spans="1:10" x14ac:dyDescent="0.25">
      <c r="A12" s="281" t="s">
        <v>384</v>
      </c>
      <c r="B12" s="323"/>
      <c r="C12" s="323"/>
      <c r="D12" s="323"/>
      <c r="E12" s="324"/>
    </row>
    <row r="14" spans="1:10" x14ac:dyDescent="0.25">
      <c r="A14" s="325" t="s">
        <v>387</v>
      </c>
      <c r="B14" s="325"/>
      <c r="C14" s="325"/>
      <c r="D14" s="325"/>
      <c r="E14" s="325"/>
    </row>
    <row r="15" spans="1:10" x14ac:dyDescent="0.25">
      <c r="A15" s="103" t="s">
        <v>370</v>
      </c>
      <c r="B15" s="103" t="s">
        <v>388</v>
      </c>
      <c r="C15" s="326">
        <v>2</v>
      </c>
      <c r="D15" s="327">
        <f>D5</f>
        <v>2244</v>
      </c>
      <c r="E15" s="328">
        <f t="shared" ref="E15:E18" si="1">C15*D15</f>
        <v>4488</v>
      </c>
    </row>
    <row r="16" spans="1:10" x14ac:dyDescent="0.25">
      <c r="A16" s="103" t="s">
        <v>372</v>
      </c>
      <c r="B16" s="103" t="s">
        <v>389</v>
      </c>
      <c r="C16" s="326">
        <v>4</v>
      </c>
      <c r="D16" s="327">
        <v>25</v>
      </c>
      <c r="E16" s="328">
        <f t="shared" si="1"/>
        <v>100</v>
      </c>
    </row>
    <row r="17" spans="1:5" x14ac:dyDescent="0.25">
      <c r="A17" s="103" t="s">
        <v>375</v>
      </c>
      <c r="B17" s="103" t="s">
        <v>389</v>
      </c>
      <c r="C17" s="326">
        <v>0</v>
      </c>
      <c r="D17" s="327">
        <v>0</v>
      </c>
      <c r="E17" s="328">
        <f t="shared" si="1"/>
        <v>0</v>
      </c>
    </row>
    <row r="18" spans="1:5" x14ac:dyDescent="0.25">
      <c r="A18" s="103" t="s">
        <v>377</v>
      </c>
      <c r="B18" s="103" t="s">
        <v>390</v>
      </c>
      <c r="C18" s="326">
        <v>0</v>
      </c>
      <c r="D18" s="327">
        <v>0</v>
      </c>
      <c r="E18" s="328">
        <f t="shared" si="1"/>
        <v>0</v>
      </c>
    </row>
    <row r="19" spans="1:5" ht="15.75" thickBot="1" x14ac:dyDescent="0.3">
      <c r="A19" s="104"/>
      <c r="C19" s="105"/>
      <c r="D19" s="106"/>
      <c r="E19" s="109"/>
    </row>
    <row r="20" spans="1:5" ht="15.75" thickBot="1" x14ac:dyDescent="0.3">
      <c r="A20" s="104"/>
      <c r="C20" s="105"/>
      <c r="D20" s="106"/>
      <c r="E20" s="108">
        <f>SUM(E15:E18)</f>
        <v>4588</v>
      </c>
    </row>
    <row r="22" spans="1:5" x14ac:dyDescent="0.25">
      <c r="A22" s="325" t="s">
        <v>392</v>
      </c>
      <c r="B22" s="325"/>
      <c r="C22" s="325"/>
      <c r="D22" s="325"/>
      <c r="E22" s="325"/>
    </row>
    <row r="23" spans="1:5" x14ac:dyDescent="0.25">
      <c r="A23" s="103" t="s">
        <v>370</v>
      </c>
      <c r="B23" s="103" t="s">
        <v>393</v>
      </c>
      <c r="C23" s="326">
        <v>8</v>
      </c>
      <c r="D23" s="327">
        <f>D15</f>
        <v>2244</v>
      </c>
      <c r="E23" s="328">
        <f t="shared" ref="E23:E26" si="2">C23*D23</f>
        <v>17952</v>
      </c>
    </row>
    <row r="24" spans="1:5" x14ac:dyDescent="0.25">
      <c r="A24" s="103" t="s">
        <v>372</v>
      </c>
      <c r="B24" s="103" t="s">
        <v>394</v>
      </c>
      <c r="C24" s="326">
        <v>4</v>
      </c>
      <c r="D24" s="327">
        <v>0</v>
      </c>
      <c r="E24" s="328">
        <f t="shared" si="2"/>
        <v>0</v>
      </c>
    </row>
    <row r="25" spans="1:5" x14ac:dyDescent="0.25">
      <c r="A25" s="103" t="s">
        <v>375</v>
      </c>
      <c r="B25" s="103" t="s">
        <v>395</v>
      </c>
      <c r="C25" s="326">
        <v>0</v>
      </c>
      <c r="D25" s="327">
        <v>0</v>
      </c>
      <c r="E25" s="328">
        <f t="shared" si="2"/>
        <v>0</v>
      </c>
    </row>
    <row r="26" spans="1:5" x14ac:dyDescent="0.25">
      <c r="A26" s="103" t="s">
        <v>377</v>
      </c>
      <c r="B26" s="103" t="s">
        <v>396</v>
      </c>
      <c r="C26" s="326">
        <v>0</v>
      </c>
      <c r="D26" s="327">
        <v>0</v>
      </c>
      <c r="E26" s="328">
        <f t="shared" si="2"/>
        <v>0</v>
      </c>
    </row>
    <row r="27" spans="1:5" ht="15.75" thickBot="1" x14ac:dyDescent="0.3">
      <c r="C27" s="105"/>
      <c r="D27" s="106"/>
      <c r="E27" s="109"/>
    </row>
    <row r="28" spans="1:5" ht="15.75" thickBot="1" x14ac:dyDescent="0.3">
      <c r="C28" s="105"/>
      <c r="D28" s="106"/>
      <c r="E28" s="108">
        <f>SUM(E23:E26)</f>
        <v>17952</v>
      </c>
    </row>
    <row r="30" spans="1:5" x14ac:dyDescent="0.25">
      <c r="A30" s="325" t="s">
        <v>397</v>
      </c>
      <c r="B30" s="325"/>
      <c r="C30" s="325"/>
      <c r="D30" s="325"/>
      <c r="E30" s="325"/>
    </row>
    <row r="31" spans="1:5" x14ac:dyDescent="0.25">
      <c r="A31" s="103" t="s">
        <v>370</v>
      </c>
      <c r="B31" s="103" t="s">
        <v>395</v>
      </c>
      <c r="C31" s="326">
        <v>4</v>
      </c>
      <c r="D31" s="327">
        <f>D23</f>
        <v>2244</v>
      </c>
      <c r="E31" s="328">
        <f t="shared" ref="E31:E34" si="3">C31*D31</f>
        <v>8976</v>
      </c>
    </row>
    <row r="32" spans="1:5" x14ac:dyDescent="0.25">
      <c r="A32" s="103" t="s">
        <v>372</v>
      </c>
      <c r="B32" s="103" t="s">
        <v>398</v>
      </c>
      <c r="C32" s="326">
        <v>10</v>
      </c>
      <c r="D32" s="327">
        <v>25</v>
      </c>
      <c r="E32" s="328">
        <f t="shared" si="3"/>
        <v>250</v>
      </c>
    </row>
    <row r="33" spans="1:5" x14ac:dyDescent="0.25">
      <c r="A33" s="103" t="s">
        <v>375</v>
      </c>
      <c r="B33" s="103" t="s">
        <v>371</v>
      </c>
      <c r="C33" s="326">
        <v>0</v>
      </c>
      <c r="D33" s="327">
        <v>0</v>
      </c>
      <c r="E33" s="328">
        <f t="shared" si="3"/>
        <v>0</v>
      </c>
    </row>
    <row r="34" spans="1:5" x14ac:dyDescent="0.25">
      <c r="A34" s="103" t="s">
        <v>377</v>
      </c>
      <c r="B34" s="103" t="s">
        <v>399</v>
      </c>
      <c r="C34" s="326">
        <v>0</v>
      </c>
      <c r="D34" s="327">
        <v>0</v>
      </c>
      <c r="E34" s="328">
        <f t="shared" si="3"/>
        <v>0</v>
      </c>
    </row>
    <row r="35" spans="1:5" ht="15.75" thickBot="1" x14ac:dyDescent="0.3">
      <c r="C35" s="105"/>
      <c r="D35" s="106"/>
      <c r="E35" s="109"/>
    </row>
    <row r="36" spans="1:5" ht="15.75" thickBot="1" x14ac:dyDescent="0.3">
      <c r="C36" s="105"/>
      <c r="D36" s="106"/>
      <c r="E36" s="108">
        <f>SUM(E31:E34)</f>
        <v>9226</v>
      </c>
    </row>
    <row r="38" spans="1:5" x14ac:dyDescent="0.25">
      <c r="A38" s="325" t="s">
        <v>400</v>
      </c>
      <c r="B38" s="325"/>
      <c r="C38" s="325"/>
      <c r="D38" s="325"/>
      <c r="E38" s="325"/>
    </row>
    <row r="39" spans="1:5" x14ac:dyDescent="0.25">
      <c r="A39" s="103" t="s">
        <v>370</v>
      </c>
      <c r="B39" s="103" t="s">
        <v>401</v>
      </c>
      <c r="C39" s="326">
        <v>15</v>
      </c>
      <c r="D39" s="327">
        <f>D31</f>
        <v>2244</v>
      </c>
      <c r="E39" s="328">
        <f t="shared" ref="E39:E42" si="4">C39*D39</f>
        <v>33660</v>
      </c>
    </row>
    <row r="40" spans="1:5" x14ac:dyDescent="0.25">
      <c r="A40" s="103" t="s">
        <v>372</v>
      </c>
      <c r="B40" s="103" t="s">
        <v>398</v>
      </c>
      <c r="C40" s="326">
        <v>10</v>
      </c>
      <c r="D40" s="327">
        <v>0</v>
      </c>
      <c r="E40" s="328">
        <f t="shared" si="4"/>
        <v>0</v>
      </c>
    </row>
    <row r="41" spans="1:5" x14ac:dyDescent="0.25">
      <c r="A41" s="103" t="s">
        <v>375</v>
      </c>
      <c r="B41" s="103" t="s">
        <v>402</v>
      </c>
      <c r="C41" s="326">
        <v>0</v>
      </c>
      <c r="D41" s="327">
        <v>0</v>
      </c>
      <c r="E41" s="328">
        <f t="shared" si="4"/>
        <v>0</v>
      </c>
    </row>
    <row r="42" spans="1:5" x14ac:dyDescent="0.25">
      <c r="A42" s="103" t="s">
        <v>377</v>
      </c>
      <c r="B42" s="103" t="s">
        <v>403</v>
      </c>
      <c r="C42" s="326">
        <v>0</v>
      </c>
      <c r="D42" s="327">
        <v>0</v>
      </c>
      <c r="E42" s="328">
        <f t="shared" si="4"/>
        <v>0</v>
      </c>
    </row>
    <row r="43" spans="1:5" ht="15.75" thickBot="1" x14ac:dyDescent="0.3">
      <c r="C43" s="105"/>
      <c r="D43" s="106"/>
      <c r="E43" s="109"/>
    </row>
    <row r="44" spans="1:5" ht="15.75" thickBot="1" x14ac:dyDescent="0.3">
      <c r="C44" s="105"/>
      <c r="D44" s="106"/>
      <c r="E44" s="108">
        <f>SUM(E39:E42)</f>
        <v>33660</v>
      </c>
    </row>
    <row r="46" spans="1:5" x14ac:dyDescent="0.25">
      <c r="A46" s="325" t="s">
        <v>404</v>
      </c>
      <c r="B46" s="325"/>
      <c r="C46" s="325"/>
      <c r="D46" s="325"/>
      <c r="E46" s="325"/>
    </row>
    <row r="47" spans="1:5" x14ac:dyDescent="0.25">
      <c r="A47" s="103" t="s">
        <v>370</v>
      </c>
      <c r="B47" s="103" t="s">
        <v>373</v>
      </c>
      <c r="C47" s="326">
        <v>4</v>
      </c>
      <c r="D47" s="327">
        <f>2860-25</f>
        <v>2835</v>
      </c>
      <c r="E47" s="328">
        <f t="shared" ref="E47:E50" si="5">C47*D47</f>
        <v>11340</v>
      </c>
    </row>
    <row r="48" spans="1:5" x14ac:dyDescent="0.25">
      <c r="A48" s="103" t="s">
        <v>372</v>
      </c>
      <c r="B48" s="103" t="s">
        <v>405</v>
      </c>
      <c r="C48" s="326">
        <v>10</v>
      </c>
      <c r="D48" s="327">
        <v>0</v>
      </c>
      <c r="E48" s="328">
        <f t="shared" si="5"/>
        <v>0</v>
      </c>
    </row>
    <row r="49" spans="1:5" x14ac:dyDescent="0.25">
      <c r="A49" s="103" t="s">
        <v>375</v>
      </c>
      <c r="B49" s="103" t="s">
        <v>406</v>
      </c>
      <c r="C49" s="326">
        <v>0</v>
      </c>
      <c r="D49" s="327">
        <v>0</v>
      </c>
      <c r="E49" s="328">
        <f t="shared" si="5"/>
        <v>0</v>
      </c>
    </row>
    <row r="50" spans="1:5" x14ac:dyDescent="0.25">
      <c r="A50" s="103" t="s">
        <v>377</v>
      </c>
      <c r="B50" s="103" t="s">
        <v>403</v>
      </c>
      <c r="C50" s="326">
        <v>0</v>
      </c>
      <c r="D50" s="327">
        <v>0</v>
      </c>
      <c r="E50" s="328">
        <f t="shared" si="5"/>
        <v>0</v>
      </c>
    </row>
    <row r="51" spans="1:5" ht="15.75" thickBot="1" x14ac:dyDescent="0.3">
      <c r="C51" s="105"/>
      <c r="D51" s="106"/>
      <c r="E51" s="109"/>
    </row>
    <row r="52" spans="1:5" ht="15.75" thickBot="1" x14ac:dyDescent="0.3">
      <c r="C52" s="105"/>
      <c r="D52" s="106"/>
      <c r="E52" s="108">
        <f>SUM(E47:E50)</f>
        <v>11340</v>
      </c>
    </row>
    <row r="53" spans="1:5" x14ac:dyDescent="0.25">
      <c r="C53" s="105"/>
      <c r="D53" s="106"/>
      <c r="E53" s="110"/>
    </row>
    <row r="54" spans="1:5" x14ac:dyDescent="0.25">
      <c r="A54" s="329" t="s">
        <v>546</v>
      </c>
      <c r="B54" s="329"/>
      <c r="C54" s="329"/>
      <c r="D54" s="329"/>
      <c r="E54" s="329"/>
    </row>
    <row r="56" spans="1:5" x14ac:dyDescent="0.25">
      <c r="A56" s="233" t="s">
        <v>407</v>
      </c>
      <c r="B56" s="233"/>
      <c r="C56" s="233"/>
      <c r="D56" s="234">
        <f>E10</f>
        <v>17952</v>
      </c>
      <c r="E56" s="234"/>
    </row>
    <row r="57" spans="1:5" x14ac:dyDescent="0.25">
      <c r="A57" s="233" t="s">
        <v>384</v>
      </c>
      <c r="B57" s="233"/>
      <c r="C57" s="233"/>
      <c r="D57" s="234">
        <f>E20+E28+E36+E44+E52</f>
        <v>76766</v>
      </c>
      <c r="E57" s="234"/>
    </row>
    <row r="58" spans="1:5" x14ac:dyDescent="0.25">
      <c r="A58" s="235" t="s">
        <v>408</v>
      </c>
      <c r="B58" s="235"/>
      <c r="C58" s="235"/>
      <c r="D58" s="234">
        <f>D56+D57</f>
        <v>94718</v>
      </c>
      <c r="E58" s="234"/>
    </row>
    <row r="59" spans="1:5" x14ac:dyDescent="0.25">
      <c r="A59" s="235"/>
      <c r="B59" s="235"/>
      <c r="C59" s="235"/>
      <c r="D59" s="236">
        <f>D58*(1+H3)</f>
        <v>113661.59999999999</v>
      </c>
      <c r="E59" s="236"/>
    </row>
  </sheetData>
  <mergeCells count="17">
    <mergeCell ref="A57:C57"/>
    <mergeCell ref="D57:E57"/>
    <mergeCell ref="A58:C59"/>
    <mergeCell ref="D58:E58"/>
    <mergeCell ref="D59:E59"/>
    <mergeCell ref="A30:E30"/>
    <mergeCell ref="A38:E38"/>
    <mergeCell ref="A46:E46"/>
    <mergeCell ref="A54:E54"/>
    <mergeCell ref="A56:C56"/>
    <mergeCell ref="D56:E56"/>
    <mergeCell ref="A2:E2"/>
    <mergeCell ref="G2:H2"/>
    <mergeCell ref="A4:E4"/>
    <mergeCell ref="A12:E12"/>
    <mergeCell ref="A14:E14"/>
    <mergeCell ref="A22:E22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H54"/>
  <sheetViews>
    <sheetView workbookViewId="0">
      <selection activeCell="T51" sqref="T51"/>
    </sheetView>
  </sheetViews>
  <sheetFormatPr baseColWidth="10" defaultRowHeight="15" x14ac:dyDescent="0.25"/>
  <cols>
    <col min="1" max="1" width="12.85546875" customWidth="1"/>
  </cols>
  <sheetData>
    <row r="1" spans="1:8" x14ac:dyDescent="0.25">
      <c r="A1" s="287" t="s">
        <v>539</v>
      </c>
      <c r="B1" s="287"/>
      <c r="C1" s="287"/>
      <c r="D1" s="287"/>
      <c r="E1" s="287"/>
      <c r="F1" s="287" t="s">
        <v>473</v>
      </c>
      <c r="G1" s="287"/>
      <c r="H1" s="287"/>
    </row>
    <row r="2" spans="1:8" x14ac:dyDescent="0.25">
      <c r="A2" s="210" t="s">
        <v>474</v>
      </c>
      <c r="B2" s="288" t="s">
        <v>540</v>
      </c>
      <c r="C2" s="288"/>
      <c r="D2" s="288"/>
      <c r="E2" s="288"/>
      <c r="F2" s="288"/>
      <c r="G2" s="288"/>
      <c r="H2" s="288"/>
    </row>
    <row r="3" spans="1:8" x14ac:dyDescent="0.25">
      <c r="A3" s="210" t="s">
        <v>475</v>
      </c>
      <c r="B3" s="288" t="s">
        <v>541</v>
      </c>
      <c r="C3" s="288"/>
      <c r="D3" s="288"/>
      <c r="E3" s="288"/>
      <c r="F3" s="288"/>
      <c r="G3" s="288"/>
      <c r="H3" s="288"/>
    </row>
    <row r="4" spans="1:8" x14ac:dyDescent="0.25">
      <c r="A4" s="210" t="s">
        <v>476</v>
      </c>
      <c r="B4" s="288" t="s">
        <v>542</v>
      </c>
      <c r="C4" s="288"/>
      <c r="D4" s="288"/>
      <c r="E4" s="288"/>
      <c r="F4" s="288"/>
      <c r="G4" s="288"/>
      <c r="H4" s="288"/>
    </row>
    <row r="5" spans="1:8" x14ac:dyDescent="0.25">
      <c r="A5" s="210" t="s">
        <v>477</v>
      </c>
      <c r="B5" s="288" t="s">
        <v>543</v>
      </c>
      <c r="C5" s="288"/>
      <c r="D5" s="288"/>
      <c r="E5" s="288"/>
      <c r="F5" s="288"/>
      <c r="G5" s="288"/>
      <c r="H5" s="288"/>
    </row>
    <row r="6" spans="1:8" x14ac:dyDescent="0.25">
      <c r="A6" s="289"/>
      <c r="B6" s="289"/>
      <c r="C6" s="289"/>
      <c r="D6" s="289"/>
      <c r="E6" s="289"/>
      <c r="F6" s="289"/>
      <c r="G6" s="289"/>
      <c r="H6" s="289"/>
    </row>
    <row r="7" spans="1:8" x14ac:dyDescent="0.25">
      <c r="A7" s="290"/>
      <c r="B7" s="290"/>
      <c r="C7" s="290"/>
      <c r="D7" s="290"/>
      <c r="E7" s="208" t="s">
        <v>478</v>
      </c>
      <c r="F7" s="208" t="s">
        <v>475</v>
      </c>
      <c r="G7" s="208" t="s">
        <v>476</v>
      </c>
      <c r="H7" s="208" t="s">
        <v>477</v>
      </c>
    </row>
    <row r="8" spans="1:8" x14ac:dyDescent="0.25">
      <c r="A8" s="286" t="s">
        <v>479</v>
      </c>
      <c r="B8" s="286"/>
      <c r="C8" s="286"/>
      <c r="D8" s="286"/>
      <c r="E8" s="198"/>
      <c r="F8" s="198"/>
      <c r="G8" s="198"/>
      <c r="H8" s="198"/>
    </row>
    <row r="9" spans="1:8" x14ac:dyDescent="0.25">
      <c r="A9" s="286" t="s">
        <v>480</v>
      </c>
      <c r="B9" s="286"/>
      <c r="C9" s="286"/>
      <c r="D9" s="286"/>
      <c r="E9" s="199"/>
      <c r="F9" s="199"/>
      <c r="G9" s="199"/>
      <c r="H9" s="199"/>
    </row>
    <row r="10" spans="1:8" x14ac:dyDescent="0.25">
      <c r="A10" s="286" t="s">
        <v>481</v>
      </c>
      <c r="B10" s="286"/>
      <c r="C10" s="286"/>
      <c r="D10" s="286"/>
      <c r="E10" s="198"/>
      <c r="F10" s="200"/>
      <c r="G10" s="198"/>
      <c r="H10" s="200"/>
    </row>
    <row r="11" spans="1:8" x14ac:dyDescent="0.25">
      <c r="A11" s="286" t="s">
        <v>482</v>
      </c>
      <c r="B11" s="286"/>
      <c r="C11" s="286"/>
      <c r="D11" s="286"/>
      <c r="E11" s="198"/>
      <c r="F11" s="198"/>
      <c r="G11" s="198"/>
      <c r="H11" s="198"/>
    </row>
    <row r="12" spans="1:8" x14ac:dyDescent="0.25">
      <c r="A12" s="286" t="s">
        <v>483</v>
      </c>
      <c r="B12" s="286"/>
      <c r="C12" s="286"/>
      <c r="D12" s="286"/>
      <c r="E12" s="198"/>
      <c r="F12" s="198"/>
      <c r="G12" s="198"/>
      <c r="H12" s="198"/>
    </row>
    <row r="13" spans="1:8" x14ac:dyDescent="0.25">
      <c r="A13" s="286" t="s">
        <v>484</v>
      </c>
      <c r="B13" s="286"/>
      <c r="C13" s="286"/>
      <c r="D13" s="286"/>
      <c r="E13" s="198"/>
      <c r="F13" s="198"/>
      <c r="G13" s="198"/>
      <c r="H13" s="198"/>
    </row>
    <row r="14" spans="1:8" x14ac:dyDescent="0.25">
      <c r="A14" s="291" t="s">
        <v>485</v>
      </c>
      <c r="B14" s="291"/>
      <c r="C14" s="291"/>
      <c r="D14" s="291"/>
      <c r="E14" s="201"/>
      <c r="F14" s="201"/>
      <c r="G14" s="201"/>
      <c r="H14" s="201"/>
    </row>
    <row r="15" spans="1:8" x14ac:dyDescent="0.25">
      <c r="A15" s="292" t="s">
        <v>486</v>
      </c>
      <c r="B15" s="295" t="s">
        <v>487</v>
      </c>
      <c r="C15" s="286" t="s">
        <v>488</v>
      </c>
      <c r="D15" s="286"/>
      <c r="E15" s="199"/>
      <c r="F15" s="199"/>
      <c r="G15" s="199"/>
      <c r="H15" s="199"/>
    </row>
    <row r="16" spans="1:8" x14ac:dyDescent="0.25">
      <c r="A16" s="293"/>
      <c r="B16" s="296"/>
      <c r="C16" s="286" t="s">
        <v>489</v>
      </c>
      <c r="D16" s="286"/>
      <c r="E16" s="199"/>
      <c r="F16" s="199"/>
      <c r="G16" s="199"/>
      <c r="H16" s="199"/>
    </row>
    <row r="17" spans="1:8" x14ac:dyDescent="0.25">
      <c r="A17" s="294"/>
      <c r="B17" s="297"/>
      <c r="C17" s="286" t="s">
        <v>490</v>
      </c>
      <c r="D17" s="286"/>
      <c r="E17" s="199"/>
      <c r="F17" s="199"/>
      <c r="G17" s="199"/>
      <c r="H17" s="199"/>
    </row>
    <row r="18" spans="1:8" x14ac:dyDescent="0.25">
      <c r="A18" s="292" t="s">
        <v>491</v>
      </c>
      <c r="B18" s="198" t="s">
        <v>492</v>
      </c>
      <c r="C18" s="286" t="s">
        <v>493</v>
      </c>
      <c r="D18" s="286"/>
      <c r="E18" s="199"/>
      <c r="F18" s="199"/>
      <c r="G18" s="199"/>
      <c r="H18" s="199"/>
    </row>
    <row r="19" spans="1:8" x14ac:dyDescent="0.25">
      <c r="A19" s="293"/>
      <c r="B19" s="295" t="s">
        <v>494</v>
      </c>
      <c r="C19" s="286" t="s">
        <v>495</v>
      </c>
      <c r="D19" s="286"/>
      <c r="E19" s="198"/>
      <c r="F19" s="198"/>
      <c r="G19" s="198"/>
      <c r="H19" s="198"/>
    </row>
    <row r="20" spans="1:8" x14ac:dyDescent="0.25">
      <c r="A20" s="293"/>
      <c r="B20" s="296"/>
      <c r="C20" s="286" t="s">
        <v>496</v>
      </c>
      <c r="D20" s="286"/>
      <c r="E20" s="198"/>
      <c r="F20" s="198"/>
      <c r="G20" s="198"/>
      <c r="H20" s="198"/>
    </row>
    <row r="21" spans="1:8" x14ac:dyDescent="0.25">
      <c r="A21" s="293"/>
      <c r="B21" s="296"/>
      <c r="C21" s="286" t="s">
        <v>493</v>
      </c>
      <c r="D21" s="286"/>
      <c r="E21" s="199"/>
      <c r="F21" s="199"/>
      <c r="G21" s="199"/>
      <c r="H21" s="199"/>
    </row>
    <row r="22" spans="1:8" x14ac:dyDescent="0.25">
      <c r="A22" s="294"/>
      <c r="B22" s="297"/>
      <c r="C22" s="298" t="s">
        <v>497</v>
      </c>
      <c r="D22" s="299"/>
      <c r="E22" s="199"/>
      <c r="F22" s="199"/>
      <c r="G22" s="199"/>
      <c r="H22" s="199"/>
    </row>
    <row r="23" spans="1:8" x14ac:dyDescent="0.25">
      <c r="A23" s="292" t="s">
        <v>498</v>
      </c>
      <c r="B23" s="300" t="s">
        <v>499</v>
      </c>
      <c r="C23" s="286" t="s">
        <v>493</v>
      </c>
      <c r="D23" s="286"/>
      <c r="E23" s="199"/>
      <c r="F23" s="199"/>
      <c r="G23" s="199"/>
      <c r="H23" s="199"/>
    </row>
    <row r="24" spans="1:8" x14ac:dyDescent="0.25">
      <c r="A24" s="293"/>
      <c r="B24" s="301"/>
      <c r="C24" s="286" t="s">
        <v>500</v>
      </c>
      <c r="D24" s="286"/>
      <c r="E24" s="198"/>
      <c r="F24" s="198"/>
      <c r="G24" s="198"/>
      <c r="H24" s="198"/>
    </row>
    <row r="25" spans="1:8" x14ac:dyDescent="0.25">
      <c r="A25" s="293"/>
      <c r="B25" s="301"/>
      <c r="C25" s="286" t="s">
        <v>501</v>
      </c>
      <c r="D25" s="286"/>
      <c r="E25" s="198"/>
      <c r="F25" s="198"/>
      <c r="G25" s="198"/>
      <c r="H25" s="198"/>
    </row>
    <row r="26" spans="1:8" x14ac:dyDescent="0.25">
      <c r="A26" s="293"/>
      <c r="B26" s="302"/>
      <c r="C26" s="303" t="s">
        <v>502</v>
      </c>
      <c r="D26" s="304"/>
      <c r="E26" s="198"/>
      <c r="F26" s="198"/>
      <c r="G26" s="198"/>
      <c r="H26" s="198"/>
    </row>
    <row r="27" spans="1:8" x14ac:dyDescent="0.25">
      <c r="A27" s="293"/>
      <c r="B27" s="300" t="s">
        <v>503</v>
      </c>
      <c r="C27" s="286" t="s">
        <v>504</v>
      </c>
      <c r="D27" s="286"/>
      <c r="E27" s="198"/>
      <c r="F27" s="198"/>
      <c r="G27" s="198"/>
      <c r="H27" s="198"/>
    </row>
    <row r="28" spans="1:8" x14ac:dyDescent="0.25">
      <c r="A28" s="293"/>
      <c r="B28" s="302"/>
      <c r="C28" s="202" t="s">
        <v>505</v>
      </c>
      <c r="D28" s="202"/>
      <c r="E28" s="198"/>
      <c r="F28" s="198"/>
      <c r="G28" s="198"/>
      <c r="H28" s="198"/>
    </row>
    <row r="29" spans="1:8" x14ac:dyDescent="0.25">
      <c r="A29" s="294"/>
      <c r="B29" s="198" t="s">
        <v>506</v>
      </c>
      <c r="C29" s="286" t="s">
        <v>493</v>
      </c>
      <c r="D29" s="286"/>
      <c r="E29" s="199"/>
      <c r="F29" s="199"/>
      <c r="G29" s="199"/>
      <c r="H29" s="199"/>
    </row>
    <row r="30" spans="1:8" x14ac:dyDescent="0.25">
      <c r="A30" s="305" t="s">
        <v>507</v>
      </c>
      <c r="B30" s="300" t="s">
        <v>508</v>
      </c>
      <c r="C30" s="286" t="s">
        <v>509</v>
      </c>
      <c r="D30" s="286"/>
      <c r="E30" s="198"/>
      <c r="F30" s="198"/>
      <c r="G30" s="198"/>
      <c r="H30" s="198"/>
    </row>
    <row r="31" spans="1:8" x14ac:dyDescent="0.25">
      <c r="A31" s="306"/>
      <c r="B31" s="301"/>
      <c r="C31" s="308" t="s">
        <v>510</v>
      </c>
      <c r="D31" s="308"/>
      <c r="E31" s="198"/>
      <c r="F31" s="198"/>
      <c r="G31" s="198"/>
      <c r="H31" s="198"/>
    </row>
    <row r="32" spans="1:8" x14ac:dyDescent="0.25">
      <c r="A32" s="306"/>
      <c r="B32" s="302"/>
      <c r="C32" s="303" t="s">
        <v>511</v>
      </c>
      <c r="D32" s="304"/>
      <c r="E32" s="198"/>
      <c r="F32" s="198"/>
      <c r="G32" s="198"/>
      <c r="H32" s="198"/>
    </row>
    <row r="33" spans="1:8" x14ac:dyDescent="0.25">
      <c r="A33" s="306"/>
      <c r="B33" s="309" t="s">
        <v>512</v>
      </c>
      <c r="C33" s="286" t="s">
        <v>513</v>
      </c>
      <c r="D33" s="286"/>
      <c r="E33" s="198"/>
      <c r="F33" s="198"/>
      <c r="G33" s="198"/>
      <c r="H33" s="198"/>
    </row>
    <row r="34" spans="1:8" x14ac:dyDescent="0.25">
      <c r="A34" s="306"/>
      <c r="B34" s="309"/>
      <c r="C34" s="298" t="s">
        <v>514</v>
      </c>
      <c r="D34" s="299"/>
      <c r="E34" s="198"/>
      <c r="F34" s="198"/>
      <c r="G34" s="198"/>
      <c r="H34" s="198"/>
    </row>
    <row r="35" spans="1:8" x14ac:dyDescent="0.25">
      <c r="A35" s="307"/>
      <c r="B35" s="203" t="s">
        <v>515</v>
      </c>
      <c r="C35" s="298" t="s">
        <v>516</v>
      </c>
      <c r="D35" s="299"/>
      <c r="E35" s="198"/>
      <c r="F35" s="198"/>
      <c r="G35" s="198"/>
      <c r="H35" s="198"/>
    </row>
    <row r="36" spans="1:8" x14ac:dyDescent="0.25">
      <c r="A36" s="305" t="s">
        <v>517</v>
      </c>
      <c r="B36" s="295" t="s">
        <v>518</v>
      </c>
      <c r="C36" s="202" t="s">
        <v>519</v>
      </c>
      <c r="D36" s="202"/>
      <c r="E36" s="199"/>
      <c r="F36" s="199"/>
      <c r="G36" s="199"/>
      <c r="H36" s="199"/>
    </row>
    <row r="37" spans="1:8" x14ac:dyDescent="0.25">
      <c r="A37" s="306"/>
      <c r="B37" s="297"/>
      <c r="C37" s="202" t="s">
        <v>520</v>
      </c>
      <c r="D37" s="202"/>
      <c r="E37" s="199"/>
      <c r="F37" s="199"/>
      <c r="G37" s="199"/>
      <c r="H37" s="199"/>
    </row>
    <row r="38" spans="1:8" ht="25.5" x14ac:dyDescent="0.25">
      <c r="A38" s="307"/>
      <c r="B38" s="204" t="s">
        <v>521</v>
      </c>
      <c r="C38" s="202" t="s">
        <v>522</v>
      </c>
      <c r="D38" s="202"/>
      <c r="E38" s="199"/>
      <c r="F38" s="199"/>
      <c r="G38" s="199"/>
      <c r="H38" s="199"/>
    </row>
    <row r="39" spans="1:8" x14ac:dyDescent="0.25">
      <c r="A39" s="305" t="s">
        <v>523</v>
      </c>
      <c r="B39" s="295" t="s">
        <v>524</v>
      </c>
      <c r="C39" s="286" t="s">
        <v>525</v>
      </c>
      <c r="D39" s="286"/>
      <c r="E39" s="198"/>
      <c r="F39" s="198"/>
      <c r="G39" s="198"/>
      <c r="H39" s="198"/>
    </row>
    <row r="40" spans="1:8" x14ac:dyDescent="0.25">
      <c r="A40" s="306"/>
      <c r="B40" s="296"/>
      <c r="C40" s="286" t="s">
        <v>526</v>
      </c>
      <c r="D40" s="286"/>
      <c r="E40" s="198"/>
      <c r="F40" s="198"/>
      <c r="G40" s="198"/>
      <c r="H40" s="198"/>
    </row>
    <row r="41" spans="1:8" x14ac:dyDescent="0.25">
      <c r="A41" s="306"/>
      <c r="B41" s="297"/>
      <c r="C41" s="286" t="s">
        <v>527</v>
      </c>
      <c r="D41" s="286"/>
      <c r="E41" s="198"/>
      <c r="F41" s="198"/>
      <c r="G41" s="198"/>
      <c r="H41" s="198"/>
    </row>
    <row r="42" spans="1:8" x14ac:dyDescent="0.25">
      <c r="A42" s="306"/>
      <c r="B42" s="309" t="s">
        <v>528</v>
      </c>
      <c r="C42" s="286" t="s">
        <v>529</v>
      </c>
      <c r="D42" s="286"/>
      <c r="E42" s="198"/>
      <c r="F42" s="198"/>
      <c r="G42" s="198"/>
      <c r="H42" s="198"/>
    </row>
    <row r="43" spans="1:8" x14ac:dyDescent="0.25">
      <c r="A43" s="306"/>
      <c r="B43" s="309"/>
      <c r="C43" s="286" t="s">
        <v>530</v>
      </c>
      <c r="D43" s="286"/>
      <c r="E43" s="198"/>
      <c r="F43" s="198"/>
      <c r="G43" s="198"/>
      <c r="H43" s="198"/>
    </row>
    <row r="44" spans="1:8" x14ac:dyDescent="0.25">
      <c r="A44" s="306"/>
      <c r="B44" s="309"/>
      <c r="C44" s="286" t="s">
        <v>531</v>
      </c>
      <c r="D44" s="286"/>
      <c r="E44" s="198"/>
      <c r="F44" s="198"/>
      <c r="G44" s="198"/>
      <c r="H44" s="198"/>
    </row>
    <row r="45" spans="1:8" x14ac:dyDescent="0.25">
      <c r="A45" s="306"/>
      <c r="B45" s="310" t="s">
        <v>532</v>
      </c>
      <c r="C45" s="286" t="s">
        <v>533</v>
      </c>
      <c r="D45" s="286"/>
      <c r="E45" s="198"/>
      <c r="F45" s="198"/>
      <c r="G45" s="198"/>
      <c r="H45" s="198"/>
    </row>
    <row r="46" spans="1:8" x14ac:dyDescent="0.25">
      <c r="A46" s="306"/>
      <c r="B46" s="310"/>
      <c r="C46" s="286" t="s">
        <v>534</v>
      </c>
      <c r="D46" s="286"/>
      <c r="E46" s="198"/>
      <c r="F46" s="198"/>
      <c r="G46" s="198"/>
      <c r="H46" s="198"/>
    </row>
    <row r="47" spans="1:8" x14ac:dyDescent="0.25">
      <c r="A47" s="306"/>
      <c r="B47" s="310"/>
      <c r="C47" s="286" t="s">
        <v>535</v>
      </c>
      <c r="D47" s="286"/>
      <c r="E47" s="198"/>
      <c r="F47" s="198"/>
      <c r="G47" s="198"/>
      <c r="H47" s="198"/>
    </row>
    <row r="48" spans="1:8" x14ac:dyDescent="0.25">
      <c r="A48" s="307"/>
      <c r="B48" s="310"/>
      <c r="C48" s="286" t="s">
        <v>536</v>
      </c>
      <c r="D48" s="286"/>
      <c r="E48" s="198"/>
      <c r="F48" s="198"/>
      <c r="G48" s="198"/>
      <c r="H48" s="198"/>
    </row>
    <row r="49" spans="1:8" x14ac:dyDescent="0.25">
      <c r="A49" s="205"/>
      <c r="B49" s="14"/>
      <c r="C49" s="206"/>
      <c r="D49" s="206"/>
      <c r="E49" s="207"/>
      <c r="F49" s="207"/>
      <c r="G49" s="207"/>
      <c r="H49" s="207"/>
    </row>
    <row r="50" spans="1:8" x14ac:dyDescent="0.25">
      <c r="A50" s="205"/>
      <c r="B50" s="317" t="s">
        <v>537</v>
      </c>
      <c r="C50" s="318"/>
      <c r="D50" s="318"/>
      <c r="E50" s="319"/>
      <c r="F50" s="320" t="s">
        <v>538</v>
      </c>
      <c r="G50" s="321"/>
      <c r="H50" s="322"/>
    </row>
    <row r="51" spans="1:8" ht="25.5" customHeight="1" x14ac:dyDescent="0.25">
      <c r="A51" s="209" t="s">
        <v>474</v>
      </c>
      <c r="B51" s="311"/>
      <c r="C51" s="312"/>
      <c r="D51" s="312"/>
      <c r="E51" s="313"/>
      <c r="F51" s="314"/>
      <c r="G51" s="315"/>
      <c r="H51" s="316"/>
    </row>
    <row r="52" spans="1:8" ht="22.5" customHeight="1" x14ac:dyDescent="0.25">
      <c r="A52" s="209" t="s">
        <v>475</v>
      </c>
      <c r="B52" s="311"/>
      <c r="C52" s="312"/>
      <c r="D52" s="312"/>
      <c r="E52" s="313"/>
      <c r="F52" s="314"/>
      <c r="G52" s="315"/>
      <c r="H52" s="316"/>
    </row>
    <row r="53" spans="1:8" ht="22.5" customHeight="1" x14ac:dyDescent="0.25">
      <c r="A53" s="209" t="s">
        <v>476</v>
      </c>
      <c r="B53" s="311"/>
      <c r="C53" s="312"/>
      <c r="D53" s="312"/>
      <c r="E53" s="313"/>
      <c r="F53" s="314"/>
      <c r="G53" s="315"/>
      <c r="H53" s="316"/>
    </row>
    <row r="54" spans="1:8" ht="22.5" customHeight="1" x14ac:dyDescent="0.25">
      <c r="A54" s="209" t="s">
        <v>477</v>
      </c>
      <c r="B54" s="311"/>
      <c r="C54" s="312"/>
      <c r="D54" s="312"/>
      <c r="E54" s="313"/>
      <c r="F54" s="314"/>
      <c r="G54" s="315"/>
      <c r="H54" s="316"/>
    </row>
  </sheetData>
  <mergeCells count="71">
    <mergeCell ref="B53:E53"/>
    <mergeCell ref="F53:H53"/>
    <mergeCell ref="B54:E54"/>
    <mergeCell ref="F54:H54"/>
    <mergeCell ref="B50:E50"/>
    <mergeCell ref="F50:H50"/>
    <mergeCell ref="B51:E51"/>
    <mergeCell ref="F51:H51"/>
    <mergeCell ref="B52:E52"/>
    <mergeCell ref="F52:H52"/>
    <mergeCell ref="A36:A38"/>
    <mergeCell ref="B36:B37"/>
    <mergeCell ref="A39:A48"/>
    <mergeCell ref="B39:B41"/>
    <mergeCell ref="C39:D39"/>
    <mergeCell ref="C40:D40"/>
    <mergeCell ref="C41:D41"/>
    <mergeCell ref="B42:B44"/>
    <mergeCell ref="C42:D42"/>
    <mergeCell ref="C43:D43"/>
    <mergeCell ref="C44:D44"/>
    <mergeCell ref="B45:B48"/>
    <mergeCell ref="C45:D45"/>
    <mergeCell ref="C46:D46"/>
    <mergeCell ref="C47:D47"/>
    <mergeCell ref="C48:D48"/>
    <mergeCell ref="A30:A35"/>
    <mergeCell ref="B30:B32"/>
    <mergeCell ref="C30:D30"/>
    <mergeCell ref="C31:D31"/>
    <mergeCell ref="C32:D32"/>
    <mergeCell ref="B33:B34"/>
    <mergeCell ref="C33:D33"/>
    <mergeCell ref="C34:D34"/>
    <mergeCell ref="C35:D35"/>
    <mergeCell ref="A23:A29"/>
    <mergeCell ref="B23:B26"/>
    <mergeCell ref="C23:D23"/>
    <mergeCell ref="C24:D24"/>
    <mergeCell ref="C25:D25"/>
    <mergeCell ref="C26:D26"/>
    <mergeCell ref="B27:B28"/>
    <mergeCell ref="C27:D27"/>
    <mergeCell ref="C29:D29"/>
    <mergeCell ref="A18:A22"/>
    <mergeCell ref="C18:D18"/>
    <mergeCell ref="B19:B22"/>
    <mergeCell ref="C19:D19"/>
    <mergeCell ref="C20:D20"/>
    <mergeCell ref="C21:D21"/>
    <mergeCell ref="C22:D22"/>
    <mergeCell ref="A12:D12"/>
    <mergeCell ref="A13:D13"/>
    <mergeCell ref="A14:D14"/>
    <mergeCell ref="A15:A17"/>
    <mergeCell ref="B15:B17"/>
    <mergeCell ref="C15:D15"/>
    <mergeCell ref="C16:D16"/>
    <mergeCell ref="C17:D17"/>
    <mergeCell ref="A11:D11"/>
    <mergeCell ref="A1:E1"/>
    <mergeCell ref="F1:H1"/>
    <mergeCell ref="B2:H2"/>
    <mergeCell ref="B3:H3"/>
    <mergeCell ref="B4:H4"/>
    <mergeCell ref="B5:H5"/>
    <mergeCell ref="A6:H6"/>
    <mergeCell ref="A7:D7"/>
    <mergeCell ref="A8:D8"/>
    <mergeCell ref="A9:D9"/>
    <mergeCell ref="A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4:G77"/>
  <sheetViews>
    <sheetView view="pageLayout" zoomScale="70" zoomScaleNormal="100" zoomScalePageLayoutView="70" workbookViewId="0">
      <selection activeCell="J35" sqref="J35"/>
    </sheetView>
  </sheetViews>
  <sheetFormatPr baseColWidth="10" defaultRowHeight="15" x14ac:dyDescent="0.25"/>
  <cols>
    <col min="1" max="1" width="13" style="53" customWidth="1"/>
    <col min="2" max="16384" width="11.42578125" style="2"/>
  </cols>
  <sheetData>
    <row r="4" spans="1:7" x14ac:dyDescent="0.25">
      <c r="B4" s="215" t="s">
        <v>231</v>
      </c>
      <c r="C4" s="215"/>
      <c r="D4" s="215"/>
      <c r="E4" s="215"/>
      <c r="F4" s="215"/>
    </row>
    <row r="5" spans="1:7" x14ac:dyDescent="0.25">
      <c r="B5" s="215"/>
      <c r="C5" s="215"/>
      <c r="D5" s="215"/>
      <c r="E5" s="215"/>
      <c r="F5" s="215"/>
    </row>
    <row r="8" spans="1:7" ht="15.75" x14ac:dyDescent="0.25">
      <c r="A8" s="214" t="s">
        <v>126</v>
      </c>
      <c r="B8" s="214"/>
      <c r="C8" s="214"/>
      <c r="D8" s="214"/>
      <c r="E8" s="214"/>
      <c r="F8" s="214"/>
      <c r="G8" s="214"/>
    </row>
    <row r="9" spans="1:7" x14ac:dyDescent="0.25">
      <c r="A9" s="52" t="s">
        <v>127</v>
      </c>
      <c r="B9" s="213" t="s">
        <v>128</v>
      </c>
      <c r="C9" s="213"/>
      <c r="D9" s="213"/>
      <c r="E9" s="213"/>
      <c r="F9" s="213"/>
      <c r="G9" s="213"/>
    </row>
    <row r="10" spans="1:7" x14ac:dyDescent="0.25">
      <c r="A10" s="52" t="s">
        <v>129</v>
      </c>
      <c r="B10" s="213" t="s">
        <v>130</v>
      </c>
      <c r="C10" s="213"/>
      <c r="D10" s="213"/>
      <c r="E10" s="213"/>
      <c r="F10" s="213"/>
      <c r="G10" s="213"/>
    </row>
    <row r="11" spans="1:7" x14ac:dyDescent="0.25">
      <c r="A11" s="52" t="s">
        <v>131</v>
      </c>
      <c r="B11" s="213" t="s">
        <v>132</v>
      </c>
      <c r="C11" s="213"/>
      <c r="D11" s="213"/>
      <c r="E11" s="213"/>
      <c r="F11" s="213"/>
      <c r="G11" s="213"/>
    </row>
    <row r="12" spans="1:7" x14ac:dyDescent="0.25">
      <c r="A12" s="52" t="s">
        <v>133</v>
      </c>
      <c r="B12" s="213" t="s">
        <v>134</v>
      </c>
      <c r="C12" s="213"/>
      <c r="D12" s="213"/>
      <c r="E12" s="213"/>
      <c r="F12" s="213"/>
      <c r="G12" s="213"/>
    </row>
    <row r="13" spans="1:7" x14ac:dyDescent="0.25">
      <c r="A13" s="52" t="s">
        <v>135</v>
      </c>
      <c r="B13" s="213" t="s">
        <v>136</v>
      </c>
      <c r="C13" s="213"/>
      <c r="D13" s="213"/>
      <c r="E13" s="213"/>
      <c r="F13" s="213"/>
      <c r="G13" s="213"/>
    </row>
    <row r="14" spans="1:7" x14ac:dyDescent="0.25">
      <c r="A14" s="52" t="s">
        <v>137</v>
      </c>
      <c r="B14" s="213" t="s">
        <v>138</v>
      </c>
      <c r="C14" s="213"/>
      <c r="D14" s="213"/>
      <c r="E14" s="213"/>
      <c r="F14" s="213"/>
      <c r="G14" s="213"/>
    </row>
    <row r="15" spans="1:7" x14ac:dyDescent="0.25">
      <c r="A15" s="52" t="s">
        <v>139</v>
      </c>
      <c r="B15" s="213" t="s">
        <v>140</v>
      </c>
      <c r="C15" s="213"/>
      <c r="D15" s="213"/>
      <c r="E15" s="213"/>
      <c r="F15" s="213"/>
      <c r="G15" s="213"/>
    </row>
    <row r="16" spans="1:7" x14ac:dyDescent="0.25">
      <c r="A16" s="52" t="s">
        <v>141</v>
      </c>
      <c r="B16" s="213" t="s">
        <v>142</v>
      </c>
      <c r="C16" s="213"/>
      <c r="D16" s="213"/>
      <c r="E16" s="213"/>
      <c r="F16" s="213"/>
      <c r="G16" s="213"/>
    </row>
    <row r="17" spans="1:7" x14ac:dyDescent="0.25">
      <c r="A17" s="52" t="s">
        <v>143</v>
      </c>
      <c r="B17" s="213" t="s">
        <v>144</v>
      </c>
      <c r="C17" s="213"/>
      <c r="D17" s="213"/>
      <c r="E17" s="213"/>
      <c r="F17" s="213"/>
      <c r="G17" s="213"/>
    </row>
    <row r="18" spans="1:7" x14ac:dyDescent="0.25">
      <c r="A18" s="52" t="s">
        <v>145</v>
      </c>
      <c r="B18" s="213" t="s">
        <v>146</v>
      </c>
      <c r="C18" s="213"/>
      <c r="D18" s="213"/>
      <c r="E18" s="213"/>
      <c r="F18" s="213"/>
      <c r="G18" s="213"/>
    </row>
    <row r="19" spans="1:7" x14ac:dyDescent="0.25">
      <c r="A19" s="52" t="s">
        <v>147</v>
      </c>
      <c r="B19" s="213" t="s">
        <v>148</v>
      </c>
      <c r="C19" s="213"/>
      <c r="D19" s="213"/>
      <c r="E19" s="213"/>
      <c r="F19" s="213"/>
      <c r="G19" s="213"/>
    </row>
    <row r="20" spans="1:7" x14ac:dyDescent="0.25">
      <c r="A20" s="52" t="s">
        <v>149</v>
      </c>
      <c r="B20" s="213" t="s">
        <v>150</v>
      </c>
      <c r="C20" s="213"/>
      <c r="D20" s="213"/>
      <c r="E20" s="213"/>
      <c r="F20" s="213"/>
      <c r="G20" s="213"/>
    </row>
    <row r="21" spans="1:7" x14ac:dyDescent="0.25">
      <c r="A21" s="52" t="s">
        <v>151</v>
      </c>
      <c r="B21" s="213" t="s">
        <v>152</v>
      </c>
      <c r="C21" s="213"/>
      <c r="D21" s="213"/>
      <c r="E21" s="213"/>
      <c r="F21" s="213"/>
      <c r="G21" s="213"/>
    </row>
    <row r="22" spans="1:7" x14ac:dyDescent="0.25">
      <c r="A22" s="52" t="s">
        <v>153</v>
      </c>
      <c r="B22" s="213" t="s">
        <v>154</v>
      </c>
      <c r="C22" s="213"/>
      <c r="D22" s="213"/>
      <c r="E22" s="213"/>
      <c r="F22" s="213"/>
      <c r="G22" s="213"/>
    </row>
    <row r="23" spans="1:7" x14ac:dyDescent="0.25">
      <c r="A23" s="52" t="s">
        <v>155</v>
      </c>
      <c r="B23" s="213" t="s">
        <v>156</v>
      </c>
      <c r="C23" s="213"/>
      <c r="D23" s="213"/>
      <c r="E23" s="213"/>
      <c r="F23" s="213"/>
      <c r="G23" s="213"/>
    </row>
    <row r="24" spans="1:7" x14ac:dyDescent="0.25">
      <c r="A24" s="52" t="s">
        <v>157</v>
      </c>
      <c r="B24" s="213" t="s">
        <v>158</v>
      </c>
      <c r="C24" s="213"/>
      <c r="D24" s="213"/>
      <c r="E24" s="213"/>
      <c r="F24" s="213"/>
      <c r="G24" s="213"/>
    </row>
    <row r="25" spans="1:7" x14ac:dyDescent="0.25">
      <c r="A25" s="52" t="s">
        <v>159</v>
      </c>
      <c r="B25" s="213" t="s">
        <v>160</v>
      </c>
      <c r="C25" s="213"/>
      <c r="D25" s="213"/>
      <c r="E25" s="213"/>
      <c r="F25" s="213"/>
      <c r="G25" s="213"/>
    </row>
    <row r="26" spans="1:7" x14ac:dyDescent="0.25">
      <c r="A26" s="52" t="s">
        <v>161</v>
      </c>
      <c r="B26" s="213" t="s">
        <v>162</v>
      </c>
      <c r="C26" s="213"/>
      <c r="D26" s="213"/>
      <c r="E26" s="213"/>
      <c r="F26" s="213"/>
      <c r="G26" s="213"/>
    </row>
    <row r="27" spans="1:7" x14ac:dyDescent="0.25">
      <c r="A27" s="52" t="s">
        <v>163</v>
      </c>
      <c r="B27" s="213" t="s">
        <v>164</v>
      </c>
      <c r="C27" s="213"/>
      <c r="D27" s="213"/>
      <c r="E27" s="213"/>
      <c r="F27" s="213"/>
      <c r="G27" s="213"/>
    </row>
    <row r="28" spans="1:7" x14ac:dyDescent="0.25">
      <c r="A28" s="52" t="s">
        <v>165</v>
      </c>
      <c r="B28" s="213" t="s">
        <v>166</v>
      </c>
      <c r="C28" s="213"/>
      <c r="D28" s="213"/>
      <c r="E28" s="213"/>
      <c r="F28" s="213"/>
      <c r="G28" s="213"/>
    </row>
    <row r="29" spans="1:7" x14ac:dyDescent="0.25">
      <c r="A29" s="52" t="s">
        <v>167</v>
      </c>
      <c r="B29" s="213" t="s">
        <v>168</v>
      </c>
      <c r="C29" s="213"/>
      <c r="D29" s="213"/>
      <c r="E29" s="213"/>
      <c r="F29" s="213"/>
      <c r="G29" s="213"/>
    </row>
    <row r="30" spans="1:7" x14ac:dyDescent="0.25">
      <c r="A30" s="52" t="s">
        <v>169</v>
      </c>
      <c r="B30" s="213" t="s">
        <v>170</v>
      </c>
      <c r="C30" s="213"/>
      <c r="D30" s="213"/>
      <c r="E30" s="213"/>
      <c r="F30" s="213"/>
      <c r="G30" s="213"/>
    </row>
    <row r="31" spans="1:7" x14ac:dyDescent="0.25">
      <c r="A31" s="52" t="s">
        <v>171</v>
      </c>
      <c r="B31" s="213" t="s">
        <v>172</v>
      </c>
      <c r="C31" s="213"/>
      <c r="D31" s="213"/>
      <c r="E31" s="213"/>
      <c r="F31" s="213"/>
      <c r="G31" s="213"/>
    </row>
    <row r="32" spans="1:7" x14ac:dyDescent="0.25">
      <c r="A32" s="52" t="s">
        <v>173</v>
      </c>
      <c r="B32" s="213" t="s">
        <v>174</v>
      </c>
      <c r="C32" s="213"/>
      <c r="D32" s="213"/>
      <c r="E32" s="213"/>
      <c r="F32" s="213"/>
      <c r="G32" s="213"/>
    </row>
    <row r="33" spans="1:7" ht="14.25" customHeight="1" x14ac:dyDescent="0.25">
      <c r="A33" s="52" t="s">
        <v>175</v>
      </c>
      <c r="B33" s="213" t="s">
        <v>176</v>
      </c>
      <c r="C33" s="213"/>
      <c r="D33" s="213"/>
      <c r="E33" s="213"/>
      <c r="F33" s="213"/>
      <c r="G33" s="213"/>
    </row>
    <row r="34" spans="1:7" x14ac:dyDescent="0.25">
      <c r="A34" s="52" t="s">
        <v>177</v>
      </c>
      <c r="B34" s="213" t="s">
        <v>178</v>
      </c>
      <c r="C34" s="213"/>
      <c r="D34" s="213"/>
      <c r="E34" s="213"/>
      <c r="F34" s="213"/>
      <c r="G34" s="213"/>
    </row>
    <row r="35" spans="1:7" x14ac:dyDescent="0.25">
      <c r="A35" s="52" t="s">
        <v>179</v>
      </c>
      <c r="B35" s="213" t="s">
        <v>180</v>
      </c>
      <c r="C35" s="213"/>
      <c r="D35" s="213"/>
      <c r="E35" s="213"/>
      <c r="F35" s="213"/>
      <c r="G35" s="213"/>
    </row>
    <row r="36" spans="1:7" x14ac:dyDescent="0.25">
      <c r="A36" s="52" t="s">
        <v>181</v>
      </c>
      <c r="B36" s="213" t="s">
        <v>182</v>
      </c>
      <c r="C36" s="213"/>
      <c r="D36" s="213"/>
      <c r="E36" s="213"/>
      <c r="F36" s="213"/>
      <c r="G36" s="213"/>
    </row>
    <row r="37" spans="1:7" x14ac:dyDescent="0.25">
      <c r="A37" s="80" t="s">
        <v>257</v>
      </c>
      <c r="B37" s="213" t="s">
        <v>258</v>
      </c>
      <c r="C37" s="213"/>
      <c r="D37" s="213"/>
      <c r="E37" s="213"/>
      <c r="F37" s="213"/>
      <c r="G37" s="213"/>
    </row>
    <row r="38" spans="1:7" x14ac:dyDescent="0.25">
      <c r="A38" s="52" t="s">
        <v>183</v>
      </c>
      <c r="B38" s="213" t="s">
        <v>184</v>
      </c>
      <c r="C38" s="213"/>
      <c r="D38" s="213"/>
      <c r="E38" s="213"/>
      <c r="F38" s="213"/>
      <c r="G38" s="213"/>
    </row>
    <row r="39" spans="1:7" x14ac:dyDescent="0.25">
      <c r="A39" s="52" t="s">
        <v>185</v>
      </c>
      <c r="B39" s="213" t="s">
        <v>186</v>
      </c>
      <c r="C39" s="213"/>
      <c r="D39" s="213"/>
      <c r="E39" s="213"/>
      <c r="F39" s="213"/>
      <c r="G39" s="213"/>
    </row>
    <row r="40" spans="1:7" x14ac:dyDescent="0.25">
      <c r="A40" s="52" t="s">
        <v>187</v>
      </c>
      <c r="B40" s="213" t="s">
        <v>188</v>
      </c>
      <c r="C40" s="213"/>
      <c r="D40" s="213"/>
      <c r="E40" s="213"/>
      <c r="F40" s="213"/>
      <c r="G40" s="213"/>
    </row>
    <row r="41" spans="1:7" x14ac:dyDescent="0.25">
      <c r="A41" s="52" t="s">
        <v>189</v>
      </c>
      <c r="B41" s="213" t="s">
        <v>190</v>
      </c>
      <c r="C41" s="213"/>
      <c r="D41" s="213"/>
      <c r="E41" s="213"/>
      <c r="F41" s="213"/>
      <c r="G41" s="213"/>
    </row>
    <row r="42" spans="1:7" x14ac:dyDescent="0.25">
      <c r="A42" s="52" t="s">
        <v>191</v>
      </c>
      <c r="B42" s="213" t="s">
        <v>192</v>
      </c>
      <c r="C42" s="213"/>
      <c r="D42" s="213"/>
      <c r="E42" s="213"/>
      <c r="F42" s="213"/>
      <c r="G42" s="213"/>
    </row>
    <row r="43" spans="1:7" x14ac:dyDescent="0.25">
      <c r="A43" s="52" t="s">
        <v>193</v>
      </c>
      <c r="B43" s="213" t="s">
        <v>194</v>
      </c>
      <c r="C43" s="213"/>
      <c r="D43" s="213"/>
      <c r="E43" s="213"/>
      <c r="F43" s="213"/>
      <c r="G43" s="213"/>
    </row>
    <row r="44" spans="1:7" x14ac:dyDescent="0.25">
      <c r="A44" s="52" t="s">
        <v>195</v>
      </c>
      <c r="B44" s="213" t="s">
        <v>196</v>
      </c>
      <c r="C44" s="213"/>
      <c r="D44" s="213"/>
      <c r="E44" s="213"/>
      <c r="F44" s="213"/>
      <c r="G44" s="213"/>
    </row>
    <row r="45" spans="1:7" x14ac:dyDescent="0.25">
      <c r="A45" s="52" t="s">
        <v>197</v>
      </c>
      <c r="B45" s="213" t="s">
        <v>198</v>
      </c>
      <c r="C45" s="213"/>
      <c r="D45" s="213"/>
      <c r="E45" s="213"/>
      <c r="F45" s="213"/>
      <c r="G45" s="213"/>
    </row>
    <row r="46" spans="1:7" x14ac:dyDescent="0.25">
      <c r="A46" s="52" t="s">
        <v>199</v>
      </c>
      <c r="B46" s="213" t="s">
        <v>200</v>
      </c>
      <c r="C46" s="213"/>
      <c r="D46" s="213"/>
      <c r="E46" s="213"/>
      <c r="F46" s="213"/>
      <c r="G46" s="213"/>
    </row>
    <row r="47" spans="1:7" x14ac:dyDescent="0.25">
      <c r="A47" s="52" t="s">
        <v>201</v>
      </c>
      <c r="B47" s="213" t="s">
        <v>202</v>
      </c>
      <c r="C47" s="213"/>
      <c r="D47" s="213"/>
      <c r="E47" s="213"/>
      <c r="F47" s="213"/>
      <c r="G47" s="213"/>
    </row>
    <row r="48" spans="1:7" x14ac:dyDescent="0.25">
      <c r="A48" s="52" t="s">
        <v>203</v>
      </c>
      <c r="B48" s="213" t="s">
        <v>204</v>
      </c>
      <c r="C48" s="213"/>
      <c r="D48" s="213"/>
      <c r="E48" s="213"/>
      <c r="F48" s="213"/>
      <c r="G48" s="213"/>
    </row>
    <row r="49" spans="1:7" x14ac:dyDescent="0.25">
      <c r="A49" s="52" t="s">
        <v>205</v>
      </c>
      <c r="B49" s="213" t="s">
        <v>206</v>
      </c>
      <c r="C49" s="213"/>
      <c r="D49" s="213"/>
      <c r="E49" s="213"/>
      <c r="F49" s="213"/>
      <c r="G49" s="213"/>
    </row>
    <row r="50" spans="1:7" x14ac:dyDescent="0.25">
      <c r="A50" s="52" t="s">
        <v>207</v>
      </c>
      <c r="B50" s="213" t="s">
        <v>208</v>
      </c>
      <c r="C50" s="213"/>
      <c r="D50" s="213"/>
      <c r="E50" s="213"/>
      <c r="F50" s="213"/>
      <c r="G50" s="213"/>
    </row>
    <row r="51" spans="1:7" x14ac:dyDescent="0.25">
      <c r="A51" s="52" t="s">
        <v>209</v>
      </c>
      <c r="B51" s="213" t="s">
        <v>210</v>
      </c>
      <c r="C51" s="213"/>
      <c r="D51" s="213"/>
      <c r="E51" s="213"/>
      <c r="F51" s="213"/>
      <c r="G51" s="213"/>
    </row>
    <row r="52" spans="1:7" x14ac:dyDescent="0.25">
      <c r="A52" s="52" t="s">
        <v>211</v>
      </c>
      <c r="B52" s="213" t="s">
        <v>212</v>
      </c>
      <c r="C52" s="213"/>
      <c r="D52" s="213"/>
      <c r="E52" s="213"/>
      <c r="F52" s="213"/>
      <c r="G52" s="213"/>
    </row>
    <row r="53" spans="1:7" x14ac:dyDescent="0.25">
      <c r="A53" s="52" t="s">
        <v>213</v>
      </c>
      <c r="B53" s="213" t="s">
        <v>214</v>
      </c>
      <c r="C53" s="213"/>
      <c r="D53" s="213"/>
      <c r="E53" s="213"/>
      <c r="F53" s="213"/>
      <c r="G53" s="213"/>
    </row>
    <row r="54" spans="1:7" x14ac:dyDescent="0.25">
      <c r="A54" s="52" t="s">
        <v>215</v>
      </c>
      <c r="B54" s="213" t="s">
        <v>216</v>
      </c>
      <c r="C54" s="213"/>
      <c r="D54" s="213"/>
      <c r="E54" s="213"/>
      <c r="F54" s="213"/>
      <c r="G54" s="213"/>
    </row>
    <row r="56" spans="1:7" ht="15.75" x14ac:dyDescent="0.25">
      <c r="A56" s="214" t="s">
        <v>217</v>
      </c>
      <c r="B56" s="214"/>
      <c r="C56" s="214"/>
      <c r="D56" s="214"/>
      <c r="E56" s="214"/>
      <c r="F56" s="214"/>
      <c r="G56" s="214"/>
    </row>
    <row r="57" spans="1:7" x14ac:dyDescent="0.25">
      <c r="A57" s="52"/>
      <c r="B57" s="213"/>
      <c r="C57" s="213"/>
      <c r="D57" s="213"/>
      <c r="E57" s="213"/>
      <c r="F57" s="213"/>
      <c r="G57" s="213"/>
    </row>
    <row r="58" spans="1:7" x14ac:dyDescent="0.25">
      <c r="A58" s="52"/>
      <c r="B58" s="213"/>
      <c r="C58" s="213"/>
      <c r="D58" s="213"/>
      <c r="E58" s="213"/>
      <c r="F58" s="213"/>
      <c r="G58" s="213"/>
    </row>
    <row r="59" spans="1:7" x14ac:dyDescent="0.25">
      <c r="A59" s="52"/>
      <c r="B59" s="213"/>
      <c r="C59" s="213"/>
      <c r="D59" s="213"/>
      <c r="E59" s="213"/>
      <c r="F59" s="213"/>
      <c r="G59" s="213"/>
    </row>
    <row r="60" spans="1:7" x14ac:dyDescent="0.25">
      <c r="A60" s="52"/>
      <c r="B60" s="213"/>
      <c r="C60" s="213"/>
      <c r="D60" s="213"/>
      <c r="E60" s="213"/>
      <c r="F60" s="213"/>
      <c r="G60" s="213"/>
    </row>
    <row r="61" spans="1:7" x14ac:dyDescent="0.25">
      <c r="A61" s="52"/>
      <c r="B61" s="213"/>
      <c r="C61" s="213"/>
      <c r="D61" s="213"/>
      <c r="E61" s="213"/>
      <c r="F61" s="213"/>
      <c r="G61" s="213"/>
    </row>
    <row r="62" spans="1:7" x14ac:dyDescent="0.25">
      <c r="A62" s="52"/>
      <c r="B62" s="213"/>
      <c r="C62" s="213"/>
      <c r="D62" s="213"/>
      <c r="E62" s="213"/>
      <c r="F62" s="213"/>
      <c r="G62" s="213"/>
    </row>
    <row r="63" spans="1:7" x14ac:dyDescent="0.25">
      <c r="A63" s="52"/>
      <c r="B63" s="213"/>
      <c r="C63" s="213"/>
      <c r="D63" s="213"/>
      <c r="E63" s="213"/>
      <c r="F63" s="213"/>
      <c r="G63" s="213"/>
    </row>
    <row r="64" spans="1:7" x14ac:dyDescent="0.25">
      <c r="A64" s="52"/>
      <c r="B64" s="213"/>
      <c r="C64" s="213"/>
      <c r="D64" s="213"/>
      <c r="E64" s="213"/>
      <c r="F64" s="213"/>
      <c r="G64" s="213"/>
    </row>
    <row r="65" spans="1:7" x14ac:dyDescent="0.25">
      <c r="A65" s="52"/>
      <c r="B65" s="213"/>
      <c r="C65" s="213"/>
      <c r="D65" s="213"/>
      <c r="E65" s="213"/>
      <c r="F65" s="213"/>
      <c r="G65" s="213"/>
    </row>
    <row r="66" spans="1:7" x14ac:dyDescent="0.25">
      <c r="A66" s="52"/>
      <c r="B66" s="213"/>
      <c r="C66" s="213"/>
      <c r="D66" s="213"/>
      <c r="E66" s="213"/>
      <c r="F66" s="213"/>
      <c r="G66" s="213"/>
    </row>
    <row r="67" spans="1:7" x14ac:dyDescent="0.25">
      <c r="A67" s="52"/>
      <c r="B67" s="213"/>
      <c r="C67" s="213"/>
      <c r="D67" s="213"/>
      <c r="E67" s="213"/>
      <c r="F67" s="213"/>
      <c r="G67" s="213"/>
    </row>
    <row r="68" spans="1:7" x14ac:dyDescent="0.25">
      <c r="A68" s="52"/>
      <c r="B68" s="213"/>
      <c r="C68" s="213"/>
      <c r="D68" s="213"/>
      <c r="E68" s="213"/>
      <c r="F68" s="213"/>
      <c r="G68" s="213"/>
    </row>
    <row r="69" spans="1:7" x14ac:dyDescent="0.25">
      <c r="A69" s="52"/>
      <c r="B69" s="213"/>
      <c r="C69" s="213"/>
      <c r="D69" s="213"/>
      <c r="E69" s="213"/>
      <c r="F69" s="213"/>
      <c r="G69" s="213"/>
    </row>
    <row r="70" spans="1:7" x14ac:dyDescent="0.25">
      <c r="A70" s="52"/>
      <c r="B70" s="213"/>
      <c r="C70" s="213"/>
      <c r="D70" s="213"/>
      <c r="E70" s="213"/>
      <c r="F70" s="213"/>
      <c r="G70" s="213"/>
    </row>
    <row r="71" spans="1:7" x14ac:dyDescent="0.25">
      <c r="A71" s="52"/>
      <c r="B71" s="213"/>
      <c r="C71" s="213"/>
      <c r="D71" s="213"/>
      <c r="E71" s="213"/>
      <c r="F71" s="213"/>
      <c r="G71" s="213"/>
    </row>
    <row r="72" spans="1:7" x14ac:dyDescent="0.25">
      <c r="A72" s="52"/>
      <c r="B72" s="213"/>
      <c r="C72" s="213"/>
      <c r="D72" s="213"/>
      <c r="E72" s="213"/>
      <c r="F72" s="213"/>
      <c r="G72" s="213"/>
    </row>
    <row r="73" spans="1:7" x14ac:dyDescent="0.25">
      <c r="A73" s="52"/>
      <c r="B73" s="213"/>
      <c r="C73" s="213"/>
      <c r="D73" s="213"/>
      <c r="E73" s="213"/>
      <c r="F73" s="213"/>
      <c r="G73" s="213"/>
    </row>
    <row r="74" spans="1:7" x14ac:dyDescent="0.25">
      <c r="A74" s="52"/>
      <c r="B74" s="213"/>
      <c r="C74" s="213"/>
      <c r="D74" s="213"/>
      <c r="E74" s="213"/>
      <c r="F74" s="213"/>
      <c r="G74" s="213"/>
    </row>
    <row r="75" spans="1:7" x14ac:dyDescent="0.25">
      <c r="A75" s="52"/>
      <c r="B75" s="213"/>
      <c r="C75" s="213"/>
      <c r="D75" s="213"/>
      <c r="E75" s="213"/>
      <c r="F75" s="213"/>
      <c r="G75" s="213"/>
    </row>
    <row r="76" spans="1:7" x14ac:dyDescent="0.25">
      <c r="A76" s="52"/>
      <c r="B76" s="213"/>
      <c r="C76" s="213"/>
      <c r="D76" s="213"/>
      <c r="E76" s="213"/>
      <c r="F76" s="213"/>
      <c r="G76" s="213"/>
    </row>
    <row r="77" spans="1:7" x14ac:dyDescent="0.25">
      <c r="A77" s="52"/>
      <c r="B77" s="213"/>
      <c r="C77" s="213"/>
      <c r="D77" s="213"/>
      <c r="E77" s="213"/>
      <c r="F77" s="213"/>
      <c r="G77" s="213"/>
    </row>
  </sheetData>
  <mergeCells count="70">
    <mergeCell ref="B37:G37"/>
    <mergeCell ref="B4:F5"/>
    <mergeCell ref="A8:G8"/>
    <mergeCell ref="B9:G9"/>
    <mergeCell ref="B13:G13"/>
    <mergeCell ref="B12:G12"/>
    <mergeCell ref="B11:G11"/>
    <mergeCell ref="B10:G10"/>
    <mergeCell ref="B38:G38"/>
    <mergeCell ref="B17:G17"/>
    <mergeCell ref="B16:G16"/>
    <mergeCell ref="B15:G15"/>
    <mergeCell ref="B14:G14"/>
    <mergeCell ref="B28:G28"/>
    <mergeCell ref="B27:G27"/>
    <mergeCell ref="B26:G26"/>
    <mergeCell ref="B25:G25"/>
    <mergeCell ref="B24:G24"/>
    <mergeCell ref="B23:G23"/>
    <mergeCell ref="B22:G22"/>
    <mergeCell ref="B21:G21"/>
    <mergeCell ref="B20:G20"/>
    <mergeCell ref="B19:G19"/>
    <mergeCell ref="B18:G18"/>
    <mergeCell ref="B43:G43"/>
    <mergeCell ref="B42:G42"/>
    <mergeCell ref="B41:G41"/>
    <mergeCell ref="B40:G40"/>
    <mergeCell ref="B39:G39"/>
    <mergeCell ref="B57:G57"/>
    <mergeCell ref="B30:G30"/>
    <mergeCell ref="B29:G29"/>
    <mergeCell ref="B51:G51"/>
    <mergeCell ref="B50:G50"/>
    <mergeCell ref="B49:G49"/>
    <mergeCell ref="B48:G48"/>
    <mergeCell ref="B47:G47"/>
    <mergeCell ref="B46:G46"/>
    <mergeCell ref="B45:G45"/>
    <mergeCell ref="B36:G36"/>
    <mergeCell ref="B35:G35"/>
    <mergeCell ref="B34:G34"/>
    <mergeCell ref="B33:G33"/>
    <mergeCell ref="B32:G32"/>
    <mergeCell ref="B31:G31"/>
    <mergeCell ref="B44:G44"/>
    <mergeCell ref="B52:G52"/>
    <mergeCell ref="B54:G54"/>
    <mergeCell ref="B53:G53"/>
    <mergeCell ref="A56:G56"/>
    <mergeCell ref="B69:G69"/>
    <mergeCell ref="B58:G58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76:G76"/>
    <mergeCell ref="B77:G77"/>
    <mergeCell ref="B70:G70"/>
    <mergeCell ref="B71:G71"/>
    <mergeCell ref="B72:G72"/>
    <mergeCell ref="B73:G73"/>
    <mergeCell ref="B74:G74"/>
    <mergeCell ref="B75:G7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25"/>
  <sheetViews>
    <sheetView view="pageLayout" zoomScaleNormal="100" workbookViewId="0">
      <selection activeCell="A8" sqref="A8"/>
    </sheetView>
  </sheetViews>
  <sheetFormatPr baseColWidth="10" defaultRowHeight="15" x14ac:dyDescent="0.25"/>
  <cols>
    <col min="1" max="1" width="13.5703125" bestFit="1" customWidth="1"/>
    <col min="2" max="2" width="17" bestFit="1" customWidth="1"/>
    <col min="3" max="3" width="48.85546875" customWidth="1"/>
    <col min="4" max="4" width="15.85546875" bestFit="1" customWidth="1"/>
    <col min="5" max="5" width="21.7109375" bestFit="1" customWidth="1"/>
  </cols>
  <sheetData>
    <row r="1" spans="1:9" ht="15" customHeight="1" x14ac:dyDescent="0.25">
      <c r="A1" s="21"/>
      <c r="B1" s="21"/>
      <c r="C1" s="21"/>
      <c r="D1" s="21"/>
      <c r="E1" s="21"/>
      <c r="F1" s="21"/>
    </row>
    <row r="2" spans="1:9" ht="15.75" customHeight="1" x14ac:dyDescent="0.25">
      <c r="A2" s="21"/>
      <c r="B2" s="21"/>
      <c r="C2" s="21"/>
      <c r="D2" s="21"/>
      <c r="E2" s="21"/>
      <c r="F2" s="21"/>
    </row>
    <row r="3" spans="1:9" x14ac:dyDescent="0.25">
      <c r="A3" s="20"/>
      <c r="B3" s="20"/>
      <c r="C3" s="17"/>
      <c r="D3" s="216"/>
      <c r="E3" s="216"/>
      <c r="F3" s="3"/>
      <c r="G3" s="3"/>
      <c r="H3" s="3"/>
      <c r="I3" s="3"/>
    </row>
    <row r="4" spans="1:9" x14ac:dyDescent="0.25">
      <c r="A4" s="215" t="s">
        <v>239</v>
      </c>
      <c r="B4" s="215"/>
      <c r="C4" s="215"/>
    </row>
    <row r="5" spans="1:9" x14ac:dyDescent="0.25">
      <c r="A5" s="215"/>
      <c r="B5" s="215"/>
      <c r="C5" s="215"/>
    </row>
    <row r="6" spans="1:9" x14ac:dyDescent="0.25">
      <c r="A6" s="3"/>
      <c r="B6" s="3"/>
      <c r="C6" s="3"/>
    </row>
    <row r="7" spans="1:9" x14ac:dyDescent="0.25">
      <c r="A7" s="3"/>
      <c r="B7" s="3"/>
      <c r="C7" s="3"/>
    </row>
    <row r="8" spans="1:9" s="19" customFormat="1" ht="15.75" x14ac:dyDescent="0.25">
      <c r="A8" s="5" t="s">
        <v>33</v>
      </c>
      <c r="B8" s="5" t="s">
        <v>38</v>
      </c>
      <c r="C8" s="5" t="s">
        <v>39</v>
      </c>
      <c r="D8" s="5"/>
      <c r="E8" s="5"/>
    </row>
    <row r="9" spans="1:9" x14ac:dyDescent="0.25">
      <c r="A9" s="4" t="s">
        <v>47</v>
      </c>
      <c r="B9" s="4"/>
      <c r="C9" s="4"/>
      <c r="D9" s="4"/>
      <c r="E9" s="4"/>
    </row>
    <row r="10" spans="1:9" x14ac:dyDescent="0.25">
      <c r="A10" s="4" t="s">
        <v>40</v>
      </c>
      <c r="B10" s="4"/>
      <c r="C10" s="4"/>
      <c r="D10" s="4"/>
      <c r="E10" s="4"/>
    </row>
    <row r="11" spans="1:9" x14ac:dyDescent="0.25">
      <c r="A11" s="4" t="s">
        <v>41</v>
      </c>
      <c r="B11" s="4"/>
      <c r="C11" s="4"/>
      <c r="D11" s="4"/>
      <c r="E11" s="4"/>
    </row>
    <row r="12" spans="1:9" x14ac:dyDescent="0.25">
      <c r="A12" s="4" t="s">
        <v>42</v>
      </c>
      <c r="B12" s="4"/>
      <c r="C12" s="4"/>
      <c r="D12" s="4"/>
      <c r="E12" s="4"/>
    </row>
    <row r="13" spans="1:9" x14ac:dyDescent="0.25">
      <c r="A13" s="4" t="s">
        <v>46</v>
      </c>
      <c r="B13" s="4" t="s">
        <v>64</v>
      </c>
      <c r="C13" s="4" t="s">
        <v>76</v>
      </c>
      <c r="D13" s="4"/>
      <c r="E13" s="4"/>
    </row>
    <row r="14" spans="1:9" x14ac:dyDescent="0.25">
      <c r="A14" s="4"/>
      <c r="B14" s="4" t="s">
        <v>64</v>
      </c>
      <c r="C14" s="4" t="s">
        <v>78</v>
      </c>
      <c r="D14" s="4"/>
      <c r="E14" s="4"/>
    </row>
    <row r="15" spans="1:9" x14ac:dyDescent="0.25">
      <c r="A15" s="4"/>
      <c r="B15" s="4" t="s">
        <v>64</v>
      </c>
      <c r="C15" s="4" t="s">
        <v>77</v>
      </c>
      <c r="D15" s="4"/>
      <c r="E15" s="4"/>
    </row>
    <row r="16" spans="1:9" x14ac:dyDescent="0.25">
      <c r="A16" s="4" t="s">
        <v>37</v>
      </c>
      <c r="B16" s="4"/>
      <c r="C16" s="4"/>
      <c r="D16" s="4"/>
      <c r="E16" s="4"/>
    </row>
    <row r="17" spans="1:5" x14ac:dyDescent="0.25">
      <c r="A17" s="4" t="s">
        <v>43</v>
      </c>
      <c r="B17" s="4"/>
      <c r="C17" s="4"/>
      <c r="D17" s="4"/>
      <c r="E17" s="4"/>
    </row>
    <row r="18" spans="1:5" x14ac:dyDescent="0.25">
      <c r="A18" s="4" t="s">
        <v>44</v>
      </c>
      <c r="B18" s="4"/>
      <c r="C18" s="4"/>
      <c r="D18" s="4"/>
      <c r="E18" s="4"/>
    </row>
    <row r="19" spans="1:5" ht="25.5" x14ac:dyDescent="0.25">
      <c r="A19" s="4" t="s">
        <v>69</v>
      </c>
      <c r="B19" s="4" t="str">
        <f>VLOOKUP(Tableau46[[#This Row],[Désignation]],DATA!H3:I4,2,FALSE)</f>
        <v>IM 900 DPSD</v>
      </c>
      <c r="C19" s="4" t="s">
        <v>67</v>
      </c>
      <c r="D19" s="4"/>
      <c r="E19" s="4"/>
    </row>
    <row r="20" spans="1:5" x14ac:dyDescent="0.25">
      <c r="A20" s="4" t="s">
        <v>45</v>
      </c>
      <c r="B20" s="4" t="s">
        <v>64</v>
      </c>
      <c r="C20" s="4"/>
      <c r="D20" s="4"/>
      <c r="E20" s="4"/>
    </row>
    <row r="21" spans="1:5" x14ac:dyDescent="0.25">
      <c r="A21" s="4"/>
      <c r="B21" s="4"/>
      <c r="C21" s="4"/>
      <c r="D21" s="4"/>
      <c r="E21" s="4"/>
    </row>
    <row r="22" spans="1:5" x14ac:dyDescent="0.25">
      <c r="A22" s="3"/>
      <c r="B22" s="3"/>
      <c r="C22" s="3"/>
    </row>
    <row r="23" spans="1:5" x14ac:dyDescent="0.25">
      <c r="A23" s="3"/>
      <c r="B23" s="3"/>
      <c r="C23" s="3"/>
    </row>
    <row r="24" spans="1:5" x14ac:dyDescent="0.25">
      <c r="A24" s="3"/>
      <c r="B24" s="3"/>
      <c r="C24" s="3"/>
    </row>
    <row r="25" spans="1:5" x14ac:dyDescent="0.25">
      <c r="A25" s="3"/>
      <c r="B25" s="3"/>
      <c r="C25" s="3"/>
    </row>
  </sheetData>
  <mergeCells count="2">
    <mergeCell ref="D3:E3"/>
    <mergeCell ref="A4:C5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DATA!$H$3:$H$4</xm:f>
          </x14:formula1>
          <xm:sqref>C19</xm:sqref>
        </x14:dataValidation>
        <x14:dataValidation type="list" allowBlank="1" showInputMessage="1" showErrorMessage="1">
          <x14:formula1>
            <xm:f>DATA!$G$3:$G$6</xm:f>
          </x14:formula1>
          <xm:sqref>C13:C15</xm:sqref>
        </x14:dataValidation>
        <x14:dataValidation type="list" allowBlank="1" showInputMessage="1" showErrorMessage="1">
          <x14:formula1>
            <xm:f>DATA!$J$3:$J$12</xm:f>
          </x14:formula1>
          <xm:sqref>C20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4:QE35"/>
  <sheetViews>
    <sheetView view="pageLayout" zoomScaleNormal="100" workbookViewId="0">
      <selection activeCell="A8" sqref="A8:F8"/>
    </sheetView>
  </sheetViews>
  <sheetFormatPr baseColWidth="10" defaultRowHeight="15" x14ac:dyDescent="0.25"/>
  <cols>
    <col min="1" max="1" width="7.7109375" style="2" customWidth="1"/>
    <col min="2" max="2" width="19.140625" style="2" customWidth="1"/>
    <col min="3" max="3" width="11.42578125" style="2"/>
    <col min="4" max="4" width="16.7109375" style="2" customWidth="1"/>
    <col min="5" max="5" width="15.85546875" style="58" customWidth="1"/>
    <col min="6" max="6" width="15.85546875" style="2" customWidth="1"/>
    <col min="7" max="16384" width="11.42578125" style="2"/>
  </cols>
  <sheetData>
    <row r="4" spans="1:447" x14ac:dyDescent="0.25">
      <c r="B4" s="215" t="s">
        <v>232</v>
      </c>
      <c r="C4" s="215"/>
      <c r="D4" s="215"/>
      <c r="E4" s="215"/>
    </row>
    <row r="5" spans="1:447" x14ac:dyDescent="0.25">
      <c r="B5" s="215"/>
      <c r="C5" s="215"/>
      <c r="D5" s="215"/>
      <c r="E5" s="215"/>
    </row>
    <row r="6" spans="1:447" ht="18.75" x14ac:dyDescent="0.25">
      <c r="B6" s="55"/>
      <c r="C6" s="55"/>
      <c r="D6" s="55"/>
      <c r="E6" s="57"/>
    </row>
    <row r="8" spans="1:447" s="59" customFormat="1" ht="12.75" x14ac:dyDescent="0.2">
      <c r="A8" s="185" t="s">
        <v>261</v>
      </c>
      <c r="B8" s="185" t="s">
        <v>219</v>
      </c>
      <c r="C8" s="220" t="s">
        <v>220</v>
      </c>
      <c r="D8" s="220"/>
      <c r="E8" s="186" t="s">
        <v>235</v>
      </c>
      <c r="F8" s="185" t="s">
        <v>218</v>
      </c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  <c r="GM8" s="74"/>
      <c r="GN8" s="74"/>
      <c r="GO8" s="74"/>
      <c r="GP8" s="74"/>
      <c r="GQ8" s="74"/>
      <c r="GR8" s="74"/>
      <c r="GS8" s="74"/>
      <c r="GT8" s="74"/>
      <c r="GU8" s="74"/>
      <c r="GV8" s="74"/>
      <c r="GW8" s="74"/>
      <c r="GX8" s="74"/>
      <c r="GY8" s="74"/>
      <c r="GZ8" s="74"/>
      <c r="HA8" s="74"/>
      <c r="HB8" s="74"/>
      <c r="HC8" s="74"/>
      <c r="HD8" s="74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  <c r="IU8" s="74"/>
      <c r="IV8" s="74"/>
      <c r="IW8" s="74"/>
      <c r="IX8" s="74"/>
      <c r="IY8" s="74"/>
      <c r="IZ8" s="74"/>
      <c r="JA8" s="74"/>
      <c r="JB8" s="74"/>
      <c r="JC8" s="74"/>
      <c r="JD8" s="74"/>
      <c r="JE8" s="74"/>
      <c r="JF8" s="74"/>
      <c r="JG8" s="74"/>
      <c r="JH8" s="74"/>
      <c r="JI8" s="74"/>
      <c r="JJ8" s="74"/>
      <c r="JK8" s="74"/>
      <c r="JL8" s="74"/>
      <c r="JM8" s="74"/>
      <c r="JN8" s="74"/>
      <c r="JO8" s="74"/>
      <c r="JP8" s="74"/>
      <c r="JQ8" s="74"/>
      <c r="JR8" s="74"/>
      <c r="JS8" s="74"/>
      <c r="JT8" s="74"/>
      <c r="JU8" s="74"/>
      <c r="JV8" s="74"/>
      <c r="JW8" s="74"/>
      <c r="JX8" s="74"/>
      <c r="JY8" s="74"/>
      <c r="JZ8" s="74"/>
      <c r="KA8" s="74"/>
      <c r="KB8" s="74"/>
      <c r="KC8" s="74"/>
      <c r="KD8" s="74"/>
      <c r="KE8" s="74"/>
      <c r="KF8" s="74"/>
      <c r="KG8" s="74"/>
      <c r="KH8" s="74"/>
      <c r="KI8" s="74"/>
      <c r="KJ8" s="74"/>
      <c r="KK8" s="74"/>
      <c r="KL8" s="74"/>
      <c r="KM8" s="74"/>
      <c r="KN8" s="74"/>
      <c r="KO8" s="74"/>
      <c r="KP8" s="74"/>
      <c r="KQ8" s="74"/>
      <c r="KR8" s="74"/>
      <c r="KS8" s="74"/>
      <c r="KT8" s="74"/>
      <c r="KU8" s="74"/>
      <c r="KV8" s="74"/>
      <c r="KW8" s="74"/>
      <c r="KX8" s="74"/>
      <c r="KY8" s="74"/>
      <c r="KZ8" s="74"/>
      <c r="LA8" s="74"/>
      <c r="LB8" s="74"/>
      <c r="LC8" s="74"/>
      <c r="LD8" s="74"/>
      <c r="LE8" s="74"/>
      <c r="LF8" s="74"/>
      <c r="LG8" s="74"/>
      <c r="LH8" s="74"/>
      <c r="LI8" s="74"/>
      <c r="LJ8" s="74"/>
      <c r="LK8" s="74"/>
      <c r="LL8" s="74"/>
      <c r="LM8" s="74"/>
      <c r="LN8" s="74"/>
      <c r="LO8" s="74"/>
      <c r="LP8" s="74"/>
      <c r="LQ8" s="74"/>
      <c r="LR8" s="74"/>
      <c r="LS8" s="74"/>
      <c r="LT8" s="74"/>
      <c r="LU8" s="74"/>
      <c r="LV8" s="74"/>
      <c r="LW8" s="74"/>
      <c r="LX8" s="74"/>
      <c r="LY8" s="74"/>
      <c r="LZ8" s="74"/>
      <c r="MA8" s="74"/>
      <c r="MB8" s="74"/>
      <c r="MC8" s="74"/>
      <c r="MD8" s="74"/>
      <c r="ME8" s="74"/>
      <c r="MF8" s="74"/>
      <c r="MG8" s="74"/>
      <c r="MH8" s="74"/>
      <c r="MI8" s="74"/>
      <c r="MJ8" s="74"/>
      <c r="MK8" s="74"/>
      <c r="ML8" s="74"/>
      <c r="MM8" s="74"/>
      <c r="MN8" s="74"/>
      <c r="MO8" s="74"/>
      <c r="MP8" s="74"/>
      <c r="MQ8" s="74"/>
      <c r="MR8" s="74"/>
      <c r="MS8" s="74"/>
      <c r="MT8" s="74"/>
      <c r="MU8" s="74"/>
      <c r="MV8" s="74"/>
      <c r="MW8" s="74"/>
      <c r="MX8" s="74"/>
      <c r="MY8" s="74"/>
      <c r="MZ8" s="74"/>
      <c r="NA8" s="74"/>
      <c r="NB8" s="74"/>
      <c r="NC8" s="74"/>
      <c r="ND8" s="74"/>
      <c r="NE8" s="74"/>
      <c r="NF8" s="74"/>
      <c r="NG8" s="74"/>
      <c r="NH8" s="74"/>
      <c r="NI8" s="74"/>
      <c r="NJ8" s="74"/>
      <c r="NK8" s="74"/>
      <c r="NL8" s="74"/>
      <c r="NM8" s="74"/>
      <c r="NN8" s="74"/>
      <c r="NO8" s="74"/>
      <c r="NP8" s="74"/>
      <c r="NQ8" s="74"/>
      <c r="NR8" s="74"/>
      <c r="NS8" s="74"/>
      <c r="NT8" s="74"/>
      <c r="NU8" s="74"/>
      <c r="NV8" s="74"/>
      <c r="NW8" s="74"/>
      <c r="NX8" s="74"/>
      <c r="NY8" s="74"/>
      <c r="NZ8" s="74"/>
      <c r="OA8" s="74"/>
      <c r="OB8" s="74"/>
      <c r="OC8" s="74"/>
      <c r="OD8" s="74"/>
      <c r="OE8" s="74"/>
      <c r="OF8" s="74"/>
      <c r="OG8" s="74"/>
      <c r="OH8" s="74"/>
      <c r="OI8" s="74"/>
      <c r="OJ8" s="74"/>
      <c r="OK8" s="74"/>
      <c r="OL8" s="74"/>
      <c r="OM8" s="74"/>
      <c r="ON8" s="74"/>
      <c r="OO8" s="74"/>
      <c r="OP8" s="74"/>
      <c r="OQ8" s="74"/>
      <c r="OR8" s="74"/>
      <c r="OS8" s="74"/>
      <c r="OT8" s="74"/>
      <c r="OU8" s="74"/>
      <c r="OV8" s="74"/>
      <c r="OW8" s="74"/>
      <c r="OX8" s="74"/>
      <c r="OY8" s="74"/>
      <c r="OZ8" s="74"/>
      <c r="PA8" s="74"/>
      <c r="PB8" s="74"/>
      <c r="PC8" s="74"/>
      <c r="PD8" s="74"/>
      <c r="PE8" s="74"/>
      <c r="PF8" s="74"/>
      <c r="PG8" s="74"/>
      <c r="PH8" s="74"/>
      <c r="PI8" s="74"/>
      <c r="PJ8" s="74"/>
      <c r="PK8" s="74"/>
      <c r="PL8" s="74"/>
      <c r="PM8" s="74"/>
      <c r="PN8" s="74"/>
      <c r="PO8" s="74"/>
      <c r="PP8" s="74"/>
      <c r="PQ8" s="74"/>
      <c r="PR8" s="74"/>
      <c r="PS8" s="74"/>
      <c r="PT8" s="74"/>
      <c r="PU8" s="74"/>
      <c r="PV8" s="74"/>
      <c r="PW8" s="74"/>
      <c r="PX8" s="74"/>
      <c r="PY8" s="74"/>
      <c r="PZ8" s="74"/>
      <c r="QA8" s="74"/>
      <c r="QB8" s="74"/>
      <c r="QC8" s="74"/>
      <c r="QD8" s="74"/>
      <c r="QE8" s="74"/>
    </row>
    <row r="9" spans="1:447" ht="21.75" customHeight="1" x14ac:dyDescent="0.25">
      <c r="A9" s="218">
        <v>1</v>
      </c>
      <c r="B9" s="219" t="s">
        <v>226</v>
      </c>
      <c r="C9" s="219" t="s">
        <v>221</v>
      </c>
      <c r="D9" s="219"/>
      <c r="E9" s="217" t="s">
        <v>64</v>
      </c>
      <c r="F9" s="218"/>
    </row>
    <row r="10" spans="1:447" ht="21.75" customHeight="1" x14ac:dyDescent="0.25">
      <c r="A10" s="218"/>
      <c r="B10" s="219"/>
      <c r="C10" s="219"/>
      <c r="D10" s="219"/>
      <c r="E10" s="217"/>
      <c r="F10" s="218"/>
    </row>
    <row r="11" spans="1:447" ht="21.75" customHeight="1" x14ac:dyDescent="0.25">
      <c r="A11" s="218">
        <v>2</v>
      </c>
      <c r="B11" s="219" t="s">
        <v>227</v>
      </c>
      <c r="C11" s="219" t="s">
        <v>222</v>
      </c>
      <c r="D11" s="219"/>
      <c r="E11" s="217"/>
      <c r="F11" s="218"/>
    </row>
    <row r="12" spans="1:447" ht="21.75" customHeight="1" x14ac:dyDescent="0.25">
      <c r="A12" s="218"/>
      <c r="B12" s="219"/>
      <c r="C12" s="219"/>
      <c r="D12" s="219"/>
      <c r="E12" s="217"/>
      <c r="F12" s="218"/>
    </row>
    <row r="13" spans="1:447" ht="21.75" customHeight="1" x14ac:dyDescent="0.25">
      <c r="A13" s="218">
        <v>3</v>
      </c>
      <c r="B13" s="219" t="s">
        <v>228</v>
      </c>
      <c r="C13" s="219" t="s">
        <v>224</v>
      </c>
      <c r="D13" s="219"/>
      <c r="E13" s="217"/>
      <c r="F13" s="218"/>
    </row>
    <row r="14" spans="1:447" ht="21.75" customHeight="1" x14ac:dyDescent="0.25">
      <c r="A14" s="218"/>
      <c r="B14" s="219"/>
      <c r="C14" s="219"/>
      <c r="D14" s="219"/>
      <c r="E14" s="217"/>
      <c r="F14" s="218"/>
    </row>
    <row r="15" spans="1:447" ht="21.75" customHeight="1" x14ac:dyDescent="0.25">
      <c r="A15" s="218">
        <v>4</v>
      </c>
      <c r="B15" s="219" t="s">
        <v>229</v>
      </c>
      <c r="C15" s="219" t="s">
        <v>225</v>
      </c>
      <c r="D15" s="219"/>
      <c r="E15" s="217"/>
      <c r="F15" s="218"/>
    </row>
    <row r="16" spans="1:447" ht="21.75" customHeight="1" x14ac:dyDescent="0.25">
      <c r="A16" s="218"/>
      <c r="B16" s="219"/>
      <c r="C16" s="219"/>
      <c r="D16" s="219"/>
      <c r="E16" s="217"/>
      <c r="F16" s="218"/>
    </row>
    <row r="17" spans="1:6" ht="21.75" customHeight="1" x14ac:dyDescent="0.25">
      <c r="A17" s="218">
        <v>5</v>
      </c>
      <c r="B17" s="219" t="s">
        <v>230</v>
      </c>
      <c r="C17" s="219" t="s">
        <v>223</v>
      </c>
      <c r="D17" s="219"/>
      <c r="E17" s="217"/>
      <c r="F17" s="218"/>
    </row>
    <row r="18" spans="1:6" ht="21.75" customHeight="1" x14ac:dyDescent="0.25">
      <c r="A18" s="218"/>
      <c r="B18" s="219"/>
      <c r="C18" s="219"/>
      <c r="D18" s="219"/>
      <c r="E18" s="217"/>
      <c r="F18" s="218"/>
    </row>
    <row r="19" spans="1:6" x14ac:dyDescent="0.25">
      <c r="A19" s="218">
        <v>6</v>
      </c>
      <c r="B19" s="219" t="s">
        <v>252</v>
      </c>
      <c r="C19" s="219" t="s">
        <v>253</v>
      </c>
      <c r="D19" s="219"/>
      <c r="E19" s="217"/>
      <c r="F19" s="218"/>
    </row>
    <row r="20" spans="1:6" x14ac:dyDescent="0.25">
      <c r="A20" s="218"/>
      <c r="B20" s="219"/>
      <c r="C20" s="219"/>
      <c r="D20" s="219"/>
      <c r="E20" s="217"/>
      <c r="F20" s="218"/>
    </row>
    <row r="23" spans="1:6" x14ac:dyDescent="0.25">
      <c r="A23" s="2" t="s">
        <v>254</v>
      </c>
    </row>
    <row r="24" spans="1:6" x14ac:dyDescent="0.25">
      <c r="A24" s="218"/>
      <c r="B24" s="218"/>
      <c r="C24" s="221"/>
      <c r="D24" s="221"/>
      <c r="E24" s="221"/>
      <c r="F24" s="221"/>
    </row>
    <row r="25" spans="1:6" x14ac:dyDescent="0.25">
      <c r="A25" s="218"/>
      <c r="B25" s="218"/>
      <c r="C25" s="221"/>
      <c r="D25" s="221"/>
      <c r="E25" s="221"/>
      <c r="F25" s="221"/>
    </row>
    <row r="26" spans="1:6" x14ac:dyDescent="0.25">
      <c r="A26" s="218"/>
      <c r="B26" s="218"/>
      <c r="C26" s="221"/>
      <c r="D26" s="221"/>
      <c r="E26" s="221"/>
      <c r="F26" s="221"/>
    </row>
    <row r="27" spans="1:6" x14ac:dyDescent="0.25">
      <c r="A27" s="218"/>
      <c r="B27" s="218"/>
      <c r="C27" s="221"/>
      <c r="D27" s="221"/>
      <c r="E27" s="221"/>
      <c r="F27" s="221"/>
    </row>
    <row r="28" spans="1:6" x14ac:dyDescent="0.25">
      <c r="A28" s="218"/>
      <c r="B28" s="218"/>
      <c r="C28" s="221"/>
      <c r="D28" s="221"/>
      <c r="E28" s="221"/>
      <c r="F28" s="221"/>
    </row>
    <row r="29" spans="1:6" x14ac:dyDescent="0.25">
      <c r="A29" s="218"/>
      <c r="B29" s="218"/>
      <c r="C29" s="221"/>
      <c r="D29" s="221"/>
      <c r="E29" s="221"/>
      <c r="F29" s="221"/>
    </row>
    <row r="30" spans="1:6" x14ac:dyDescent="0.25">
      <c r="A30" s="218"/>
      <c r="B30" s="218"/>
      <c r="C30" s="221"/>
      <c r="D30" s="221"/>
      <c r="E30" s="221"/>
      <c r="F30" s="221"/>
    </row>
    <row r="31" spans="1:6" x14ac:dyDescent="0.25">
      <c r="A31" s="218"/>
      <c r="B31" s="218"/>
      <c r="C31" s="221"/>
      <c r="D31" s="221"/>
      <c r="E31" s="221"/>
      <c r="F31" s="221"/>
    </row>
    <row r="32" spans="1:6" x14ac:dyDescent="0.25">
      <c r="A32" s="218"/>
      <c r="B32" s="218"/>
      <c r="C32" s="221"/>
      <c r="D32" s="221"/>
      <c r="E32" s="221"/>
      <c r="F32" s="221"/>
    </row>
    <row r="33" spans="1:6" x14ac:dyDescent="0.25">
      <c r="A33" s="218"/>
      <c r="B33" s="218"/>
      <c r="C33" s="221"/>
      <c r="D33" s="221"/>
      <c r="E33" s="221"/>
      <c r="F33" s="221"/>
    </row>
    <row r="34" spans="1:6" x14ac:dyDescent="0.25">
      <c r="A34" s="218"/>
      <c r="B34" s="218"/>
      <c r="C34" s="221"/>
      <c r="D34" s="221"/>
      <c r="E34" s="221"/>
      <c r="F34" s="221"/>
    </row>
    <row r="35" spans="1:6" x14ac:dyDescent="0.25">
      <c r="A35" s="218"/>
      <c r="B35" s="218"/>
      <c r="C35" s="221"/>
      <c r="D35" s="221"/>
      <c r="E35" s="221"/>
      <c r="F35" s="221"/>
    </row>
  </sheetData>
  <mergeCells count="44">
    <mergeCell ref="A32:B33"/>
    <mergeCell ref="A34:B35"/>
    <mergeCell ref="C26:F27"/>
    <mergeCell ref="C28:F29"/>
    <mergeCell ref="C30:F31"/>
    <mergeCell ref="C32:F33"/>
    <mergeCell ref="C34:F35"/>
    <mergeCell ref="A24:B25"/>
    <mergeCell ref="C24:F25"/>
    <mergeCell ref="A26:B27"/>
    <mergeCell ref="A28:B29"/>
    <mergeCell ref="A30:B31"/>
    <mergeCell ref="A19:A20"/>
    <mergeCell ref="B19:B20"/>
    <mergeCell ref="C19:D20"/>
    <mergeCell ref="E19:E20"/>
    <mergeCell ref="F19:F20"/>
    <mergeCell ref="F9:F10"/>
    <mergeCell ref="E9:E10"/>
    <mergeCell ref="C9:D10"/>
    <mergeCell ref="B9:B10"/>
    <mergeCell ref="B4:E5"/>
    <mergeCell ref="C8:D8"/>
    <mergeCell ref="A9:A10"/>
    <mergeCell ref="A11:A12"/>
    <mergeCell ref="A13:A14"/>
    <mergeCell ref="A15:A16"/>
    <mergeCell ref="A17:A18"/>
    <mergeCell ref="B11:B12"/>
    <mergeCell ref="B13:B14"/>
    <mergeCell ref="B15:B16"/>
    <mergeCell ref="B17:B18"/>
    <mergeCell ref="C11:D12"/>
    <mergeCell ref="C13:D14"/>
    <mergeCell ref="C15:D16"/>
    <mergeCell ref="C17:D18"/>
    <mergeCell ref="E11:E12"/>
    <mergeCell ref="E13:E14"/>
    <mergeCell ref="E15:E16"/>
    <mergeCell ref="E17:E18"/>
    <mergeCell ref="F11:F12"/>
    <mergeCell ref="F13:F14"/>
    <mergeCell ref="F15:F16"/>
    <mergeCell ref="F17:F18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DATA!$A$3:$A$6</xm:f>
          </x14:formula1>
          <xm:sqref>E9:E20</xm:sqref>
        </x14:dataValidation>
        <x14:dataValidation type="list" allowBlank="1" showInputMessage="1" showErrorMessage="1">
          <x14:formula1>
            <xm:f>DATA!$B$3:$B$10</xm:f>
          </x14:formula1>
          <xm:sqref>A24:B35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G25"/>
  <sheetViews>
    <sheetView view="pageLayout" zoomScaleNormal="100" workbookViewId="0">
      <selection activeCell="C32" sqref="C32"/>
    </sheetView>
  </sheetViews>
  <sheetFormatPr baseColWidth="10" defaultRowHeight="15" x14ac:dyDescent="0.25"/>
  <cols>
    <col min="1" max="1" width="13.5703125" style="66" bestFit="1" customWidth="1"/>
    <col min="2" max="2" width="14.140625" style="2" customWidth="1"/>
    <col min="3" max="3" width="15" style="2" customWidth="1"/>
    <col min="4" max="4" width="41.28515625" style="2" customWidth="1"/>
    <col min="5" max="5" width="21.7109375" style="2" bestFit="1" customWidth="1"/>
    <col min="6" max="16384" width="11.42578125" style="2"/>
  </cols>
  <sheetData>
    <row r="1" spans="1:241" ht="15" customHeight="1" x14ac:dyDescent="0.25">
      <c r="A1" s="64"/>
      <c r="B1" s="21"/>
      <c r="C1" s="21"/>
      <c r="D1" s="21"/>
      <c r="E1" s="21"/>
      <c r="F1" s="21"/>
    </row>
    <row r="2" spans="1:241" ht="15.75" customHeight="1" x14ac:dyDescent="0.25">
      <c r="A2" s="64"/>
      <c r="B2" s="21"/>
      <c r="C2" s="21"/>
      <c r="D2" s="21"/>
      <c r="E2" s="21"/>
      <c r="F2" s="21"/>
    </row>
    <row r="3" spans="1:241" x14ac:dyDescent="0.25">
      <c r="A3" s="65"/>
      <c r="B3" s="20"/>
      <c r="C3" s="49"/>
      <c r="D3" s="216"/>
      <c r="E3" s="216"/>
      <c r="F3" s="3"/>
      <c r="G3" s="3"/>
      <c r="H3" s="3"/>
      <c r="I3" s="3"/>
    </row>
    <row r="4" spans="1:241" ht="15" customHeight="1" x14ac:dyDescent="0.25">
      <c r="A4" s="215" t="s">
        <v>240</v>
      </c>
      <c r="B4" s="215"/>
      <c r="C4" s="215"/>
      <c r="D4" s="215"/>
    </row>
    <row r="5" spans="1:241" ht="15" customHeight="1" x14ac:dyDescent="0.25">
      <c r="A5" s="215"/>
      <c r="B5" s="215"/>
      <c r="C5" s="215"/>
      <c r="D5" s="215"/>
    </row>
    <row r="6" spans="1:241" x14ac:dyDescent="0.25">
      <c r="A6" s="65"/>
      <c r="B6" s="3"/>
      <c r="C6" s="3"/>
    </row>
    <row r="7" spans="1:241" x14ac:dyDescent="0.25">
      <c r="A7" s="65"/>
      <c r="B7" s="3"/>
      <c r="C7" s="3"/>
    </row>
    <row r="8" spans="1:241" s="60" customFormat="1" ht="15.75" x14ac:dyDescent="0.25">
      <c r="A8" s="187" t="s">
        <v>241</v>
      </c>
      <c r="B8" s="187" t="s">
        <v>34</v>
      </c>
      <c r="C8" s="188" t="s">
        <v>35</v>
      </c>
      <c r="D8" s="187" t="s">
        <v>242</v>
      </c>
      <c r="E8" s="61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62"/>
      <c r="DP8" s="62"/>
      <c r="DQ8" s="62"/>
      <c r="DR8" s="62"/>
      <c r="DS8" s="62"/>
      <c r="DT8" s="62"/>
      <c r="DU8" s="62"/>
      <c r="DV8" s="62"/>
      <c r="DW8" s="62"/>
      <c r="DX8" s="62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  <c r="EL8" s="62"/>
      <c r="EM8" s="62"/>
      <c r="EN8" s="62"/>
      <c r="EO8" s="62"/>
      <c r="EP8" s="62"/>
      <c r="EQ8" s="62"/>
      <c r="ER8" s="62"/>
      <c r="ES8" s="62"/>
      <c r="ET8" s="62"/>
      <c r="EU8" s="62"/>
      <c r="EV8" s="62"/>
      <c r="EW8" s="62"/>
      <c r="EX8" s="62"/>
      <c r="EY8" s="62"/>
      <c r="EZ8" s="62"/>
      <c r="FA8" s="62"/>
      <c r="FB8" s="62"/>
      <c r="FC8" s="62"/>
      <c r="FD8" s="62"/>
      <c r="FE8" s="62"/>
      <c r="FF8" s="62"/>
      <c r="FG8" s="62"/>
      <c r="FH8" s="62"/>
      <c r="FI8" s="62"/>
      <c r="FJ8" s="62"/>
      <c r="FK8" s="62"/>
      <c r="FL8" s="62"/>
      <c r="FM8" s="62"/>
      <c r="FN8" s="62"/>
      <c r="FO8" s="62"/>
      <c r="FP8" s="62"/>
      <c r="FQ8" s="62"/>
      <c r="FR8" s="62"/>
      <c r="FS8" s="62"/>
      <c r="FT8" s="62"/>
      <c r="FU8" s="62"/>
      <c r="FV8" s="62"/>
      <c r="FW8" s="62"/>
      <c r="FX8" s="62"/>
      <c r="FY8" s="62"/>
      <c r="FZ8" s="62"/>
      <c r="GA8" s="62"/>
      <c r="GB8" s="62"/>
      <c r="GC8" s="62"/>
      <c r="GD8" s="62"/>
      <c r="GE8" s="62"/>
      <c r="GF8" s="62"/>
      <c r="GG8" s="62"/>
      <c r="GH8" s="62"/>
      <c r="GI8" s="62"/>
      <c r="GJ8" s="62"/>
      <c r="GK8" s="62"/>
      <c r="GL8" s="62"/>
      <c r="GM8" s="62"/>
      <c r="GN8" s="62"/>
      <c r="GO8" s="62"/>
      <c r="GP8" s="62"/>
      <c r="GQ8" s="62"/>
      <c r="GR8" s="62"/>
      <c r="GS8" s="62"/>
      <c r="GT8" s="62"/>
      <c r="GU8" s="62"/>
      <c r="GV8" s="62"/>
      <c r="GW8" s="62"/>
      <c r="GX8" s="62"/>
      <c r="GY8" s="62"/>
      <c r="GZ8" s="62"/>
      <c r="HA8" s="62"/>
      <c r="HB8" s="62"/>
      <c r="HC8" s="62"/>
      <c r="HD8" s="62"/>
      <c r="HE8" s="62"/>
      <c r="HF8" s="62"/>
      <c r="HG8" s="62"/>
      <c r="HH8" s="62"/>
      <c r="HI8" s="62"/>
      <c r="HJ8" s="62"/>
      <c r="HK8" s="62"/>
      <c r="HL8" s="62"/>
      <c r="HM8" s="62"/>
      <c r="HN8" s="62"/>
      <c r="HO8" s="62"/>
      <c r="HP8" s="62"/>
      <c r="HQ8" s="62"/>
      <c r="HR8" s="62"/>
      <c r="HS8" s="62"/>
      <c r="HT8" s="62"/>
      <c r="HU8" s="62"/>
      <c r="HV8" s="62"/>
      <c r="HW8" s="62"/>
      <c r="HX8" s="62"/>
      <c r="HY8" s="62"/>
      <c r="HZ8" s="62"/>
      <c r="IA8" s="62"/>
      <c r="IB8" s="62"/>
      <c r="IC8" s="62"/>
      <c r="ID8" s="62"/>
      <c r="IE8" s="62"/>
      <c r="IF8" s="62"/>
      <c r="IG8" s="62"/>
    </row>
    <row r="9" spans="1:241" x14ac:dyDescent="0.25">
      <c r="A9" s="50" t="s">
        <v>36</v>
      </c>
      <c r="B9" s="50"/>
      <c r="C9" s="50"/>
      <c r="D9" s="69"/>
      <c r="E9" s="4"/>
    </row>
    <row r="10" spans="1:241" x14ac:dyDescent="0.25">
      <c r="A10" s="54" t="s">
        <v>246</v>
      </c>
      <c r="B10" s="50"/>
      <c r="C10" s="50"/>
      <c r="D10" s="69"/>
      <c r="E10" s="4"/>
    </row>
    <row r="11" spans="1:241" x14ac:dyDescent="0.25">
      <c r="A11" s="50" t="s">
        <v>243</v>
      </c>
      <c r="B11" s="50"/>
      <c r="C11" s="50"/>
      <c r="D11" s="69"/>
      <c r="E11" s="4"/>
    </row>
    <row r="12" spans="1:241" x14ac:dyDescent="0.25">
      <c r="A12" s="50" t="s">
        <v>244</v>
      </c>
      <c r="B12" s="50"/>
      <c r="C12" s="50"/>
      <c r="D12" s="69"/>
      <c r="E12" s="4"/>
    </row>
    <row r="13" spans="1:241" x14ac:dyDescent="0.25">
      <c r="A13" s="50" t="s">
        <v>245</v>
      </c>
      <c r="B13" s="50"/>
      <c r="C13" s="50"/>
      <c r="D13" s="69"/>
      <c r="E13" s="4"/>
    </row>
    <row r="14" spans="1:241" x14ac:dyDescent="0.25">
      <c r="B14" s="4"/>
      <c r="C14" s="4"/>
      <c r="D14" s="67"/>
      <c r="E14" s="4"/>
    </row>
    <row r="15" spans="1:241" x14ac:dyDescent="0.25">
      <c r="A15" s="4"/>
      <c r="B15" s="4"/>
      <c r="C15" s="4"/>
      <c r="D15" s="67"/>
      <c r="E15" s="4"/>
    </row>
    <row r="16" spans="1:241" x14ac:dyDescent="0.25">
      <c r="A16" s="4"/>
      <c r="B16" s="4"/>
      <c r="C16" s="4"/>
      <c r="D16" s="67"/>
      <c r="E16" s="4"/>
    </row>
    <row r="17" spans="1:5" x14ac:dyDescent="0.25">
      <c r="A17" s="4"/>
      <c r="B17" s="4"/>
      <c r="C17" s="4"/>
      <c r="D17" s="67"/>
      <c r="E17" s="4"/>
    </row>
    <row r="18" spans="1:5" x14ac:dyDescent="0.25">
      <c r="A18" s="4"/>
      <c r="B18" s="4"/>
      <c r="C18" s="4"/>
      <c r="D18" s="67"/>
      <c r="E18" s="4"/>
    </row>
    <row r="19" spans="1:5" x14ac:dyDescent="0.25">
      <c r="A19" s="4"/>
      <c r="B19" s="4"/>
      <c r="C19" s="4"/>
      <c r="D19" s="67"/>
      <c r="E19" s="4"/>
    </row>
    <row r="20" spans="1:5" x14ac:dyDescent="0.25">
      <c r="A20" s="4"/>
      <c r="B20" s="4"/>
      <c r="C20" s="4"/>
      <c r="D20" s="67"/>
      <c r="E20" s="4"/>
    </row>
    <row r="21" spans="1:5" x14ac:dyDescent="0.25">
      <c r="A21" s="4"/>
      <c r="B21" s="4"/>
      <c r="C21" s="4"/>
      <c r="D21" s="67"/>
      <c r="E21" s="4"/>
    </row>
    <row r="22" spans="1:5" x14ac:dyDescent="0.25">
      <c r="A22" s="65"/>
      <c r="B22" s="3"/>
      <c r="C22" s="3"/>
      <c r="D22" s="68"/>
    </row>
    <row r="23" spans="1:5" x14ac:dyDescent="0.25">
      <c r="A23" s="65"/>
      <c r="B23" s="3"/>
      <c r="C23" s="3"/>
      <c r="D23" s="68"/>
    </row>
    <row r="24" spans="1:5" x14ac:dyDescent="0.25">
      <c r="A24" s="65"/>
      <c r="B24" s="3"/>
      <c r="C24" s="3"/>
      <c r="D24" s="68"/>
    </row>
    <row r="25" spans="1:5" x14ac:dyDescent="0.25">
      <c r="A25" s="65"/>
      <c r="B25" s="3"/>
      <c r="C25" s="3"/>
    </row>
  </sheetData>
  <mergeCells count="2">
    <mergeCell ref="D3:E3"/>
    <mergeCell ref="A4:D5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DATA!$J$3:$J$12</xm:f>
          </x14:formula1>
          <xm:sqref>C20</xm:sqref>
        </x14:dataValidation>
        <x14:dataValidation type="list" allowBlank="1" showInputMessage="1" showErrorMessage="1">
          <x14:formula1>
            <xm:f>DATA!$G$3:$G$6</xm:f>
          </x14:formula1>
          <xm:sqref>C13:C15</xm:sqref>
        </x14:dataValidation>
        <x14:dataValidation type="list" allowBlank="1" showInputMessage="1" showErrorMessage="1">
          <x14:formula1>
            <xm:f>DATA!$H$3:$H$4</xm:f>
          </x14:formula1>
          <xm:sqref>C19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"/>
  <sheetViews>
    <sheetView view="pageLayout" zoomScaleNormal="100" workbookViewId="0">
      <selection activeCell="F30" sqref="F30"/>
    </sheetView>
  </sheetViews>
  <sheetFormatPr baseColWidth="10" defaultRowHeight="15" x14ac:dyDescent="0.25"/>
  <sheetData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G25"/>
  <sheetViews>
    <sheetView view="pageLayout" zoomScaleNormal="100" workbookViewId="0">
      <selection activeCell="D21" sqref="D21:D22"/>
    </sheetView>
  </sheetViews>
  <sheetFormatPr baseColWidth="10" defaultRowHeight="15" x14ac:dyDescent="0.25"/>
  <cols>
    <col min="1" max="1" width="13.5703125" style="66" bestFit="1" customWidth="1"/>
    <col min="2" max="2" width="14.140625" style="2" customWidth="1"/>
    <col min="3" max="3" width="15" style="2" customWidth="1"/>
    <col min="4" max="4" width="41.28515625" style="2" customWidth="1"/>
    <col min="5" max="5" width="21.7109375" style="2" bestFit="1" customWidth="1"/>
    <col min="6" max="16384" width="11.42578125" style="2"/>
  </cols>
  <sheetData>
    <row r="1" spans="1:241" ht="15" customHeight="1" x14ac:dyDescent="0.25">
      <c r="A1" s="64"/>
      <c r="B1" s="21"/>
      <c r="C1" s="21"/>
      <c r="D1" s="21"/>
      <c r="E1" s="21"/>
      <c r="F1" s="21"/>
    </row>
    <row r="2" spans="1:241" ht="15.75" customHeight="1" x14ac:dyDescent="0.25">
      <c r="A2" s="64"/>
      <c r="B2" s="21"/>
      <c r="C2" s="21"/>
      <c r="D2" s="21"/>
      <c r="E2" s="21"/>
      <c r="F2" s="21"/>
    </row>
    <row r="3" spans="1:241" x14ac:dyDescent="0.25">
      <c r="A3" s="65"/>
      <c r="B3" s="20"/>
      <c r="C3" s="49"/>
      <c r="D3" s="216"/>
      <c r="E3" s="216"/>
      <c r="F3" s="3"/>
      <c r="G3" s="3"/>
      <c r="H3" s="3"/>
      <c r="I3" s="3"/>
    </row>
    <row r="4" spans="1:241" ht="15" customHeight="1" x14ac:dyDescent="0.25">
      <c r="A4" s="222" t="s">
        <v>247</v>
      </c>
      <c r="B4" s="222"/>
      <c r="C4" s="222"/>
      <c r="D4" s="222"/>
    </row>
    <row r="5" spans="1:241" ht="15" customHeight="1" x14ac:dyDescent="0.25">
      <c r="A5" s="222"/>
      <c r="B5" s="222"/>
      <c r="C5" s="222"/>
      <c r="D5" s="222"/>
    </row>
    <row r="6" spans="1:241" x14ac:dyDescent="0.25">
      <c r="A6" s="65"/>
      <c r="B6" s="3"/>
      <c r="C6" s="3"/>
    </row>
    <row r="7" spans="1:241" x14ac:dyDescent="0.25">
      <c r="A7" s="65"/>
      <c r="B7" s="3"/>
      <c r="C7" s="3"/>
    </row>
    <row r="8" spans="1:241" s="60" customFormat="1" ht="15.75" x14ac:dyDescent="0.25">
      <c r="A8" s="70"/>
      <c r="B8" s="70"/>
      <c r="C8" s="71"/>
      <c r="D8" s="70"/>
      <c r="E8" s="61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62"/>
      <c r="DP8" s="62"/>
      <c r="DQ8" s="62"/>
      <c r="DR8" s="62"/>
      <c r="DS8" s="62"/>
      <c r="DT8" s="62"/>
      <c r="DU8" s="62"/>
      <c r="DV8" s="62"/>
      <c r="DW8" s="62"/>
      <c r="DX8" s="62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  <c r="EL8" s="62"/>
      <c r="EM8" s="62"/>
      <c r="EN8" s="62"/>
      <c r="EO8" s="62"/>
      <c r="EP8" s="62"/>
      <c r="EQ8" s="62"/>
      <c r="ER8" s="62"/>
      <c r="ES8" s="62"/>
      <c r="ET8" s="62"/>
      <c r="EU8" s="62"/>
      <c r="EV8" s="62"/>
      <c r="EW8" s="62"/>
      <c r="EX8" s="62"/>
      <c r="EY8" s="62"/>
      <c r="EZ8" s="62"/>
      <c r="FA8" s="62"/>
      <c r="FB8" s="62"/>
      <c r="FC8" s="62"/>
      <c r="FD8" s="62"/>
      <c r="FE8" s="62"/>
      <c r="FF8" s="62"/>
      <c r="FG8" s="62"/>
      <c r="FH8" s="62"/>
      <c r="FI8" s="62"/>
      <c r="FJ8" s="62"/>
      <c r="FK8" s="62"/>
      <c r="FL8" s="62"/>
      <c r="FM8" s="62"/>
      <c r="FN8" s="62"/>
      <c r="FO8" s="62"/>
      <c r="FP8" s="62"/>
      <c r="FQ8" s="62"/>
      <c r="FR8" s="62"/>
      <c r="FS8" s="62"/>
      <c r="FT8" s="62"/>
      <c r="FU8" s="62"/>
      <c r="FV8" s="62"/>
      <c r="FW8" s="62"/>
      <c r="FX8" s="62"/>
      <c r="FY8" s="62"/>
      <c r="FZ8" s="62"/>
      <c r="GA8" s="62"/>
      <c r="GB8" s="62"/>
      <c r="GC8" s="62"/>
      <c r="GD8" s="62"/>
      <c r="GE8" s="62"/>
      <c r="GF8" s="62"/>
      <c r="GG8" s="62"/>
      <c r="GH8" s="62"/>
      <c r="GI8" s="62"/>
      <c r="GJ8" s="62"/>
      <c r="GK8" s="62"/>
      <c r="GL8" s="62"/>
      <c r="GM8" s="62"/>
      <c r="GN8" s="62"/>
      <c r="GO8" s="62"/>
      <c r="GP8" s="62"/>
      <c r="GQ8" s="62"/>
      <c r="GR8" s="62"/>
      <c r="GS8" s="62"/>
      <c r="GT8" s="62"/>
      <c r="GU8" s="62"/>
      <c r="GV8" s="62"/>
      <c r="GW8" s="62"/>
      <c r="GX8" s="62"/>
      <c r="GY8" s="62"/>
      <c r="GZ8" s="62"/>
      <c r="HA8" s="62"/>
      <c r="HB8" s="62"/>
      <c r="HC8" s="62"/>
      <c r="HD8" s="62"/>
      <c r="HE8" s="62"/>
      <c r="HF8" s="62"/>
      <c r="HG8" s="62"/>
      <c r="HH8" s="62"/>
      <c r="HI8" s="62"/>
      <c r="HJ8" s="62"/>
      <c r="HK8" s="62"/>
      <c r="HL8" s="62"/>
      <c r="HM8" s="62"/>
      <c r="HN8" s="62"/>
      <c r="HO8" s="62"/>
      <c r="HP8" s="62"/>
      <c r="HQ8" s="62"/>
      <c r="HR8" s="62"/>
      <c r="HS8" s="62"/>
      <c r="HT8" s="62"/>
      <c r="HU8" s="62"/>
      <c r="HV8" s="62"/>
      <c r="HW8" s="62"/>
      <c r="HX8" s="62"/>
      <c r="HY8" s="62"/>
      <c r="HZ8" s="62"/>
      <c r="IA8" s="62"/>
      <c r="IB8" s="62"/>
      <c r="IC8" s="62"/>
      <c r="ID8" s="62"/>
      <c r="IE8" s="62"/>
      <c r="IF8" s="62"/>
      <c r="IG8" s="62"/>
    </row>
    <row r="9" spans="1:241" x14ac:dyDescent="0.25">
      <c r="A9" s="30"/>
      <c r="B9" s="30"/>
      <c r="C9" s="30"/>
      <c r="D9" s="72"/>
      <c r="E9" s="4"/>
    </row>
    <row r="10" spans="1:241" x14ac:dyDescent="0.25">
      <c r="A10" s="73"/>
      <c r="B10" s="30"/>
      <c r="C10" s="30"/>
      <c r="D10" s="72"/>
      <c r="E10" s="4"/>
    </row>
    <row r="11" spans="1:241" x14ac:dyDescent="0.25">
      <c r="A11" s="30"/>
      <c r="B11" s="30"/>
      <c r="C11" s="30"/>
      <c r="D11" s="72"/>
      <c r="E11" s="4"/>
    </row>
    <row r="12" spans="1:241" x14ac:dyDescent="0.25">
      <c r="A12" s="30"/>
      <c r="B12" s="30"/>
      <c r="C12" s="30"/>
      <c r="D12" s="72"/>
      <c r="E12" s="4"/>
    </row>
    <row r="13" spans="1:241" x14ac:dyDescent="0.25">
      <c r="A13" s="30"/>
      <c r="B13" s="30"/>
      <c r="C13" s="30"/>
      <c r="D13" s="72"/>
      <c r="E13" s="4"/>
    </row>
    <row r="14" spans="1:241" x14ac:dyDescent="0.25">
      <c r="A14" s="73"/>
      <c r="B14" s="30"/>
      <c r="C14" s="30"/>
      <c r="D14" s="72"/>
      <c r="E14" s="4"/>
    </row>
    <row r="15" spans="1:241" x14ac:dyDescent="0.25">
      <c r="A15" s="30"/>
      <c r="B15" s="30"/>
      <c r="C15" s="30"/>
      <c r="D15" s="72"/>
      <c r="E15" s="4"/>
    </row>
    <row r="16" spans="1:241" x14ac:dyDescent="0.25">
      <c r="A16" s="30"/>
      <c r="B16" s="30"/>
      <c r="C16" s="30"/>
      <c r="D16" s="72"/>
      <c r="E16" s="4"/>
    </row>
    <row r="17" spans="1:5" x14ac:dyDescent="0.25">
      <c r="A17" s="30"/>
      <c r="B17" s="30"/>
      <c r="C17" s="30"/>
      <c r="D17" s="72"/>
      <c r="E17" s="4"/>
    </row>
    <row r="18" spans="1:5" x14ac:dyDescent="0.25">
      <c r="A18" s="4"/>
      <c r="B18" s="4"/>
      <c r="C18" s="4"/>
      <c r="D18" s="67"/>
      <c r="E18" s="4"/>
    </row>
    <row r="19" spans="1:5" x14ac:dyDescent="0.25">
      <c r="A19" s="4"/>
      <c r="B19" s="4"/>
      <c r="C19" s="4"/>
      <c r="D19" s="67"/>
      <c r="E19" s="4"/>
    </row>
    <row r="20" spans="1:5" x14ac:dyDescent="0.25">
      <c r="A20" s="4"/>
      <c r="B20" s="4"/>
      <c r="C20" s="4"/>
      <c r="D20" s="67"/>
      <c r="E20" s="4"/>
    </row>
    <row r="21" spans="1:5" x14ac:dyDescent="0.25">
      <c r="A21" s="4"/>
      <c r="B21" s="4"/>
      <c r="C21" s="4"/>
      <c r="D21" s="67"/>
      <c r="E21" s="4"/>
    </row>
    <row r="22" spans="1:5" x14ac:dyDescent="0.25">
      <c r="A22" s="65"/>
      <c r="B22" s="3"/>
      <c r="C22" s="3"/>
      <c r="D22" s="68"/>
    </row>
    <row r="23" spans="1:5" x14ac:dyDescent="0.25">
      <c r="A23" s="65"/>
      <c r="B23" s="3"/>
      <c r="C23" s="3"/>
      <c r="D23" s="68"/>
    </row>
    <row r="24" spans="1:5" x14ac:dyDescent="0.25">
      <c r="A24" s="65"/>
      <c r="B24" s="3"/>
      <c r="C24" s="3"/>
      <c r="D24" s="68"/>
    </row>
    <row r="25" spans="1:5" x14ac:dyDescent="0.25">
      <c r="A25" s="65"/>
      <c r="B25" s="3"/>
      <c r="C25" s="3"/>
    </row>
  </sheetData>
  <mergeCells count="2">
    <mergeCell ref="D3:E3"/>
    <mergeCell ref="A4:D5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DATA!$H$3:$H$4</xm:f>
          </x14:formula1>
          <xm:sqref>C19</xm:sqref>
        </x14:dataValidation>
        <x14:dataValidation type="list" allowBlank="1" showInputMessage="1" showErrorMessage="1">
          <x14:formula1>
            <xm:f>DATA!$G$3:$G$6</xm:f>
          </x14:formula1>
          <xm:sqref>C13:C15</xm:sqref>
        </x14:dataValidation>
        <x14:dataValidation type="list" allowBlank="1" showInputMessage="1" showErrorMessage="1">
          <x14:formula1>
            <xm:f>DATA!$J$3:$J$12</xm:f>
          </x14:formula1>
          <xm:sqref>C20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G25"/>
  <sheetViews>
    <sheetView view="pageLayout" zoomScaleNormal="100" workbookViewId="0">
      <selection activeCell="D32" sqref="D32"/>
    </sheetView>
  </sheetViews>
  <sheetFormatPr baseColWidth="10" defaultRowHeight="15" x14ac:dyDescent="0.25"/>
  <cols>
    <col min="1" max="1" width="13.5703125" style="66" bestFit="1" customWidth="1"/>
    <col min="2" max="2" width="14.140625" style="2" customWidth="1"/>
    <col min="3" max="3" width="15" style="2" customWidth="1"/>
    <col min="4" max="4" width="41.28515625" style="2" customWidth="1"/>
    <col min="5" max="5" width="21.7109375" style="2" bestFit="1" customWidth="1"/>
    <col min="6" max="16384" width="11.42578125" style="2"/>
  </cols>
  <sheetData>
    <row r="1" spans="1:241" ht="15" customHeight="1" x14ac:dyDescent="0.25">
      <c r="A1" s="64"/>
      <c r="B1" s="21"/>
      <c r="C1" s="21"/>
      <c r="D1" s="21"/>
      <c r="E1" s="21"/>
      <c r="F1" s="21"/>
    </row>
    <row r="2" spans="1:241" ht="15.75" customHeight="1" x14ac:dyDescent="0.25">
      <c r="A2" s="64"/>
      <c r="B2" s="21"/>
      <c r="C2" s="21"/>
      <c r="D2" s="21"/>
      <c r="E2" s="21"/>
      <c r="F2" s="21"/>
    </row>
    <row r="3" spans="1:241" x14ac:dyDescent="0.25">
      <c r="A3" s="65"/>
      <c r="B3" s="20"/>
      <c r="C3" s="49"/>
      <c r="D3" s="216"/>
      <c r="E3" s="216"/>
      <c r="F3" s="3"/>
      <c r="G3" s="3"/>
      <c r="H3" s="3"/>
      <c r="I3" s="3"/>
    </row>
    <row r="4" spans="1:241" ht="15" customHeight="1" x14ac:dyDescent="0.25">
      <c r="A4" s="222" t="s">
        <v>248</v>
      </c>
      <c r="B4" s="222"/>
      <c r="C4" s="222"/>
      <c r="D4" s="222"/>
    </row>
    <row r="5" spans="1:241" ht="15" customHeight="1" x14ac:dyDescent="0.25">
      <c r="A5" s="222"/>
      <c r="B5" s="222"/>
      <c r="C5" s="222"/>
      <c r="D5" s="222"/>
    </row>
    <row r="6" spans="1:241" x14ac:dyDescent="0.25">
      <c r="A6" s="65"/>
      <c r="B6" s="3"/>
      <c r="C6" s="3"/>
    </row>
    <row r="7" spans="1:241" x14ac:dyDescent="0.25">
      <c r="A7" s="65"/>
      <c r="B7" s="3"/>
      <c r="C7" s="3"/>
    </row>
    <row r="8" spans="1:241" s="60" customFormat="1" ht="15.75" x14ac:dyDescent="0.25">
      <c r="A8" s="70"/>
      <c r="B8" s="70"/>
      <c r="C8" s="71"/>
      <c r="D8" s="70"/>
      <c r="E8" s="61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62"/>
      <c r="DP8" s="62"/>
      <c r="DQ8" s="62"/>
      <c r="DR8" s="62"/>
      <c r="DS8" s="62"/>
      <c r="DT8" s="62"/>
      <c r="DU8" s="62"/>
      <c r="DV8" s="62"/>
      <c r="DW8" s="62"/>
      <c r="DX8" s="62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  <c r="EL8" s="62"/>
      <c r="EM8" s="62"/>
      <c r="EN8" s="62"/>
      <c r="EO8" s="62"/>
      <c r="EP8" s="62"/>
      <c r="EQ8" s="62"/>
      <c r="ER8" s="62"/>
      <c r="ES8" s="62"/>
      <c r="ET8" s="62"/>
      <c r="EU8" s="62"/>
      <c r="EV8" s="62"/>
      <c r="EW8" s="62"/>
      <c r="EX8" s="62"/>
      <c r="EY8" s="62"/>
      <c r="EZ8" s="62"/>
      <c r="FA8" s="62"/>
      <c r="FB8" s="62"/>
      <c r="FC8" s="62"/>
      <c r="FD8" s="62"/>
      <c r="FE8" s="62"/>
      <c r="FF8" s="62"/>
      <c r="FG8" s="62"/>
      <c r="FH8" s="62"/>
      <c r="FI8" s="62"/>
      <c r="FJ8" s="62"/>
      <c r="FK8" s="62"/>
      <c r="FL8" s="62"/>
      <c r="FM8" s="62"/>
      <c r="FN8" s="62"/>
      <c r="FO8" s="62"/>
      <c r="FP8" s="62"/>
      <c r="FQ8" s="62"/>
      <c r="FR8" s="62"/>
      <c r="FS8" s="62"/>
      <c r="FT8" s="62"/>
      <c r="FU8" s="62"/>
      <c r="FV8" s="62"/>
      <c r="FW8" s="62"/>
      <c r="FX8" s="62"/>
      <c r="FY8" s="62"/>
      <c r="FZ8" s="62"/>
      <c r="GA8" s="62"/>
      <c r="GB8" s="62"/>
      <c r="GC8" s="62"/>
      <c r="GD8" s="62"/>
      <c r="GE8" s="62"/>
      <c r="GF8" s="62"/>
      <c r="GG8" s="62"/>
      <c r="GH8" s="62"/>
      <c r="GI8" s="62"/>
      <c r="GJ8" s="62"/>
      <c r="GK8" s="62"/>
      <c r="GL8" s="62"/>
      <c r="GM8" s="62"/>
      <c r="GN8" s="62"/>
      <c r="GO8" s="62"/>
      <c r="GP8" s="62"/>
      <c r="GQ8" s="62"/>
      <c r="GR8" s="62"/>
      <c r="GS8" s="62"/>
      <c r="GT8" s="62"/>
      <c r="GU8" s="62"/>
      <c r="GV8" s="62"/>
      <c r="GW8" s="62"/>
      <c r="GX8" s="62"/>
      <c r="GY8" s="62"/>
      <c r="GZ8" s="62"/>
      <c r="HA8" s="62"/>
      <c r="HB8" s="62"/>
      <c r="HC8" s="62"/>
      <c r="HD8" s="62"/>
      <c r="HE8" s="62"/>
      <c r="HF8" s="62"/>
      <c r="HG8" s="62"/>
      <c r="HH8" s="62"/>
      <c r="HI8" s="62"/>
      <c r="HJ8" s="62"/>
      <c r="HK8" s="62"/>
      <c r="HL8" s="62"/>
      <c r="HM8" s="62"/>
      <c r="HN8" s="62"/>
      <c r="HO8" s="62"/>
      <c r="HP8" s="62"/>
      <c r="HQ8" s="62"/>
      <c r="HR8" s="62"/>
      <c r="HS8" s="62"/>
      <c r="HT8" s="62"/>
      <c r="HU8" s="62"/>
      <c r="HV8" s="62"/>
      <c r="HW8" s="62"/>
      <c r="HX8" s="62"/>
      <c r="HY8" s="62"/>
      <c r="HZ8" s="62"/>
      <c r="IA8" s="62"/>
      <c r="IB8" s="62"/>
      <c r="IC8" s="62"/>
      <c r="ID8" s="62"/>
      <c r="IE8" s="62"/>
      <c r="IF8" s="62"/>
      <c r="IG8" s="62"/>
    </row>
    <row r="9" spans="1:241" x14ac:dyDescent="0.25">
      <c r="A9" s="30"/>
      <c r="B9" s="30"/>
      <c r="C9" s="30"/>
      <c r="D9" s="72"/>
      <c r="E9" s="4"/>
    </row>
    <row r="10" spans="1:241" x14ac:dyDescent="0.25">
      <c r="A10" s="73"/>
      <c r="B10" s="30"/>
      <c r="C10" s="30"/>
      <c r="D10" s="72"/>
      <c r="E10" s="4"/>
    </row>
    <row r="11" spans="1:241" x14ac:dyDescent="0.25">
      <c r="A11" s="30"/>
      <c r="B11" s="30"/>
      <c r="C11" s="30"/>
      <c r="D11" s="72"/>
      <c r="E11" s="4"/>
    </row>
    <row r="12" spans="1:241" x14ac:dyDescent="0.25">
      <c r="A12" s="30"/>
      <c r="B12" s="30"/>
      <c r="C12" s="30"/>
      <c r="D12" s="72"/>
      <c r="E12" s="4"/>
    </row>
    <row r="13" spans="1:241" x14ac:dyDescent="0.25">
      <c r="A13" s="30"/>
      <c r="B13" s="30"/>
      <c r="C13" s="30"/>
      <c r="D13" s="72"/>
      <c r="E13" s="4"/>
    </row>
    <row r="14" spans="1:241" x14ac:dyDescent="0.25">
      <c r="A14" s="73"/>
      <c r="B14" s="30"/>
      <c r="C14" s="30"/>
      <c r="D14" s="72"/>
      <c r="E14" s="4"/>
    </row>
    <row r="15" spans="1:241" x14ac:dyDescent="0.25">
      <c r="A15" s="30"/>
      <c r="B15" s="30"/>
      <c r="C15" s="30"/>
      <c r="D15" s="72"/>
      <c r="E15" s="4"/>
    </row>
    <row r="16" spans="1:241" x14ac:dyDescent="0.25">
      <c r="A16" s="30"/>
      <c r="B16" s="30"/>
      <c r="C16" s="30"/>
      <c r="D16" s="72"/>
      <c r="E16" s="4"/>
    </row>
    <row r="17" spans="1:5" x14ac:dyDescent="0.25">
      <c r="A17" s="30"/>
      <c r="B17" s="30"/>
      <c r="C17" s="30"/>
      <c r="D17" s="72"/>
      <c r="E17" s="4"/>
    </row>
    <row r="18" spans="1:5" x14ac:dyDescent="0.25">
      <c r="A18" s="4"/>
      <c r="B18" s="4"/>
      <c r="C18" s="4"/>
      <c r="D18" s="67"/>
      <c r="E18" s="4"/>
    </row>
    <row r="19" spans="1:5" x14ac:dyDescent="0.25">
      <c r="A19" s="4"/>
      <c r="B19" s="4"/>
      <c r="C19" s="4"/>
      <c r="D19" s="67"/>
      <c r="E19" s="4"/>
    </row>
    <row r="20" spans="1:5" x14ac:dyDescent="0.25">
      <c r="A20" s="4"/>
      <c r="B20" s="4"/>
      <c r="C20" s="4"/>
      <c r="D20" s="67"/>
      <c r="E20" s="4"/>
    </row>
    <row r="21" spans="1:5" x14ac:dyDescent="0.25">
      <c r="A21" s="4"/>
      <c r="B21" s="4"/>
      <c r="C21" s="4"/>
      <c r="D21" s="67"/>
      <c r="E21" s="4"/>
    </row>
    <row r="22" spans="1:5" x14ac:dyDescent="0.25">
      <c r="A22" s="65"/>
      <c r="B22" s="3"/>
      <c r="C22" s="3"/>
      <c r="D22" s="68"/>
    </row>
    <row r="23" spans="1:5" x14ac:dyDescent="0.25">
      <c r="A23" s="65"/>
      <c r="B23" s="3"/>
      <c r="C23" s="3"/>
      <c r="D23" s="68"/>
    </row>
    <row r="24" spans="1:5" x14ac:dyDescent="0.25">
      <c r="A24" s="65"/>
      <c r="B24" s="3"/>
      <c r="C24" s="3"/>
      <c r="D24" s="68"/>
    </row>
    <row r="25" spans="1:5" x14ac:dyDescent="0.25">
      <c r="A25" s="65"/>
      <c r="B25" s="3"/>
      <c r="C25" s="3"/>
    </row>
  </sheetData>
  <mergeCells count="2">
    <mergeCell ref="D3:E3"/>
    <mergeCell ref="A4:D5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DATA!$J$3:$J$12</xm:f>
          </x14:formula1>
          <xm:sqref>C20</xm:sqref>
        </x14:dataValidation>
        <x14:dataValidation type="list" allowBlank="1" showInputMessage="1" showErrorMessage="1">
          <x14:formula1>
            <xm:f>DATA!$G$3:$G$6</xm:f>
          </x14:formula1>
          <xm:sqref>C13:C15</xm:sqref>
        </x14:dataValidation>
        <x14:dataValidation type="list" allowBlank="1" showInputMessage="1" showErrorMessage="1">
          <x14:formula1>
            <xm:f>DATA!$H$3:$H$4</xm:f>
          </x14:formula1>
          <xm:sqref>C19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4:L36"/>
  <sheetViews>
    <sheetView view="pageLayout" zoomScaleNormal="100" zoomScaleSheetLayoutView="100" workbookViewId="0">
      <selection activeCell="D35" sqref="D35"/>
    </sheetView>
  </sheetViews>
  <sheetFormatPr baseColWidth="10" defaultRowHeight="15" x14ac:dyDescent="0.25"/>
  <cols>
    <col min="1" max="1" width="6" style="2" customWidth="1"/>
    <col min="2" max="2" width="11.42578125" style="2"/>
    <col min="3" max="3" width="21.85546875" style="2" customWidth="1"/>
    <col min="4" max="4" width="7.85546875" style="2" customWidth="1"/>
    <col min="5" max="5" width="12.85546875" style="2" bestFit="1" customWidth="1"/>
    <col min="6" max="6" width="15.42578125" style="2" customWidth="1"/>
    <col min="7" max="7" width="7.140625" style="2" customWidth="1"/>
    <col min="8" max="8" width="10.7109375" style="2" bestFit="1" customWidth="1"/>
    <col min="9" max="9" width="28" style="2" customWidth="1"/>
    <col min="10" max="10" width="28.140625" style="2" customWidth="1"/>
    <col min="11" max="11" width="41.7109375" style="2" customWidth="1"/>
    <col min="12" max="12" width="6" style="2" customWidth="1"/>
    <col min="13" max="16384" width="11.42578125" style="2"/>
  </cols>
  <sheetData>
    <row r="4" spans="2:12" ht="15" customHeight="1" x14ac:dyDescent="0.25">
      <c r="B4" s="227" t="s">
        <v>249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</row>
    <row r="5" spans="2:12" ht="15.75" customHeight="1" x14ac:dyDescent="0.25"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</row>
    <row r="6" spans="2:12" x14ac:dyDescent="0.25">
      <c r="B6" s="226"/>
      <c r="C6" s="226"/>
      <c r="D6" s="216"/>
      <c r="E6" s="216"/>
      <c r="F6" s="3"/>
      <c r="G6" s="3"/>
      <c r="H6" s="3"/>
      <c r="I6" s="3"/>
      <c r="J6" s="3"/>
      <c r="K6" s="3"/>
      <c r="L6" s="3"/>
    </row>
    <row r="7" spans="2:12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2:12" s="75" customFormat="1" ht="39" thickBot="1" x14ac:dyDescent="0.3"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107</v>
      </c>
      <c r="I8" s="5" t="s">
        <v>7</v>
      </c>
      <c r="J8" s="5" t="s">
        <v>32</v>
      </c>
      <c r="K8" s="5" t="s">
        <v>8</v>
      </c>
      <c r="L8" s="5"/>
    </row>
    <row r="9" spans="2:12" x14ac:dyDescent="0.25">
      <c r="B9" s="8"/>
      <c r="C9" s="8"/>
      <c r="D9" s="9"/>
      <c r="E9" s="10"/>
      <c r="F9" s="11">
        <f>Tableau1[[#This Row],[Nbre]]*Tableau1[[#This Row],[SU (m²)]]</f>
        <v>0</v>
      </c>
      <c r="G9" s="9"/>
      <c r="H9" s="8"/>
      <c r="I9" s="29"/>
      <c r="J9" s="11"/>
      <c r="K9" s="8"/>
      <c r="L9" s="3"/>
    </row>
    <row r="10" spans="2:12" x14ac:dyDescent="0.25">
      <c r="B10" s="12"/>
      <c r="C10" s="12"/>
      <c r="D10" s="13"/>
      <c r="E10" s="14"/>
      <c r="F10" s="15">
        <f>Tableau1[[#This Row],[Nbre]]*Tableau1[[#This Row],[SU (m²)]]</f>
        <v>0</v>
      </c>
      <c r="G10" s="13"/>
      <c r="H10" s="12"/>
      <c r="I10" s="30"/>
      <c r="J10" s="15"/>
      <c r="K10" s="12"/>
      <c r="L10" s="3"/>
    </row>
    <row r="11" spans="2:12" x14ac:dyDescent="0.25">
      <c r="B11" s="12"/>
      <c r="C11" s="12"/>
      <c r="D11" s="13"/>
      <c r="E11" s="14"/>
      <c r="F11" s="15">
        <f>Tableau1[[#This Row],[Nbre]]*Tableau1[[#This Row],[SU (m²)]]</f>
        <v>0</v>
      </c>
      <c r="G11" s="13"/>
      <c r="H11" s="12"/>
      <c r="I11" s="30"/>
      <c r="J11" s="15"/>
      <c r="K11" s="12"/>
      <c r="L11" s="3"/>
    </row>
    <row r="12" spans="2:12" x14ac:dyDescent="0.25">
      <c r="B12" s="12"/>
      <c r="C12" s="12"/>
      <c r="D12" s="13"/>
      <c r="E12" s="14"/>
      <c r="F12" s="15">
        <f>Tableau1[[#This Row],[Nbre]]*Tableau1[[#This Row],[SU (m²)]]</f>
        <v>0</v>
      </c>
      <c r="G12" s="13"/>
      <c r="H12" s="12"/>
      <c r="I12" s="30"/>
      <c r="J12" s="15"/>
      <c r="K12" s="12"/>
      <c r="L12" s="3"/>
    </row>
    <row r="13" spans="2:12" x14ac:dyDescent="0.25">
      <c r="B13" s="12"/>
      <c r="C13" s="12"/>
      <c r="D13" s="13"/>
      <c r="E13" s="14"/>
      <c r="F13" s="15">
        <f>Tableau1[[#This Row],[Nbre]]*Tableau1[[#This Row],[SU (m²)]]</f>
        <v>0</v>
      </c>
      <c r="G13" s="13"/>
      <c r="H13" s="12"/>
      <c r="I13" s="30"/>
      <c r="J13" s="15"/>
      <c r="K13" s="12"/>
      <c r="L13" s="3"/>
    </row>
    <row r="14" spans="2:12" x14ac:dyDescent="0.25">
      <c r="B14" s="12"/>
      <c r="C14" s="12"/>
      <c r="D14" s="13"/>
      <c r="E14" s="14"/>
      <c r="F14" s="15">
        <f>Tableau1[[#This Row],[Nbre]]*Tableau1[[#This Row],[SU (m²)]]</f>
        <v>0</v>
      </c>
      <c r="G14" s="13"/>
      <c r="H14" s="12"/>
      <c r="I14" s="30"/>
      <c r="J14" s="15"/>
      <c r="K14" s="12"/>
      <c r="L14" s="3"/>
    </row>
    <row r="15" spans="2:12" x14ac:dyDescent="0.25">
      <c r="B15" s="12"/>
      <c r="C15" s="12"/>
      <c r="D15" s="13"/>
      <c r="E15" s="14"/>
      <c r="F15" s="15">
        <f>Tableau1[[#This Row],[Nbre]]*Tableau1[[#This Row],[SU (m²)]]</f>
        <v>0</v>
      </c>
      <c r="G15" s="13"/>
      <c r="H15" s="12"/>
      <c r="I15" s="30"/>
      <c r="J15" s="15"/>
      <c r="K15" s="12"/>
      <c r="L15" s="3"/>
    </row>
    <row r="16" spans="2:12" x14ac:dyDescent="0.25">
      <c r="B16" s="12"/>
      <c r="C16" s="12"/>
      <c r="D16" s="13"/>
      <c r="E16" s="14"/>
      <c r="F16" s="15">
        <f>Tableau1[[#This Row],[Nbre]]*Tableau1[[#This Row],[SU (m²)]]</f>
        <v>0</v>
      </c>
      <c r="G16" s="13"/>
      <c r="H16" s="12"/>
      <c r="I16" s="30"/>
      <c r="J16" s="15"/>
      <c r="K16" s="12"/>
      <c r="L16" s="3"/>
    </row>
    <row r="17" spans="2:12" x14ac:dyDescent="0.25">
      <c r="B17" s="12"/>
      <c r="C17" s="12"/>
      <c r="D17" s="13"/>
      <c r="E17" s="14"/>
      <c r="F17" s="15">
        <f>Tableau1[[#This Row],[Nbre]]*Tableau1[[#This Row],[SU (m²)]]</f>
        <v>0</v>
      </c>
      <c r="G17" s="13"/>
      <c r="H17" s="12"/>
      <c r="I17" s="30"/>
      <c r="J17" s="15"/>
      <c r="K17" s="12"/>
      <c r="L17" s="3"/>
    </row>
    <row r="18" spans="2:12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3"/>
    </row>
    <row r="19" spans="2:12" x14ac:dyDescent="0.25">
      <c r="B19" s="3"/>
      <c r="C19" s="3"/>
      <c r="D19" s="3"/>
      <c r="E19" s="6"/>
      <c r="F19" s="3"/>
      <c r="G19" s="3"/>
      <c r="H19" s="3"/>
      <c r="I19" s="3"/>
      <c r="J19" s="3"/>
      <c r="K19" s="3"/>
      <c r="L19" s="3"/>
    </row>
    <row r="20" spans="2:12" x14ac:dyDescent="0.25">
      <c r="B20" s="3"/>
      <c r="C20" s="223" t="s">
        <v>9</v>
      </c>
      <c r="D20" s="224"/>
      <c r="E20" s="225"/>
      <c r="F20" s="183">
        <f>SUM(Tableau1[Total SU (m²)])</f>
        <v>0</v>
      </c>
      <c r="G20" s="3"/>
      <c r="H20" s="3"/>
      <c r="I20" s="3"/>
      <c r="J20" s="3"/>
      <c r="K20" s="3"/>
      <c r="L20" s="3"/>
    </row>
    <row r="21" spans="2:12" x14ac:dyDescent="0.25">
      <c r="B21" s="3"/>
      <c r="G21" s="3"/>
      <c r="H21" s="3"/>
      <c r="I21" s="3"/>
      <c r="J21" s="3"/>
      <c r="K21" s="3"/>
      <c r="L21" s="3"/>
    </row>
    <row r="22" spans="2:12" x14ac:dyDescent="0.25">
      <c r="B22" s="3"/>
      <c r="C22" s="223" t="s">
        <v>11</v>
      </c>
      <c r="D22" s="224"/>
      <c r="E22" s="225"/>
      <c r="F22" s="184">
        <v>1.2</v>
      </c>
      <c r="G22" s="3"/>
      <c r="H22" s="3"/>
      <c r="I22" s="3"/>
      <c r="J22" s="3"/>
      <c r="K22" s="3"/>
      <c r="L22" s="3"/>
    </row>
    <row r="23" spans="2:12" x14ac:dyDescent="0.25">
      <c r="B23" s="3"/>
      <c r="C23" s="223" t="s">
        <v>10</v>
      </c>
      <c r="D23" s="224"/>
      <c r="E23" s="225"/>
      <c r="F23" s="183">
        <f>F20*F22</f>
        <v>0</v>
      </c>
      <c r="G23" s="3"/>
      <c r="H23" s="3"/>
      <c r="I23" s="3"/>
      <c r="J23" s="3"/>
      <c r="K23" s="3"/>
      <c r="L23" s="3"/>
    </row>
    <row r="24" spans="2:12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2:12" x14ac:dyDescent="0.25">
      <c r="B25" s="3"/>
      <c r="C25" s="223" t="s">
        <v>12</v>
      </c>
      <c r="D25" s="224"/>
      <c r="E25" s="225"/>
      <c r="F25" s="184">
        <v>1.35</v>
      </c>
      <c r="G25" s="3"/>
      <c r="H25" s="3"/>
      <c r="I25" s="3"/>
      <c r="J25" s="3"/>
      <c r="K25" s="3"/>
      <c r="L25" s="3"/>
    </row>
    <row r="26" spans="2:12" x14ac:dyDescent="0.25">
      <c r="B26" s="3"/>
      <c r="C26" s="223" t="s">
        <v>13</v>
      </c>
      <c r="D26" s="224"/>
      <c r="E26" s="225"/>
      <c r="F26" s="183">
        <f>F20*F25</f>
        <v>0</v>
      </c>
      <c r="G26" s="3"/>
      <c r="H26" s="3"/>
      <c r="I26" s="3"/>
      <c r="J26" s="3"/>
      <c r="K26" s="3"/>
      <c r="L26" s="3"/>
    </row>
    <row r="27" spans="2:12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2:12" x14ac:dyDescent="0.25">
      <c r="B28" s="3"/>
      <c r="C28" s="223" t="s">
        <v>58</v>
      </c>
      <c r="D28" s="224"/>
      <c r="E28" s="225"/>
      <c r="F28" s="183"/>
      <c r="G28" s="3"/>
      <c r="H28" s="3"/>
      <c r="I28" s="3"/>
      <c r="J28" s="3"/>
      <c r="K28" s="3"/>
      <c r="L28" s="3"/>
    </row>
    <row r="29" spans="2:12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2:12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2:12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2:12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2:12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2:12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2:12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2:12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</sheetData>
  <mergeCells count="9">
    <mergeCell ref="C28:E28"/>
    <mergeCell ref="B6:C6"/>
    <mergeCell ref="D6:E6"/>
    <mergeCell ref="B4:L5"/>
    <mergeCell ref="C20:E20"/>
    <mergeCell ref="C26:E26"/>
    <mergeCell ref="C25:E25"/>
    <mergeCell ref="C23:E23"/>
    <mergeCell ref="C22:E22"/>
  </mergeCells>
  <pageMargins left="0.7" right="0.7" top="0.75" bottom="0.75" header="0.3" footer="0.3"/>
  <pageSetup paperSize="9" scale="44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DATA!$E$3:$E$8</xm:f>
          </x14:formula1>
          <xm:sqref>H9:H17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E3130379EBAA40ACAC93FDC52FECED" ma:contentTypeVersion="1" ma:contentTypeDescription="Crée un document." ma:contentTypeScope="" ma:versionID="2c5ba36feac58d6967285ed0627f2055">
  <xsd:schema xmlns:xsd="http://www.w3.org/2001/XMLSchema" xmlns:xs="http://www.w3.org/2001/XMLSchema" xmlns:p="http://schemas.microsoft.com/office/2006/metadata/properties" xmlns:ns2="056838b8-dd59-4436-b509-607bd0c92eb2" targetNamespace="http://schemas.microsoft.com/office/2006/metadata/properties" ma:root="true" ma:fieldsID="2b9e5bc18570f3ae1a3d1144ffecaaa0" ns2:_="">
    <xsd:import namespace="056838b8-dd59-4436-b509-607bd0c92eb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6838b8-dd59-4436-b509-607bd0c92e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72900C-A5ED-45A5-B8B8-980F69F3AABE}"/>
</file>

<file path=customXml/itemProps2.xml><?xml version="1.0" encoding="utf-8"?>
<ds:datastoreItem xmlns:ds="http://schemas.openxmlformats.org/officeDocument/2006/customXml" ds:itemID="{A563F163-038F-4F93-8134-F07A15187E8F}"/>
</file>

<file path=customXml/itemProps3.xml><?xml version="1.0" encoding="utf-8"?>
<ds:datastoreItem xmlns:ds="http://schemas.openxmlformats.org/officeDocument/2006/customXml" ds:itemID="{473F860B-73A7-4C6B-8AAE-00F3699C0A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2</vt:i4>
      </vt:variant>
    </vt:vector>
  </HeadingPairs>
  <TitlesOfParts>
    <vt:vector size="19" baseType="lpstr">
      <vt:lpstr>DATA</vt:lpstr>
      <vt:lpstr>1 - Glossaire</vt:lpstr>
      <vt:lpstr>2 - Réf documents</vt:lpstr>
      <vt:lpstr>3 - Circuit de visa</vt:lpstr>
      <vt:lpstr>4 - Réf historique de l'opé</vt:lpstr>
      <vt:lpstr>5 - État de synthèse G2D</vt:lpstr>
      <vt:lpstr>9 - Plan cadastral</vt:lpstr>
      <vt:lpstr>10 - Plan de bornage</vt:lpstr>
      <vt:lpstr>11 - Synthèse des locaux</vt:lpstr>
      <vt:lpstr>12 - Synthèse espaces exté</vt:lpstr>
      <vt:lpstr>13 - Matrice des Risques</vt:lpstr>
      <vt:lpstr>14 - Exploitation Maintenance</vt:lpstr>
      <vt:lpstr>15 - Finance IM1707</vt:lpstr>
      <vt:lpstr>16 - Chronique Financière</vt:lpstr>
      <vt:lpstr>17-Contacts</vt:lpstr>
      <vt:lpstr>18-Coût EM</vt:lpstr>
      <vt:lpstr>Fiche local type</vt:lpstr>
      <vt:lpstr>'11 - Synthèse des locaux'!Zone_d_impression</vt:lpstr>
      <vt:lpstr>'12 - Synthèse espaces exté'!Zone_d_impression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 Agnes ING TRAV PUBL ETAT</dc:creator>
  <cp:lastModifiedBy>IPMI ARBET Loïc</cp:lastModifiedBy>
  <cp:lastPrinted>2022-08-25T07:39:03Z</cp:lastPrinted>
  <dcterms:created xsi:type="dcterms:W3CDTF">2022-04-26T12:57:41Z</dcterms:created>
  <dcterms:modified xsi:type="dcterms:W3CDTF">2023-10-05T07:39:37Z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0x010100BEE3130379EBAA40ACAC93FDC52FECED</vt:lpwstr>
  </property>
</Properties>
</file>