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Q:\1_Marchés publics\2023\017-23 - Protection sociale  - chorus - Titulaire - MK\1 - Rédaction\1-2 DC élaboration\V14 20231026 SAD3\"/>
    </mc:Choice>
  </mc:AlternateContent>
  <bookViews>
    <workbookView xWindow="0" yWindow="0" windowWidth="28800" windowHeight="11985"/>
  </bookViews>
  <sheets>
    <sheet name="017-23 garde DQE annexe 4" sheetId="6" r:id="rId1"/>
    <sheet name="DQE Panier France" sheetId="1" r:id="rId2"/>
    <sheet name="DQE Options France" sheetId="2" r:id="rId3"/>
    <sheet name="DQE Panier Etranger" sheetId="5" r:id="rId4"/>
    <sheet name="DQE Synthèse" sheetId="3" r:id="rId5"/>
    <sheet name="Effectif estimé" sheetId="4" state="hidden" r:id="rId6"/>
  </sheets>
  <externalReferences>
    <externalReference r:id="rId7"/>
  </externalReferences>
  <definedNames>
    <definedName name="_Order1" hidden="1">255</definedName>
    <definedName name="_Order2" hidden="1">255</definedName>
    <definedName name="adh_a_res1" localSheetId="0">#NAME?</definedName>
    <definedName name="adh_a_res1">[1]Options!$C$56</definedName>
    <definedName name="adh_a_res2" localSheetId="0">#NAME?</definedName>
    <definedName name="adh_a_res2">[1]Options!$D$56</definedName>
    <definedName name="adh_a_surc1" localSheetId="0">#NAME?</definedName>
    <definedName name="adh_a_surc1">[1]Options!$E$56</definedName>
    <definedName name="adh_a_surc2" localSheetId="0">#NAME?</definedName>
    <definedName name="adh_a_surc2">[1]Options!$F$56</definedName>
    <definedName name="adh_r_res1" localSheetId="0">#NAME?</definedName>
    <definedName name="adh_r_res1">[1]Options!$C$57</definedName>
    <definedName name="adh_r_res2" localSheetId="0">#NAME?</definedName>
    <definedName name="adh_r_res2">[1]Options!$D$57</definedName>
    <definedName name="adh_r_surc1" localSheetId="0">#NAME?</definedName>
    <definedName name="adh_r_surc1">[1]Options!$E$57</definedName>
    <definedName name="adh_r_surc2" localSheetId="0">#NAME?</definedName>
    <definedName name="adh_r_surc2">[1]Options!$F$57</definedName>
    <definedName name="antisel_a_res1" localSheetId="0">#NAME?</definedName>
    <definedName name="antisel_a_res1">[1]Options!$C$78</definedName>
    <definedName name="antisel_a_res2" localSheetId="0">#NAME?</definedName>
    <definedName name="antisel_a_res2">[1]Options!$D$78</definedName>
    <definedName name="antisel_a_surc1" localSheetId="0">#NAME?</definedName>
    <definedName name="antisel_a_surc1">[1]Options!$E$78</definedName>
    <definedName name="antisel_a_surc2" localSheetId="0">#NAME?</definedName>
    <definedName name="antisel_a_surc2">[1]Options!$F$78</definedName>
    <definedName name="antisel_r_res1" localSheetId="0">#NAME?</definedName>
    <definedName name="antisel_r_res1">[1]Options!$C$79</definedName>
    <definedName name="antisel_r_res2" localSheetId="0">#NAME?</definedName>
    <definedName name="antisel_r_res2">[1]Options!$D$79</definedName>
    <definedName name="antisel_r_surc1" localSheetId="0">#NAME?</definedName>
    <definedName name="antisel_r_surc1">[1]Options!$E$79</definedName>
    <definedName name="antisel_r_surc2" localSheetId="0">#NAME?</definedName>
    <definedName name="antisel_r_surc2">[1]Options!$F$79</definedName>
    <definedName name="char_res1" localSheetId="0">#NAME?</definedName>
    <definedName name="char_res1">[1]Options!$C$66</definedName>
    <definedName name="char_res2" localSheetId="0">#NAME?</definedName>
    <definedName name="char_res2">[1]Options!$D$66</definedName>
    <definedName name="char_surc1" localSheetId="0">#NAME?</definedName>
    <definedName name="char_surc1">[1]Options!$E$66</definedName>
    <definedName name="char_surc2" localSheetId="0">#NAME?</definedName>
    <definedName name="char_surc2">[1]Options!$F$66</definedName>
    <definedName name="Coeff_zonier" localSheetId="0">#NAME?</definedName>
    <definedName name="Coeff_zonier">+'[1]Préparation projections'!$H$121</definedName>
    <definedName name="Coût_services" localSheetId="0">#NAME?</definedName>
    <definedName name="Coût_services">'[1]Données d''entrées'!$B$233</definedName>
    <definedName name="ct_res1" localSheetId="0">#NAME?</definedName>
    <definedName name="ct_res1">[1]Options!$G$66</definedName>
    <definedName name="ct_res2" localSheetId="0">#NAME?</definedName>
    <definedName name="ct_res2">[1]Options!$H$66</definedName>
    <definedName name="ct_surc1" localSheetId="0">#NAME?</definedName>
    <definedName name="ct_surc1">[1]Options!$I$66</definedName>
    <definedName name="ct_surc2" localSheetId="0">#NAME?</definedName>
    <definedName name="ct_surc2">[1]Options!$J$66</definedName>
    <definedName name="derive_res1" localSheetId="0">#NAME?</definedName>
    <definedName name="derive_res1">[1]Options!$C$73</definedName>
    <definedName name="derive_res2" localSheetId="0">#NAME?</definedName>
    <definedName name="derive_res2">[1]Options!$D$73</definedName>
    <definedName name="derive_surc1" localSheetId="0">#NAME?</definedName>
    <definedName name="derive_surc1">[1]Options!$E$73</definedName>
    <definedName name="derive_surc2" localSheetId="0">#NAME?</definedName>
    <definedName name="derive_surc2">[1]Options!$F$73</definedName>
    <definedName name="fd" localSheetId="0" hidden="1">{"Belgium_Total",#N/A,FALSE,"Belg Wksheet"}</definedName>
    <definedName name="fd" hidden="1">{"Belgium_Total",#N/A,FALSE,"Belg Wksheet"}</definedName>
    <definedName name="form_nb" localSheetId="0">#NAME?</definedName>
    <definedName name="form_nb">'[1]Données d''entrées'!$C$2</definedName>
    <definedName name="limcount" hidden="1">1</definedName>
    <definedName name="Pr_E_res1" localSheetId="0">#NAME?</definedName>
    <definedName name="Pr_E_res1">[1]Options!$C$48</definedName>
    <definedName name="Pr_E_res2" localSheetId="0">#NAME?</definedName>
    <definedName name="Pr_E_res2">[1]Options!$D$48</definedName>
    <definedName name="Pr_E_surc1" localSheetId="0">#NAME?</definedName>
    <definedName name="Pr_E_surc1">[1]Options!$E$48</definedName>
    <definedName name="Pr_E_surc2" localSheetId="0">#NAME?</definedName>
    <definedName name="Pr_E_surc2">[1]Options!$F$48</definedName>
    <definedName name="Pr_F_res1" localSheetId="0">#NAME?</definedName>
    <definedName name="Pr_F_res1">[1]Options!$C$47</definedName>
    <definedName name="Pr_F_res2" localSheetId="0">#NAME?</definedName>
    <definedName name="Pr_F_res2">[1]Options!$D$47</definedName>
    <definedName name="Pr_F_surc1" localSheetId="0">#NAME?</definedName>
    <definedName name="Pr_F_surc1">[1]Options!$E$47</definedName>
    <definedName name="Pr_F_surc2" localSheetId="0">#NAME?</definedName>
    <definedName name="Pr_F_surc2">[1]Options!$F$47</definedName>
    <definedName name="Pr_H_res1" localSheetId="0">#NAME?</definedName>
    <definedName name="Pr_H_res1">[1]Options!$C$46</definedName>
    <definedName name="Pr_H_res2" localSheetId="0">#NAME?</definedName>
    <definedName name="Pr_H_res2">[1]Options!$D$46</definedName>
    <definedName name="Pr_H_surc1" localSheetId="0">#NAME?</definedName>
    <definedName name="Pr_H_surc1">[1]Options!$E$46</definedName>
    <definedName name="Pr_H_surc2" localSheetId="0">#NAME?</definedName>
    <definedName name="Pr_H_surc2">[1]Options!$F$46</definedName>
    <definedName name="reval_services" localSheetId="0">#NAME?</definedName>
    <definedName name="reval_services">'[1]Données d''entrées'!$B$234</definedName>
    <definedName name="SP_Cible" localSheetId="0">#NAME?</definedName>
    <definedName name="SP_Cible">'[1]Préparation projections'!$D$121</definedName>
    <definedName name="Taux_TSA" localSheetId="0">#NAME?</definedName>
    <definedName name="Taux_TSA">'[1]Préparation projections'!$I$2</definedName>
    <definedName name="taxe_res" localSheetId="0">#NAME?</definedName>
    <definedName name="taxe_res">[1]Options!$C$72</definedName>
    <definedName name="taxe_surc" localSheetId="0">#NAME?</definedName>
    <definedName name="taxe_surc">[1]Options!$E$72</definedName>
    <definedName name="Tx_Chargement" localSheetId="0">#NAME?</definedName>
    <definedName name="Tx_Chargement">'[1]Préparation projections'!$I$3</definedName>
    <definedName name="Tx_Coûts_réels" localSheetId="0">#NAME?</definedName>
    <definedName name="Tx_Coûts_réels">'[1]Préparation projections'!$I$4</definedName>
    <definedName name="Tx_FPMT" localSheetId="0">#NAME?</definedName>
    <definedName name="Tx_FPMT">'[1]Préparation projections'!$I$5</definedName>
    <definedName name="wrn.Belgium_Total." localSheetId="0" hidden="1">{"Belgium_Total",#N/A,FALSE,"Belg Wksheet"}</definedName>
    <definedName name="wrn.Belgium_Total." hidden="1">{"Belgium_Total",#N/A,FALSE,"Belg Wksheet"}</definedName>
    <definedName name="wrn.BelgSummary." localSheetId="0" hidden="1">{"BelgSummary",#N/A,FALSE,"Belg Summary"}</definedName>
    <definedName name="wrn.BelgSummary." hidden="1">{"BelgSummary",#N/A,FALSE,"Belg Summary"}</definedName>
    <definedName name="wrn.Country._.Summary." localSheetId="0" hidden="1">{"Summary",#N/A,FALSE,"Country Summary"}</definedName>
    <definedName name="wrn.Country._.Summary." hidden="1">{"Summary",#N/A,FALSE,"Country Summary"}</definedName>
    <definedName name="wrn.Country._.Worksheet." localSheetId="0" hidden="1">{"WkSheet",#N/A,FALSE,"Country Wksheet"}</definedName>
    <definedName name="wrn.Country._.Worksheet." hidden="1">{"WkSheet",#N/A,FALSE,"Country Wksheet"}</definedName>
    <definedName name="wrn.imprim._.ifc." localSheetId="0" hidden="1">{"bases des calculs",#N/A,FALSE,"IFC2";"données",#N/A,FALSE,"IFC2";"simulation",#N/A,FALSE,"IFC2"}</definedName>
    <definedName name="wrn.imprim._.ifc." hidden="1">{"bases des calculs",#N/A,FALSE,"IFC2";"données",#N/A,FALSE,"IFC2";"simulation",#N/A,FALSE,"IFC2"}</definedName>
    <definedName name="wrn.junk" localSheetId="0" hidden="1">{"Summary",#N/A,FALSE,"Country Summary"}</definedName>
    <definedName name="wrn.junk" hidden="1">{"Summary",#N/A,FALSE,"Country Summary"}</definedName>
    <definedName name="wrn.PrintAll." localSheetId="0" hidden="1">{#N/A,#N/A,FALSE,"Australia";#N/A,#N/A,FALSE,"Belgium";#N/A,#N/A,FALSE,"Canada RP";#N/A,#N/A,FALSE,"Canada SP";#N/A,#N/A,FALSE,"France RI";#N/A,#N/A,FALSE,"France SP";#N/A,#N/A,FALSE,"Germany";#N/A,#N/A,FALSE,"Ireland Marsh";#N/A,#N/A,FALSE,"Ireland Mercer";#N/A,#N/A,FALSE,"Netherlands";#N/A,#N/A,FALSE,"UK Bowring";#N/A,#N/A,FALSE,"UK Frizzell";#N/A,#N/A,FALSE,"UK Mercer";#N/A,#N/A,FALSE,"Summary"}</definedName>
    <definedName name="wrn.PrintAll." hidden="1">{#N/A,#N/A,FALSE,"Australia";#N/A,#N/A,FALSE,"Belgium";#N/A,#N/A,FALSE,"Canada RP";#N/A,#N/A,FALSE,"Canada SP";#N/A,#N/A,FALSE,"France RI";#N/A,#N/A,FALSE,"France SP";#N/A,#N/A,FALSE,"Germany";#N/A,#N/A,FALSE,"Ireland Marsh";#N/A,#N/A,FALSE,"Ireland Mercer";#N/A,#N/A,FALSE,"Netherlands";#N/A,#N/A,FALSE,"UK Bowring";#N/A,#N/A,FALSE,"UK Frizzell";#N/A,#N/A,FALSE,"UK Mercer";#N/A,#N/A,FALSE,"Summary"}</definedName>
    <definedName name="_xlnm.Print_Area" localSheetId="2">'DQE Options France'!$A$1:$D$148</definedName>
    <definedName name="_xlnm.Print_Area" localSheetId="3">'DQE Panier Etranger'!$A$1:$P$30</definedName>
    <definedName name="_xlnm.Print_Area" localSheetId="1">'DQE Panier France'!$A$1:$P$471</definedName>
    <definedName name="_xlnm.Print_Area" localSheetId="4">'DQE Synthèse'!$A$1:$D$7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4" i="3" l="1"/>
  <c r="F53" i="3"/>
  <c r="F46" i="3"/>
  <c r="F15" i="3"/>
  <c r="F14" i="3"/>
  <c r="F13" i="3"/>
  <c r="N28" i="5"/>
  <c r="S28" i="5" s="1"/>
  <c r="Q28" i="5"/>
  <c r="F37" i="3" s="1"/>
  <c r="S22" i="5"/>
  <c r="Q22" i="5"/>
  <c r="S21" i="5"/>
  <c r="Q21" i="5"/>
  <c r="S20" i="5"/>
  <c r="Q20" i="5"/>
  <c r="S19" i="5"/>
  <c r="Q19" i="5"/>
  <c r="S18" i="5"/>
  <c r="Q18" i="5"/>
  <c r="S17" i="5"/>
  <c r="Q17" i="5"/>
  <c r="F36" i="3" s="1"/>
  <c r="S12" i="5"/>
  <c r="F52" i="3" s="1"/>
  <c r="AN32" i="2"/>
  <c r="M32" i="2" s="1"/>
  <c r="AM89" i="2"/>
  <c r="AN89" i="2" s="1"/>
  <c r="AM90" i="2"/>
  <c r="AN90" i="2" s="1"/>
  <c r="AM91" i="2"/>
  <c r="AN91" i="2" s="1"/>
  <c r="AM92" i="2"/>
  <c r="AN92" i="2" s="1"/>
  <c r="AM93" i="2"/>
  <c r="AN93" i="2" s="1"/>
  <c r="AM94" i="2"/>
  <c r="AN94" i="2" s="1"/>
  <c r="AM95" i="2"/>
  <c r="AN95" i="2" s="1"/>
  <c r="AM96" i="2"/>
  <c r="AN96" i="2" s="1"/>
  <c r="AM97" i="2"/>
  <c r="AN97" i="2" s="1"/>
  <c r="AM98" i="2"/>
  <c r="AN98" i="2" s="1"/>
  <c r="AM99" i="2"/>
  <c r="AN99" i="2" s="1"/>
  <c r="AM100" i="2"/>
  <c r="AN100" i="2" s="1"/>
  <c r="AM101" i="2"/>
  <c r="AN101" i="2" s="1"/>
  <c r="AM102" i="2"/>
  <c r="AN102" i="2" s="1"/>
  <c r="AM103" i="2"/>
  <c r="AN103" i="2" s="1"/>
  <c r="AM104" i="2"/>
  <c r="AN104" i="2" s="1"/>
  <c r="AM105" i="2"/>
  <c r="AN105" i="2" s="1"/>
  <c r="L105" i="2" s="1"/>
  <c r="AM106" i="2"/>
  <c r="AN106" i="2" s="1"/>
  <c r="AM107" i="2"/>
  <c r="AN107" i="2" s="1"/>
  <c r="AM108" i="2"/>
  <c r="AN108" i="2" s="1"/>
  <c r="AM109" i="2"/>
  <c r="AN109" i="2" s="1"/>
  <c r="AM110" i="2"/>
  <c r="AN110" i="2" s="1"/>
  <c r="AM111" i="2"/>
  <c r="AN111" i="2" s="1"/>
  <c r="AM112" i="2"/>
  <c r="AN112" i="2" s="1"/>
  <c r="AM113" i="2"/>
  <c r="AN113" i="2" s="1"/>
  <c r="AM114" i="2"/>
  <c r="AN114" i="2" s="1"/>
  <c r="AM115" i="2"/>
  <c r="AN115" i="2" s="1"/>
  <c r="AM116" i="2"/>
  <c r="AN116" i="2" s="1"/>
  <c r="AM117" i="2"/>
  <c r="AN117" i="2" s="1"/>
  <c r="AM118" i="2"/>
  <c r="AN118" i="2" s="1"/>
  <c r="AM119" i="2"/>
  <c r="AN119" i="2" s="1"/>
  <c r="AM120" i="2"/>
  <c r="AN120" i="2" s="1"/>
  <c r="AM121" i="2"/>
  <c r="AN121" i="2" s="1"/>
  <c r="AM122" i="2"/>
  <c r="AN122" i="2" s="1"/>
  <c r="AM123" i="2"/>
  <c r="AM124" i="2"/>
  <c r="AM125" i="2"/>
  <c r="AM126" i="2"/>
  <c r="AM127" i="2"/>
  <c r="AM128" i="2"/>
  <c r="AM129" i="2"/>
  <c r="AM130" i="2"/>
  <c r="AM131" i="2"/>
  <c r="AM132" i="2"/>
  <c r="AM133" i="2"/>
  <c r="AM134" i="2"/>
  <c r="AM135" i="2"/>
  <c r="AM136" i="2"/>
  <c r="AM137" i="2"/>
  <c r="AM138" i="2"/>
  <c r="AM139" i="2"/>
  <c r="AN139" i="2" s="1"/>
  <c r="AM140" i="2"/>
  <c r="AN140" i="2" s="1"/>
  <c r="AM141" i="2"/>
  <c r="AN141" i="2" s="1"/>
  <c r="AM142" i="2"/>
  <c r="AN142" i="2" s="1"/>
  <c r="AM143" i="2"/>
  <c r="AN143" i="2" s="1"/>
  <c r="AM144" i="2"/>
  <c r="AN144" i="2" s="1"/>
  <c r="AM145" i="2"/>
  <c r="AN145" i="2" s="1"/>
  <c r="AM146" i="2"/>
  <c r="AN146" i="2" s="1"/>
  <c r="AM147" i="2"/>
  <c r="AN147" i="2" s="1"/>
  <c r="AM148" i="2"/>
  <c r="AN148" i="2" s="1"/>
  <c r="AM88" i="2"/>
  <c r="AN88" i="2" s="1"/>
  <c r="AM85" i="2"/>
  <c r="AN85" i="2" s="1"/>
  <c r="AM26" i="2"/>
  <c r="AN26" i="2" s="1"/>
  <c r="AM27" i="2"/>
  <c r="AN27" i="2" s="1"/>
  <c r="AM28" i="2"/>
  <c r="AN28" i="2" s="1"/>
  <c r="M28" i="2" s="1"/>
  <c r="AM29" i="2"/>
  <c r="AN29" i="2" s="1"/>
  <c r="AM30" i="2"/>
  <c r="AN30" i="2" s="1"/>
  <c r="AM31" i="2"/>
  <c r="AN31" i="2" s="1"/>
  <c r="M31" i="2" s="1"/>
  <c r="AM32" i="2"/>
  <c r="AM33" i="2"/>
  <c r="AN33" i="2" s="1"/>
  <c r="AM34" i="2"/>
  <c r="AN34" i="2" s="1"/>
  <c r="AM35" i="2"/>
  <c r="AN35" i="2" s="1"/>
  <c r="AM36" i="2"/>
  <c r="AN36" i="2" s="1"/>
  <c r="AM37" i="2"/>
  <c r="AN37" i="2" s="1"/>
  <c r="AM38" i="2"/>
  <c r="AN38" i="2" s="1"/>
  <c r="AM39" i="2"/>
  <c r="AN39" i="2" s="1"/>
  <c r="M39" i="2" s="1"/>
  <c r="AM40" i="2"/>
  <c r="AN40" i="2" s="1"/>
  <c r="M40" i="2" s="1"/>
  <c r="AM41" i="2"/>
  <c r="AN41" i="2" s="1"/>
  <c r="AM42" i="2"/>
  <c r="AN42" i="2" s="1"/>
  <c r="AM43" i="2"/>
  <c r="AN43" i="2" s="1"/>
  <c r="AM44" i="2"/>
  <c r="AN44" i="2" s="1"/>
  <c r="M44" i="2" s="1"/>
  <c r="AM45" i="2"/>
  <c r="AN45" i="2" s="1"/>
  <c r="AM46" i="2"/>
  <c r="AN46" i="2" s="1"/>
  <c r="AM47" i="2"/>
  <c r="AN47" i="2" s="1"/>
  <c r="M47" i="2" s="1"/>
  <c r="AM48" i="2"/>
  <c r="AN48" i="2" s="1"/>
  <c r="M48" i="2" s="1"/>
  <c r="AM49" i="2"/>
  <c r="AN49" i="2" s="1"/>
  <c r="AM50" i="2"/>
  <c r="AN50" i="2" s="1"/>
  <c r="AM51" i="2"/>
  <c r="AN51" i="2" s="1"/>
  <c r="AM52" i="2"/>
  <c r="AN52" i="2" s="1"/>
  <c r="M52" i="2" s="1"/>
  <c r="AM53" i="2"/>
  <c r="AN53" i="2" s="1"/>
  <c r="AM54" i="2"/>
  <c r="AN54" i="2" s="1"/>
  <c r="AM55" i="2"/>
  <c r="AN55" i="2" s="1"/>
  <c r="M55" i="2" s="1"/>
  <c r="AM56" i="2"/>
  <c r="AN56" i="2" s="1"/>
  <c r="L56" i="2" s="1"/>
  <c r="AM57" i="2"/>
  <c r="AN57" i="2" s="1"/>
  <c r="AM58" i="2"/>
  <c r="AN58" i="2" s="1"/>
  <c r="AM59" i="2"/>
  <c r="AN59" i="2" s="1"/>
  <c r="AM60" i="2"/>
  <c r="AM61" i="2"/>
  <c r="AM62" i="2"/>
  <c r="AM63" i="2"/>
  <c r="AM64" i="2"/>
  <c r="AM65" i="2"/>
  <c r="AM66" i="2"/>
  <c r="AM67" i="2"/>
  <c r="AM68" i="2"/>
  <c r="AM69" i="2"/>
  <c r="AM70" i="2"/>
  <c r="AM71" i="2"/>
  <c r="AM72" i="2"/>
  <c r="AM73" i="2"/>
  <c r="AM74" i="2"/>
  <c r="AM75" i="2"/>
  <c r="AM76" i="2"/>
  <c r="AN76" i="2" s="1"/>
  <c r="AM77" i="2"/>
  <c r="AN77" i="2" s="1"/>
  <c r="AM78" i="2"/>
  <c r="AN78" i="2" s="1"/>
  <c r="AM79" i="2"/>
  <c r="AN79" i="2" s="1"/>
  <c r="M79" i="2" s="1"/>
  <c r="AM80" i="2"/>
  <c r="AN80" i="2" s="1"/>
  <c r="L80" i="2" s="1"/>
  <c r="AM81" i="2"/>
  <c r="AN81" i="2" s="1"/>
  <c r="AM82" i="2"/>
  <c r="AN82" i="2" s="1"/>
  <c r="AM83" i="2"/>
  <c r="AN83" i="2" s="1"/>
  <c r="AM84" i="2"/>
  <c r="AN84" i="2" s="1"/>
  <c r="AM25" i="2"/>
  <c r="AN25" i="2" s="1"/>
  <c r="AL124" i="2"/>
  <c r="AL125" i="2"/>
  <c r="AL126" i="2"/>
  <c r="AL127" i="2"/>
  <c r="AL128" i="2"/>
  <c r="AL129" i="2"/>
  <c r="AL130" i="2"/>
  <c r="AL131" i="2"/>
  <c r="AL132" i="2"/>
  <c r="AL133" i="2"/>
  <c r="AL134" i="2"/>
  <c r="AL135" i="2"/>
  <c r="AL136" i="2"/>
  <c r="AL137" i="2"/>
  <c r="AL138" i="2"/>
  <c r="AL123" i="2"/>
  <c r="AL61" i="2"/>
  <c r="AL62" i="2"/>
  <c r="AL63" i="2"/>
  <c r="AL64" i="2"/>
  <c r="AL65" i="2"/>
  <c r="AL66" i="2"/>
  <c r="AL67" i="2"/>
  <c r="AL68" i="2"/>
  <c r="AL69" i="2"/>
  <c r="AL70" i="2"/>
  <c r="AL71" i="2"/>
  <c r="AL72" i="2"/>
  <c r="AL73" i="2"/>
  <c r="AL74" i="2"/>
  <c r="AL75" i="2"/>
  <c r="AL60" i="2"/>
  <c r="AK124" i="2"/>
  <c r="AK125" i="2"/>
  <c r="AK126" i="2"/>
  <c r="AK127" i="2"/>
  <c r="AK128" i="2"/>
  <c r="AK129" i="2"/>
  <c r="AK130" i="2"/>
  <c r="AK131" i="2"/>
  <c r="AK132" i="2"/>
  <c r="AK133" i="2"/>
  <c r="AK134" i="2"/>
  <c r="AK135" i="2"/>
  <c r="AK136" i="2"/>
  <c r="AK137" i="2"/>
  <c r="AK138" i="2"/>
  <c r="AK123" i="2"/>
  <c r="AK61" i="2"/>
  <c r="AK62" i="2"/>
  <c r="AK63" i="2"/>
  <c r="AK64" i="2"/>
  <c r="AK65" i="2"/>
  <c r="AK66" i="2"/>
  <c r="AK67" i="2"/>
  <c r="AK68" i="2"/>
  <c r="AK69" i="2"/>
  <c r="AK70" i="2"/>
  <c r="AK71" i="2"/>
  <c r="AK72" i="2"/>
  <c r="AK73" i="2"/>
  <c r="AK74" i="2"/>
  <c r="AK75" i="2"/>
  <c r="AK60" i="2"/>
  <c r="AJ124" i="2"/>
  <c r="AJ125" i="2"/>
  <c r="AJ126" i="2"/>
  <c r="AJ127" i="2"/>
  <c r="AJ128" i="2"/>
  <c r="AJ129" i="2"/>
  <c r="AJ130" i="2"/>
  <c r="AJ131" i="2"/>
  <c r="AJ132" i="2"/>
  <c r="AJ133" i="2"/>
  <c r="AJ134" i="2"/>
  <c r="AJ135" i="2"/>
  <c r="AJ136" i="2"/>
  <c r="AJ137" i="2"/>
  <c r="AJ138" i="2"/>
  <c r="AJ123" i="2"/>
  <c r="AJ61" i="2"/>
  <c r="AJ62" i="2"/>
  <c r="AJ63" i="2"/>
  <c r="AJ64" i="2"/>
  <c r="AJ65" i="2"/>
  <c r="AJ66" i="2"/>
  <c r="AJ67" i="2"/>
  <c r="AJ68" i="2"/>
  <c r="AJ69" i="2"/>
  <c r="AJ70" i="2"/>
  <c r="AJ71" i="2"/>
  <c r="AJ72" i="2"/>
  <c r="AJ73" i="2"/>
  <c r="AJ74" i="2"/>
  <c r="AJ75" i="2"/>
  <c r="AJ60" i="2"/>
  <c r="AI124" i="2"/>
  <c r="AI125" i="2"/>
  <c r="AI126" i="2"/>
  <c r="AI127" i="2"/>
  <c r="AI128" i="2"/>
  <c r="AI129" i="2"/>
  <c r="AI130" i="2"/>
  <c r="AI131" i="2"/>
  <c r="AI132" i="2"/>
  <c r="AI133" i="2"/>
  <c r="AI134" i="2"/>
  <c r="AI135" i="2"/>
  <c r="AI136" i="2"/>
  <c r="AI137" i="2"/>
  <c r="AI138" i="2"/>
  <c r="AI123" i="2"/>
  <c r="AI61" i="2"/>
  <c r="AI62" i="2"/>
  <c r="AI63" i="2"/>
  <c r="AI64" i="2"/>
  <c r="AI65" i="2"/>
  <c r="AI66" i="2"/>
  <c r="AI67" i="2"/>
  <c r="AI68" i="2"/>
  <c r="AI69" i="2"/>
  <c r="AI70" i="2"/>
  <c r="AI71" i="2"/>
  <c r="AI72" i="2"/>
  <c r="AI73" i="2"/>
  <c r="AI74" i="2"/>
  <c r="AI75" i="2"/>
  <c r="AI60" i="2"/>
  <c r="AH124" i="2"/>
  <c r="AH125" i="2"/>
  <c r="AH126" i="2"/>
  <c r="AH127" i="2"/>
  <c r="AH128" i="2"/>
  <c r="AH129" i="2"/>
  <c r="AH130" i="2"/>
  <c r="AH131" i="2"/>
  <c r="AH132" i="2"/>
  <c r="AH133" i="2"/>
  <c r="AH134" i="2"/>
  <c r="AH135" i="2"/>
  <c r="AH136" i="2"/>
  <c r="AH137" i="2"/>
  <c r="AH138" i="2"/>
  <c r="AH123" i="2"/>
  <c r="AH61" i="2"/>
  <c r="AH62" i="2"/>
  <c r="AH63" i="2"/>
  <c r="AH64" i="2"/>
  <c r="AH65" i="2"/>
  <c r="AH66" i="2"/>
  <c r="AH67" i="2"/>
  <c r="AH68" i="2"/>
  <c r="AH69" i="2"/>
  <c r="AH70" i="2"/>
  <c r="AH71" i="2"/>
  <c r="AH72" i="2"/>
  <c r="AH73" i="2"/>
  <c r="AH74" i="2"/>
  <c r="AH75" i="2"/>
  <c r="AH60" i="2"/>
  <c r="AG124" i="2"/>
  <c r="AG125" i="2"/>
  <c r="AG126" i="2"/>
  <c r="AG127" i="2"/>
  <c r="AG128" i="2"/>
  <c r="AG129" i="2"/>
  <c r="AG130" i="2"/>
  <c r="AG131" i="2"/>
  <c r="AG132" i="2"/>
  <c r="AG133" i="2"/>
  <c r="AG134" i="2"/>
  <c r="AG135" i="2"/>
  <c r="AG136" i="2"/>
  <c r="AG137" i="2"/>
  <c r="AG138" i="2"/>
  <c r="AG123" i="2"/>
  <c r="AG61" i="2"/>
  <c r="AG62" i="2"/>
  <c r="AG63" i="2"/>
  <c r="AG64" i="2"/>
  <c r="AG65" i="2"/>
  <c r="AG66" i="2"/>
  <c r="AG67" i="2"/>
  <c r="AG68" i="2"/>
  <c r="AG69" i="2"/>
  <c r="AG70" i="2"/>
  <c r="AG71" i="2"/>
  <c r="AG72" i="2"/>
  <c r="AG73" i="2"/>
  <c r="AG74" i="2"/>
  <c r="AG75" i="2"/>
  <c r="AG60" i="2"/>
  <c r="AF124" i="2"/>
  <c r="AN124" i="2" s="1"/>
  <c r="AF125" i="2"/>
  <c r="AF126" i="2"/>
  <c r="AF127" i="2"/>
  <c r="AF128" i="2"/>
  <c r="AF129" i="2"/>
  <c r="AF130" i="2"/>
  <c r="AF131" i="2"/>
  <c r="AF132" i="2"/>
  <c r="AF133" i="2"/>
  <c r="AF134" i="2"/>
  <c r="AF135" i="2"/>
  <c r="AF136" i="2"/>
  <c r="AF137" i="2"/>
  <c r="AF138" i="2"/>
  <c r="AF123" i="2"/>
  <c r="AF61" i="2"/>
  <c r="AF62" i="2"/>
  <c r="AF63" i="2"/>
  <c r="AF64" i="2"/>
  <c r="AF65" i="2"/>
  <c r="AF66" i="2"/>
  <c r="AF67" i="2"/>
  <c r="AF68" i="2"/>
  <c r="AF69" i="2"/>
  <c r="AF70" i="2"/>
  <c r="AN70" i="2" s="1"/>
  <c r="AF71" i="2"/>
  <c r="AF72" i="2"/>
  <c r="AF73" i="2"/>
  <c r="AF74" i="2"/>
  <c r="AF75" i="2"/>
  <c r="AF60" i="2"/>
  <c r="L13" i="2"/>
  <c r="L6" i="4"/>
  <c r="L5" i="4"/>
  <c r="L14" i="4"/>
  <c r="L13" i="4"/>
  <c r="L12" i="4"/>
  <c r="L11" i="4"/>
  <c r="L10" i="4"/>
  <c r="L9" i="4"/>
  <c r="L8" i="4"/>
  <c r="L7" i="4"/>
  <c r="E17" i="4"/>
  <c r="F17" i="4"/>
  <c r="G17" i="4"/>
  <c r="H17" i="4"/>
  <c r="I17" i="4"/>
  <c r="J17" i="4"/>
  <c r="E18" i="4"/>
  <c r="F18" i="4"/>
  <c r="G18" i="4"/>
  <c r="H18" i="4"/>
  <c r="I18" i="4"/>
  <c r="J18" i="4"/>
  <c r="D18" i="4"/>
  <c r="D17" i="4"/>
  <c r="E2" i="4"/>
  <c r="F2" i="4" s="1"/>
  <c r="G2" i="4" s="1"/>
  <c r="H2" i="4" s="1"/>
  <c r="I2" i="4" s="1"/>
  <c r="J2" i="4" s="1"/>
  <c r="N55" i="2" l="1"/>
  <c r="AN123" i="2"/>
  <c r="AN127" i="2"/>
  <c r="AN71" i="2"/>
  <c r="M71" i="2" s="1"/>
  <c r="AN138" i="2"/>
  <c r="AN126" i="2"/>
  <c r="L126" i="2" s="1"/>
  <c r="N47" i="2"/>
  <c r="N90" i="2"/>
  <c r="L90" i="2"/>
  <c r="N98" i="2"/>
  <c r="L98" i="2"/>
  <c r="F44" i="3"/>
  <c r="AN68" i="2"/>
  <c r="M68" i="2" s="1"/>
  <c r="AN135" i="2"/>
  <c r="L135" i="2" s="1"/>
  <c r="AG22" i="2"/>
  <c r="AG21" i="2" s="1"/>
  <c r="AN64" i="2"/>
  <c r="L64" i="2" s="1"/>
  <c r="L47" i="2"/>
  <c r="F23" i="3"/>
  <c r="F43" i="3" s="1"/>
  <c r="D19" i="4"/>
  <c r="AN67" i="2"/>
  <c r="L67" i="2" s="1"/>
  <c r="AN134" i="2"/>
  <c r="L55" i="2"/>
  <c r="F24" i="3"/>
  <c r="AN73" i="2"/>
  <c r="M73" i="2" s="1"/>
  <c r="AN128" i="2"/>
  <c r="L128" i="2" s="1"/>
  <c r="AN133" i="2"/>
  <c r="M133" i="2" s="1"/>
  <c r="AL22" i="2"/>
  <c r="AL21" i="2" s="1"/>
  <c r="AN136" i="2"/>
  <c r="M136" i="2" s="1"/>
  <c r="AN60" i="2"/>
  <c r="M60" i="2" s="1"/>
  <c r="AN131" i="2"/>
  <c r="N131" i="2" s="1"/>
  <c r="AN72" i="2"/>
  <c r="M72" i="2" s="1"/>
  <c r="AN75" i="2"/>
  <c r="L75" i="2" s="1"/>
  <c r="AN63" i="2"/>
  <c r="M63" i="2" s="1"/>
  <c r="AN130" i="2"/>
  <c r="M130" i="2" s="1"/>
  <c r="AN62" i="2"/>
  <c r="M62" i="2" s="1"/>
  <c r="AN65" i="2"/>
  <c r="L65" i="2" s="1"/>
  <c r="P12" i="5"/>
  <c r="Q12" i="5"/>
  <c r="F35" i="3" s="1"/>
  <c r="M41" i="2"/>
  <c r="L41" i="2"/>
  <c r="N41" i="2"/>
  <c r="L58" i="2"/>
  <c r="N58" i="2"/>
  <c r="M58" i="2"/>
  <c r="AN74" i="2"/>
  <c r="AN66" i="2"/>
  <c r="AN137" i="2"/>
  <c r="AN129" i="2"/>
  <c r="M25" i="2"/>
  <c r="L25" i="2"/>
  <c r="N25" i="2"/>
  <c r="M77" i="2"/>
  <c r="L77" i="2"/>
  <c r="N77" i="2"/>
  <c r="M53" i="2"/>
  <c r="L53" i="2"/>
  <c r="N53" i="2"/>
  <c r="M45" i="2"/>
  <c r="L45" i="2"/>
  <c r="N45" i="2"/>
  <c r="L37" i="2"/>
  <c r="N37" i="2"/>
  <c r="M37" i="2"/>
  <c r="M29" i="2"/>
  <c r="L29" i="2"/>
  <c r="N29" i="2"/>
  <c r="N146" i="2"/>
  <c r="L146" i="2"/>
  <c r="M146" i="2"/>
  <c r="L122" i="2"/>
  <c r="N122" i="2"/>
  <c r="M122" i="2"/>
  <c r="N114" i="2"/>
  <c r="L114" i="2"/>
  <c r="M114" i="2"/>
  <c r="L106" i="2"/>
  <c r="N106" i="2"/>
  <c r="M106" i="2"/>
  <c r="M49" i="2"/>
  <c r="L49" i="2"/>
  <c r="N49" i="2"/>
  <c r="M96" i="2"/>
  <c r="N96" i="2"/>
  <c r="L96" i="2"/>
  <c r="N31" i="2"/>
  <c r="L31" i="2"/>
  <c r="L35" i="2"/>
  <c r="N35" i="2"/>
  <c r="M35" i="2"/>
  <c r="L134" i="2"/>
  <c r="M134" i="2"/>
  <c r="N134" i="2"/>
  <c r="L82" i="2"/>
  <c r="N82" i="2"/>
  <c r="M82" i="2"/>
  <c r="L34" i="2"/>
  <c r="N34" i="2"/>
  <c r="M34" i="2"/>
  <c r="M119" i="2"/>
  <c r="L119" i="2"/>
  <c r="N119" i="2"/>
  <c r="L84" i="2"/>
  <c r="N84" i="2"/>
  <c r="L76" i="2"/>
  <c r="N76" i="2"/>
  <c r="L52" i="2"/>
  <c r="N52" i="2"/>
  <c r="L44" i="2"/>
  <c r="N44" i="2"/>
  <c r="L36" i="2"/>
  <c r="N36" i="2"/>
  <c r="L28" i="2"/>
  <c r="N28" i="2"/>
  <c r="M145" i="2"/>
  <c r="N145" i="2"/>
  <c r="L145" i="2"/>
  <c r="M121" i="2"/>
  <c r="N121" i="2"/>
  <c r="M113" i="2"/>
  <c r="N113" i="2"/>
  <c r="M105" i="2"/>
  <c r="N105" i="2"/>
  <c r="M97" i="2"/>
  <c r="N97" i="2"/>
  <c r="M89" i="2"/>
  <c r="N89" i="2"/>
  <c r="M36" i="2"/>
  <c r="N39" i="2"/>
  <c r="L39" i="2"/>
  <c r="L97" i="2"/>
  <c r="L59" i="2"/>
  <c r="N59" i="2"/>
  <c r="M59" i="2"/>
  <c r="L27" i="2"/>
  <c r="N27" i="2"/>
  <c r="M27" i="2"/>
  <c r="M104" i="2"/>
  <c r="N104" i="2"/>
  <c r="L104" i="2"/>
  <c r="L50" i="2"/>
  <c r="N50" i="2"/>
  <c r="M50" i="2"/>
  <c r="M143" i="2"/>
  <c r="L143" i="2"/>
  <c r="N143" i="2"/>
  <c r="N111" i="2"/>
  <c r="M111" i="2"/>
  <c r="L111" i="2"/>
  <c r="N95" i="2"/>
  <c r="M95" i="2"/>
  <c r="L95" i="2"/>
  <c r="M70" i="2"/>
  <c r="L70" i="2"/>
  <c r="N70" i="2"/>
  <c r="L133" i="2"/>
  <c r="N133" i="2"/>
  <c r="AN125" i="2"/>
  <c r="M85" i="2"/>
  <c r="L85" i="2"/>
  <c r="N85" i="2"/>
  <c r="L142" i="2"/>
  <c r="M142" i="2"/>
  <c r="N142" i="2"/>
  <c r="L118" i="2"/>
  <c r="M118" i="2"/>
  <c r="N118" i="2"/>
  <c r="L110" i="2"/>
  <c r="M110" i="2"/>
  <c r="N110" i="2"/>
  <c r="L102" i="2"/>
  <c r="M102" i="2"/>
  <c r="N102" i="2"/>
  <c r="L94" i="2"/>
  <c r="M94" i="2"/>
  <c r="N94" i="2"/>
  <c r="M33" i="2"/>
  <c r="L33" i="2"/>
  <c r="N33" i="2"/>
  <c r="M120" i="2"/>
  <c r="N120" i="2"/>
  <c r="L120" i="2"/>
  <c r="L113" i="2"/>
  <c r="L42" i="2"/>
  <c r="N42" i="2"/>
  <c r="M42" i="2"/>
  <c r="AN69" i="2"/>
  <c r="AN61" i="2"/>
  <c r="AN132" i="2"/>
  <c r="N124" i="2"/>
  <c r="M124" i="2"/>
  <c r="L124" i="2"/>
  <c r="L141" i="2"/>
  <c r="M141" i="2"/>
  <c r="N141" i="2"/>
  <c r="L117" i="2"/>
  <c r="M117" i="2"/>
  <c r="N117" i="2"/>
  <c r="M109" i="2"/>
  <c r="L109" i="2"/>
  <c r="N109" i="2"/>
  <c r="L101" i="2"/>
  <c r="M101" i="2"/>
  <c r="N101" i="2"/>
  <c r="L93" i="2"/>
  <c r="N93" i="2"/>
  <c r="M93" i="2"/>
  <c r="N71" i="2"/>
  <c r="L71" i="2"/>
  <c r="L121" i="2"/>
  <c r="N127" i="2"/>
  <c r="M127" i="2"/>
  <c r="L127" i="2"/>
  <c r="L43" i="2"/>
  <c r="N43" i="2"/>
  <c r="M43" i="2"/>
  <c r="M81" i="2"/>
  <c r="L81" i="2"/>
  <c r="N81" i="2"/>
  <c r="L26" i="2"/>
  <c r="N26" i="2"/>
  <c r="M26" i="2"/>
  <c r="N103" i="2"/>
  <c r="M103" i="2"/>
  <c r="L103" i="2"/>
  <c r="N68" i="2"/>
  <c r="N123" i="2"/>
  <c r="L123" i="2"/>
  <c r="M123" i="2"/>
  <c r="N148" i="2"/>
  <c r="M148" i="2"/>
  <c r="L148" i="2"/>
  <c r="N140" i="2"/>
  <c r="L140" i="2"/>
  <c r="M140" i="2"/>
  <c r="N116" i="2"/>
  <c r="L116" i="2"/>
  <c r="M116" i="2"/>
  <c r="N108" i="2"/>
  <c r="M108" i="2"/>
  <c r="L108" i="2"/>
  <c r="N100" i="2"/>
  <c r="L100" i="2"/>
  <c r="N92" i="2"/>
  <c r="M92" i="2"/>
  <c r="L92" i="2"/>
  <c r="M57" i="2"/>
  <c r="L57" i="2"/>
  <c r="N57" i="2"/>
  <c r="M88" i="2"/>
  <c r="N88" i="2"/>
  <c r="L88" i="2"/>
  <c r="M76" i="2"/>
  <c r="N79" i="2"/>
  <c r="L79" i="2"/>
  <c r="L83" i="2"/>
  <c r="N83" i="2"/>
  <c r="M83" i="2"/>
  <c r="L51" i="2"/>
  <c r="N51" i="2"/>
  <c r="M51" i="2"/>
  <c r="M112" i="2"/>
  <c r="N112" i="2"/>
  <c r="L112" i="2"/>
  <c r="L138" i="2"/>
  <c r="N138" i="2"/>
  <c r="M138" i="2"/>
  <c r="N130" i="2"/>
  <c r="M78" i="2"/>
  <c r="L78" i="2"/>
  <c r="N78" i="2"/>
  <c r="M54" i="2"/>
  <c r="L54" i="2"/>
  <c r="N54" i="2"/>
  <c r="M46" i="2"/>
  <c r="L46" i="2"/>
  <c r="N46" i="2"/>
  <c r="M38" i="2"/>
  <c r="L38" i="2"/>
  <c r="N38" i="2"/>
  <c r="M30" i="2"/>
  <c r="L30" i="2"/>
  <c r="N30" i="2"/>
  <c r="N147" i="2"/>
  <c r="L147" i="2"/>
  <c r="M147" i="2"/>
  <c r="N139" i="2"/>
  <c r="L139" i="2"/>
  <c r="M139" i="2"/>
  <c r="N115" i="2"/>
  <c r="L115" i="2"/>
  <c r="M115" i="2"/>
  <c r="N107" i="2"/>
  <c r="L107" i="2"/>
  <c r="M107" i="2"/>
  <c r="N99" i="2"/>
  <c r="L99" i="2"/>
  <c r="M99" i="2"/>
  <c r="N91" i="2"/>
  <c r="L91" i="2"/>
  <c r="M91" i="2"/>
  <c r="M144" i="2"/>
  <c r="N144" i="2"/>
  <c r="L144" i="2"/>
  <c r="M84" i="2"/>
  <c r="L89" i="2"/>
  <c r="M100" i="2"/>
  <c r="AM22" i="2"/>
  <c r="AM21" i="2" s="1"/>
  <c r="N40" i="2"/>
  <c r="N80" i="2"/>
  <c r="AF22" i="2"/>
  <c r="AF21" i="2" s="1"/>
  <c r="AJ22" i="2"/>
  <c r="AJ21" i="2" s="1"/>
  <c r="M90" i="2"/>
  <c r="M98" i="2"/>
  <c r="N56" i="2"/>
  <c r="L32" i="2"/>
  <c r="AI22" i="2"/>
  <c r="AI21" i="2" s="1"/>
  <c r="N32" i="2"/>
  <c r="N48" i="2"/>
  <c r="L40" i="2"/>
  <c r="L48" i="2"/>
  <c r="AH22" i="2"/>
  <c r="AH21" i="2" s="1"/>
  <c r="M56" i="2"/>
  <c r="M80" i="2"/>
  <c r="AK22" i="2"/>
  <c r="AK21" i="2" s="1"/>
  <c r="I19" i="4"/>
  <c r="H19" i="4"/>
  <c r="J19" i="4"/>
  <c r="G19" i="4"/>
  <c r="E19" i="4"/>
  <c r="F19" i="4"/>
  <c r="L63" i="2" l="1"/>
  <c r="N67" i="2"/>
  <c r="N63" i="2"/>
  <c r="N72" i="2"/>
  <c r="L72" i="2"/>
  <c r="M67" i="2"/>
  <c r="N62" i="2"/>
  <c r="N73" i="2"/>
  <c r="M75" i="2"/>
  <c r="N75" i="2"/>
  <c r="N126" i="2"/>
  <c r="M126" i="2"/>
  <c r="L62" i="2"/>
  <c r="L73" i="2"/>
  <c r="L68" i="2"/>
  <c r="L130" i="2"/>
  <c r="M65" i="2"/>
  <c r="F31" i="3"/>
  <c r="F22" i="3"/>
  <c r="L131" i="2"/>
  <c r="L136" i="2"/>
  <c r="M131" i="2"/>
  <c r="M64" i="2"/>
  <c r="M135" i="2"/>
  <c r="N135" i="2"/>
  <c r="AN22" i="2"/>
  <c r="M128" i="2"/>
  <c r="N60" i="2"/>
  <c r="N136" i="2"/>
  <c r="AN87" i="2"/>
  <c r="N128" i="2"/>
  <c r="F42" i="3"/>
  <c r="N65" i="2"/>
  <c r="L60" i="2"/>
  <c r="N64" i="2"/>
  <c r="M129" i="2"/>
  <c r="N129" i="2"/>
  <c r="L129" i="2"/>
  <c r="M137" i="2"/>
  <c r="L137" i="2"/>
  <c r="N137" i="2"/>
  <c r="L66" i="2"/>
  <c r="N66" i="2"/>
  <c r="M66" i="2"/>
  <c r="L125" i="2"/>
  <c r="M125" i="2"/>
  <c r="N125" i="2"/>
  <c r="L74" i="2"/>
  <c r="N74" i="2"/>
  <c r="M74" i="2"/>
  <c r="L69" i="2"/>
  <c r="N69" i="2"/>
  <c r="M69" i="2"/>
  <c r="N132" i="2"/>
  <c r="M132" i="2"/>
  <c r="L132" i="2"/>
  <c r="AN24" i="2"/>
  <c r="M61" i="2"/>
  <c r="L61" i="2"/>
  <c r="N61" i="2"/>
  <c r="N12" i="1" l="1"/>
  <c r="S471" i="1"/>
  <c r="S470" i="1"/>
  <c r="S469" i="1"/>
  <c r="S442" i="1"/>
  <c r="S441" i="1"/>
  <c r="S440" i="1"/>
  <c r="S439" i="1"/>
  <c r="S438" i="1"/>
  <c r="S437" i="1"/>
  <c r="S436" i="1"/>
  <c r="S435" i="1"/>
  <c r="S434" i="1"/>
  <c r="S433" i="1"/>
  <c r="S432" i="1"/>
  <c r="S431" i="1"/>
  <c r="S430" i="1"/>
  <c r="S429" i="1"/>
  <c r="S428" i="1"/>
  <c r="S427" i="1"/>
  <c r="S426" i="1"/>
  <c r="S425" i="1"/>
  <c r="S424" i="1"/>
  <c r="S423" i="1"/>
  <c r="S422" i="1"/>
  <c r="S421" i="1"/>
  <c r="S420" i="1"/>
  <c r="S419" i="1"/>
  <c r="S418" i="1"/>
  <c r="S417" i="1"/>
  <c r="S416" i="1"/>
  <c r="S415" i="1"/>
  <c r="S414" i="1"/>
  <c r="S413" i="1"/>
  <c r="S412" i="1"/>
  <c r="S411" i="1"/>
  <c r="S408" i="1"/>
  <c r="S407" i="1"/>
  <c r="S406" i="1"/>
  <c r="S379" i="1"/>
  <c r="S378" i="1"/>
  <c r="S377" i="1"/>
  <c r="S376" i="1"/>
  <c r="S375" i="1"/>
  <c r="S374" i="1"/>
  <c r="S373" i="1"/>
  <c r="S372" i="1"/>
  <c r="S371" i="1"/>
  <c r="S370" i="1"/>
  <c r="S369" i="1"/>
  <c r="S368" i="1"/>
  <c r="S367" i="1"/>
  <c r="S366" i="1"/>
  <c r="S365" i="1"/>
  <c r="S364" i="1"/>
  <c r="S363" i="1"/>
  <c r="S362" i="1"/>
  <c r="S361" i="1"/>
  <c r="S360" i="1"/>
  <c r="S359" i="1"/>
  <c r="S358" i="1"/>
  <c r="S357" i="1"/>
  <c r="S356" i="1"/>
  <c r="S355" i="1"/>
  <c r="S354" i="1"/>
  <c r="S353" i="1"/>
  <c r="S352" i="1"/>
  <c r="S351" i="1"/>
  <c r="S350" i="1"/>
  <c r="S349" i="1"/>
  <c r="S348" i="1"/>
  <c r="S324" i="1"/>
  <c r="S323" i="1"/>
  <c r="S322" i="1"/>
  <c r="S321" i="1"/>
  <c r="S320" i="1"/>
  <c r="S319" i="1"/>
  <c r="S318" i="1"/>
  <c r="S317" i="1"/>
  <c r="S316" i="1"/>
  <c r="S315" i="1"/>
  <c r="S314" i="1"/>
  <c r="S313" i="1"/>
  <c r="S312" i="1"/>
  <c r="S311" i="1"/>
  <c r="S310" i="1"/>
  <c r="S309" i="1"/>
  <c r="S249" i="1"/>
  <c r="S248" i="1"/>
  <c r="S247" i="1"/>
  <c r="S246" i="1"/>
  <c r="S245" i="1"/>
  <c r="S244" i="1"/>
  <c r="S243" i="1"/>
  <c r="S242" i="1"/>
  <c r="S241" i="1"/>
  <c r="S240" i="1"/>
  <c r="S239" i="1"/>
  <c r="S238" i="1"/>
  <c r="S237" i="1"/>
  <c r="S236" i="1"/>
  <c r="S235" i="1"/>
  <c r="S234" i="1"/>
  <c r="S211" i="1"/>
  <c r="S210" i="1"/>
  <c r="S209" i="1"/>
  <c r="S208" i="1"/>
  <c r="S207" i="1"/>
  <c r="S206" i="1"/>
  <c r="S205" i="1"/>
  <c r="S204" i="1"/>
  <c r="S203" i="1"/>
  <c r="S202" i="1"/>
  <c r="S201" i="1"/>
  <c r="S200" i="1"/>
  <c r="S199" i="1"/>
  <c r="S198" i="1"/>
  <c r="S197" i="1"/>
  <c r="S196" i="1"/>
  <c r="S173" i="1"/>
  <c r="S172" i="1"/>
  <c r="S171" i="1"/>
  <c r="S170" i="1"/>
  <c r="S169" i="1"/>
  <c r="S168" i="1"/>
  <c r="S167" i="1"/>
  <c r="S166" i="1"/>
  <c r="S165" i="1"/>
  <c r="S164" i="1"/>
  <c r="S163" i="1"/>
  <c r="S162" i="1"/>
  <c r="S161" i="1"/>
  <c r="S160" i="1"/>
  <c r="S159" i="1"/>
  <c r="S158" i="1"/>
  <c r="Z148" i="2"/>
  <c r="Y148" i="2"/>
  <c r="X148" i="2"/>
  <c r="Z147" i="2"/>
  <c r="Y147" i="2"/>
  <c r="X147" i="2"/>
  <c r="Z146" i="2"/>
  <c r="Y146" i="2"/>
  <c r="X146" i="2"/>
  <c r="Z119" i="2"/>
  <c r="Y119" i="2"/>
  <c r="X119" i="2"/>
  <c r="Z118" i="2"/>
  <c r="Y118" i="2"/>
  <c r="X118" i="2"/>
  <c r="Z117" i="2"/>
  <c r="Y117" i="2"/>
  <c r="X117" i="2"/>
  <c r="Z116" i="2"/>
  <c r="Y116" i="2"/>
  <c r="X116" i="2"/>
  <c r="Z115" i="2"/>
  <c r="Y115" i="2"/>
  <c r="X115" i="2"/>
  <c r="Z114" i="2"/>
  <c r="Y114" i="2"/>
  <c r="X114" i="2"/>
  <c r="Z113" i="2"/>
  <c r="Y113" i="2"/>
  <c r="X113" i="2"/>
  <c r="Z112" i="2"/>
  <c r="Y112" i="2"/>
  <c r="X112" i="2"/>
  <c r="Z111" i="2"/>
  <c r="Y111" i="2"/>
  <c r="X111" i="2"/>
  <c r="Z110" i="2"/>
  <c r="Y110" i="2"/>
  <c r="X110" i="2"/>
  <c r="Z109" i="2"/>
  <c r="Y109" i="2"/>
  <c r="X109" i="2"/>
  <c r="Z108" i="2"/>
  <c r="Y108" i="2"/>
  <c r="X108" i="2"/>
  <c r="Z107" i="2"/>
  <c r="Y107" i="2"/>
  <c r="X107" i="2"/>
  <c r="Z106" i="2"/>
  <c r="Y106" i="2"/>
  <c r="X106" i="2"/>
  <c r="Z105" i="2"/>
  <c r="Y105" i="2"/>
  <c r="X105" i="2"/>
  <c r="Z104" i="2"/>
  <c r="Y104" i="2"/>
  <c r="X104" i="2"/>
  <c r="Z103" i="2"/>
  <c r="Y103" i="2"/>
  <c r="X103" i="2"/>
  <c r="Z102" i="2"/>
  <c r="Y102" i="2"/>
  <c r="X102" i="2"/>
  <c r="Z101" i="2"/>
  <c r="Y101" i="2"/>
  <c r="X101" i="2"/>
  <c r="Z100" i="2"/>
  <c r="Y100" i="2"/>
  <c r="X100" i="2"/>
  <c r="Z99" i="2"/>
  <c r="Y99" i="2"/>
  <c r="X99" i="2"/>
  <c r="Z98" i="2"/>
  <c r="Y98" i="2"/>
  <c r="X98" i="2"/>
  <c r="Z97" i="2"/>
  <c r="Y97" i="2"/>
  <c r="X97" i="2"/>
  <c r="Z96" i="2"/>
  <c r="Y96" i="2"/>
  <c r="X96" i="2"/>
  <c r="Z95" i="2"/>
  <c r="Y95" i="2"/>
  <c r="X95" i="2"/>
  <c r="Z94" i="2"/>
  <c r="Y94" i="2"/>
  <c r="X94" i="2"/>
  <c r="Z93" i="2"/>
  <c r="Y93" i="2"/>
  <c r="X93" i="2"/>
  <c r="Z92" i="2"/>
  <c r="Y92" i="2"/>
  <c r="X92" i="2"/>
  <c r="Z91" i="2"/>
  <c r="Y91" i="2"/>
  <c r="X91" i="2"/>
  <c r="Z90" i="2"/>
  <c r="Y90" i="2"/>
  <c r="X90" i="2"/>
  <c r="Z89" i="2"/>
  <c r="Y89" i="2"/>
  <c r="X89" i="2"/>
  <c r="Z88" i="2"/>
  <c r="Y88" i="2"/>
  <c r="X88" i="2"/>
  <c r="Z85" i="2"/>
  <c r="Y85" i="2"/>
  <c r="X85" i="2"/>
  <c r="Z84" i="2"/>
  <c r="Y84" i="2"/>
  <c r="X84" i="2"/>
  <c r="Z83" i="2"/>
  <c r="Y83" i="2"/>
  <c r="X83" i="2"/>
  <c r="Z56" i="2"/>
  <c r="Y56" i="2"/>
  <c r="X56" i="2"/>
  <c r="Z55" i="2"/>
  <c r="Y55" i="2"/>
  <c r="X55" i="2"/>
  <c r="Z54" i="2"/>
  <c r="Y54" i="2"/>
  <c r="X54" i="2"/>
  <c r="Z53" i="2"/>
  <c r="Y53" i="2"/>
  <c r="X53" i="2"/>
  <c r="Z52" i="2"/>
  <c r="Y52" i="2"/>
  <c r="X52" i="2"/>
  <c r="Z51" i="2"/>
  <c r="Y51" i="2"/>
  <c r="X51" i="2"/>
  <c r="Z50" i="2"/>
  <c r="Y50" i="2"/>
  <c r="X50" i="2"/>
  <c r="Z49" i="2"/>
  <c r="Y49" i="2"/>
  <c r="X49" i="2"/>
  <c r="Z48" i="2"/>
  <c r="Y48" i="2"/>
  <c r="X48" i="2"/>
  <c r="Z47" i="2"/>
  <c r="Y47" i="2"/>
  <c r="X47" i="2"/>
  <c r="Z46" i="2"/>
  <c r="Y46" i="2"/>
  <c r="X46" i="2"/>
  <c r="Z45" i="2"/>
  <c r="Y45" i="2"/>
  <c r="X45" i="2"/>
  <c r="Z44" i="2"/>
  <c r="Y44" i="2"/>
  <c r="X44" i="2"/>
  <c r="Z43" i="2"/>
  <c r="Y43" i="2"/>
  <c r="X43" i="2"/>
  <c r="Z42" i="2"/>
  <c r="Y42" i="2"/>
  <c r="X42" i="2"/>
  <c r="Z41" i="2"/>
  <c r="Y41" i="2"/>
  <c r="X41" i="2"/>
  <c r="Z40" i="2"/>
  <c r="Y40" i="2"/>
  <c r="X40" i="2"/>
  <c r="Z39" i="2"/>
  <c r="Y39" i="2"/>
  <c r="X39" i="2"/>
  <c r="Z38" i="2"/>
  <c r="Y38" i="2"/>
  <c r="X38" i="2"/>
  <c r="Z37" i="2"/>
  <c r="Y37" i="2"/>
  <c r="X37" i="2"/>
  <c r="Z36" i="2"/>
  <c r="Y36" i="2"/>
  <c r="X36" i="2"/>
  <c r="Z35" i="2"/>
  <c r="Y35" i="2"/>
  <c r="X35" i="2"/>
  <c r="Z34" i="2"/>
  <c r="Y34" i="2"/>
  <c r="X34" i="2"/>
  <c r="Z33" i="2"/>
  <c r="Y33" i="2"/>
  <c r="X33" i="2"/>
  <c r="Z32" i="2"/>
  <c r="Y32" i="2"/>
  <c r="X32" i="2"/>
  <c r="Z31" i="2"/>
  <c r="Y31" i="2"/>
  <c r="X31" i="2"/>
  <c r="Z30" i="2"/>
  <c r="Y30" i="2"/>
  <c r="X30" i="2"/>
  <c r="Z29" i="2"/>
  <c r="Y29" i="2"/>
  <c r="X29" i="2"/>
  <c r="Z28" i="2"/>
  <c r="Y28" i="2"/>
  <c r="X28" i="2"/>
  <c r="Z27" i="2"/>
  <c r="Y27" i="2"/>
  <c r="X27" i="2"/>
  <c r="Z26" i="2"/>
  <c r="Y26" i="2"/>
  <c r="X26" i="2"/>
  <c r="Z25" i="2"/>
  <c r="Y25" i="2"/>
  <c r="S135" i="1"/>
  <c r="S134" i="1"/>
  <c r="S133" i="1"/>
  <c r="S132" i="1"/>
  <c r="S131" i="1"/>
  <c r="S130" i="1"/>
  <c r="S129" i="1"/>
  <c r="S128" i="1"/>
  <c r="S127" i="1"/>
  <c r="S126" i="1"/>
  <c r="S125" i="1"/>
  <c r="S124" i="1"/>
  <c r="S123" i="1"/>
  <c r="S122" i="1"/>
  <c r="S121" i="1"/>
  <c r="S120" i="1"/>
  <c r="S97" i="1"/>
  <c r="S96" i="1"/>
  <c r="S95" i="1"/>
  <c r="S94" i="1"/>
  <c r="S93" i="1"/>
  <c r="S92" i="1"/>
  <c r="S91" i="1"/>
  <c r="S90" i="1"/>
  <c r="S89" i="1"/>
  <c r="S88" i="1"/>
  <c r="S87" i="1"/>
  <c r="S86" i="1"/>
  <c r="S85" i="1"/>
  <c r="S84" i="1"/>
  <c r="S83" i="1"/>
  <c r="S82" i="1"/>
  <c r="S58" i="1"/>
  <c r="S57" i="1"/>
  <c r="S56" i="1"/>
  <c r="S55" i="1"/>
  <c r="S54" i="1"/>
  <c r="S53" i="1"/>
  <c r="S52" i="1"/>
  <c r="S51" i="1"/>
  <c r="S50" i="1"/>
  <c r="S49" i="1"/>
  <c r="S48" i="1"/>
  <c r="S47" i="1"/>
  <c r="S46" i="1"/>
  <c r="S45" i="1"/>
  <c r="S44" i="1"/>
  <c r="S43" i="1"/>
  <c r="S26" i="1"/>
  <c r="S23" i="1"/>
  <c r="S22" i="1"/>
  <c r="S21" i="1"/>
  <c r="S20" i="1"/>
  <c r="S19" i="1"/>
  <c r="S18" i="1"/>
  <c r="S13" i="1"/>
  <c r="E54" i="3"/>
  <c r="D54" i="3"/>
  <c r="E53" i="3"/>
  <c r="D53" i="3"/>
  <c r="E52" i="3"/>
  <c r="D52" i="3"/>
  <c r="C54" i="3"/>
  <c r="C53" i="3"/>
  <c r="C52" i="3"/>
  <c r="B13" i="3" l="1"/>
  <c r="L12" i="2"/>
  <c r="L4" i="4"/>
  <c r="S12" i="1"/>
  <c r="B52" i="3" s="1"/>
  <c r="E56" i="3"/>
  <c r="C56" i="3"/>
  <c r="D56" i="3"/>
  <c r="C9" i="3"/>
  <c r="B9" i="3"/>
  <c r="V148" i="2"/>
  <c r="U148" i="2"/>
  <c r="T148" i="2"/>
  <c r="V147" i="2"/>
  <c r="U147" i="2"/>
  <c r="T147" i="2"/>
  <c r="V146" i="2"/>
  <c r="U146" i="2"/>
  <c r="T146" i="2"/>
  <c r="V119" i="2"/>
  <c r="U119" i="2"/>
  <c r="T119" i="2"/>
  <c r="V118" i="2"/>
  <c r="U118" i="2"/>
  <c r="T118" i="2"/>
  <c r="V117" i="2"/>
  <c r="U117" i="2"/>
  <c r="T117" i="2"/>
  <c r="V116" i="2"/>
  <c r="U116" i="2"/>
  <c r="T116" i="2"/>
  <c r="V115" i="2"/>
  <c r="U115" i="2"/>
  <c r="T115" i="2"/>
  <c r="V114" i="2"/>
  <c r="U114" i="2"/>
  <c r="T114" i="2"/>
  <c r="V113" i="2"/>
  <c r="U113" i="2"/>
  <c r="T113" i="2"/>
  <c r="V112" i="2"/>
  <c r="U112" i="2"/>
  <c r="T112" i="2"/>
  <c r="V111" i="2"/>
  <c r="U111" i="2"/>
  <c r="T111" i="2"/>
  <c r="V110" i="2"/>
  <c r="U110" i="2"/>
  <c r="T110" i="2"/>
  <c r="V109" i="2"/>
  <c r="U109" i="2"/>
  <c r="T109" i="2"/>
  <c r="V108" i="2"/>
  <c r="U108" i="2"/>
  <c r="T108" i="2"/>
  <c r="V107" i="2"/>
  <c r="U107" i="2"/>
  <c r="T107" i="2"/>
  <c r="V106" i="2"/>
  <c r="U106" i="2"/>
  <c r="T106" i="2"/>
  <c r="V105" i="2"/>
  <c r="U105" i="2"/>
  <c r="T105" i="2"/>
  <c r="V104" i="2"/>
  <c r="U104" i="2"/>
  <c r="T104" i="2"/>
  <c r="V103" i="2"/>
  <c r="U103" i="2"/>
  <c r="T103" i="2"/>
  <c r="V102" i="2"/>
  <c r="U102" i="2"/>
  <c r="T102" i="2"/>
  <c r="V101" i="2"/>
  <c r="U101" i="2"/>
  <c r="T101" i="2"/>
  <c r="V100" i="2"/>
  <c r="U100" i="2"/>
  <c r="T100" i="2"/>
  <c r="V99" i="2"/>
  <c r="U99" i="2"/>
  <c r="T99" i="2"/>
  <c r="V98" i="2"/>
  <c r="U98" i="2"/>
  <c r="T98" i="2"/>
  <c r="V97" i="2"/>
  <c r="U97" i="2"/>
  <c r="T97" i="2"/>
  <c r="V96" i="2"/>
  <c r="U96" i="2"/>
  <c r="T96" i="2"/>
  <c r="V95" i="2"/>
  <c r="U95" i="2"/>
  <c r="T95" i="2"/>
  <c r="V94" i="2"/>
  <c r="U94" i="2"/>
  <c r="T94" i="2"/>
  <c r="V93" i="2"/>
  <c r="U93" i="2"/>
  <c r="T93" i="2"/>
  <c r="V92" i="2"/>
  <c r="U92" i="2"/>
  <c r="T92" i="2"/>
  <c r="V91" i="2"/>
  <c r="U91" i="2"/>
  <c r="T91" i="2"/>
  <c r="V90" i="2"/>
  <c r="U90" i="2"/>
  <c r="T90" i="2"/>
  <c r="V89" i="2"/>
  <c r="U89" i="2"/>
  <c r="T89" i="2"/>
  <c r="V88" i="2"/>
  <c r="U88" i="2"/>
  <c r="T88" i="2"/>
  <c r="V85" i="2"/>
  <c r="U85" i="2"/>
  <c r="T85" i="2"/>
  <c r="V84" i="2"/>
  <c r="U84" i="2"/>
  <c r="T84" i="2"/>
  <c r="V83" i="2"/>
  <c r="U83" i="2"/>
  <c r="T83" i="2"/>
  <c r="V56" i="2"/>
  <c r="U56" i="2"/>
  <c r="T56" i="2"/>
  <c r="V55" i="2"/>
  <c r="U55" i="2"/>
  <c r="T55" i="2"/>
  <c r="V54" i="2"/>
  <c r="U54" i="2"/>
  <c r="T54" i="2"/>
  <c r="V53" i="2"/>
  <c r="U53" i="2"/>
  <c r="T53" i="2"/>
  <c r="V52" i="2"/>
  <c r="U52" i="2"/>
  <c r="T52" i="2"/>
  <c r="V51" i="2"/>
  <c r="U51" i="2"/>
  <c r="T51" i="2"/>
  <c r="V50" i="2"/>
  <c r="U50" i="2"/>
  <c r="T50" i="2"/>
  <c r="V49" i="2"/>
  <c r="U49" i="2"/>
  <c r="T49" i="2"/>
  <c r="V48" i="2"/>
  <c r="U48" i="2"/>
  <c r="T48" i="2"/>
  <c r="V47" i="2"/>
  <c r="U47" i="2"/>
  <c r="T47" i="2"/>
  <c r="V46" i="2"/>
  <c r="U46" i="2"/>
  <c r="T46" i="2"/>
  <c r="V45" i="2"/>
  <c r="U45" i="2"/>
  <c r="T45" i="2"/>
  <c r="V44" i="2"/>
  <c r="U44" i="2"/>
  <c r="T44" i="2"/>
  <c r="V43" i="2"/>
  <c r="U43" i="2"/>
  <c r="T43" i="2"/>
  <c r="V42" i="2"/>
  <c r="U42" i="2"/>
  <c r="T42" i="2"/>
  <c r="V41" i="2"/>
  <c r="U41" i="2"/>
  <c r="T41" i="2"/>
  <c r="V40" i="2"/>
  <c r="U40" i="2"/>
  <c r="T40" i="2"/>
  <c r="V39" i="2"/>
  <c r="U39" i="2"/>
  <c r="T39" i="2"/>
  <c r="V38" i="2"/>
  <c r="U38" i="2"/>
  <c r="T38" i="2"/>
  <c r="V37" i="2"/>
  <c r="U37" i="2"/>
  <c r="T37" i="2"/>
  <c r="V36" i="2"/>
  <c r="U36" i="2"/>
  <c r="T36" i="2"/>
  <c r="V35" i="2"/>
  <c r="U35" i="2"/>
  <c r="T35" i="2"/>
  <c r="V34" i="2"/>
  <c r="U34" i="2"/>
  <c r="T34" i="2"/>
  <c r="V33" i="2"/>
  <c r="U33" i="2"/>
  <c r="T33" i="2"/>
  <c r="V32" i="2"/>
  <c r="U32" i="2"/>
  <c r="T32" i="2"/>
  <c r="V31" i="2"/>
  <c r="U31" i="2"/>
  <c r="T31" i="2"/>
  <c r="V30" i="2"/>
  <c r="U30" i="2"/>
  <c r="T30" i="2"/>
  <c r="V29" i="2"/>
  <c r="U29" i="2"/>
  <c r="T29" i="2"/>
  <c r="V28" i="2"/>
  <c r="U28" i="2"/>
  <c r="T28" i="2"/>
  <c r="V27" i="2"/>
  <c r="U27" i="2"/>
  <c r="T27" i="2"/>
  <c r="V26" i="2"/>
  <c r="U26" i="2"/>
  <c r="T26" i="2"/>
  <c r="V25" i="2"/>
  <c r="U25" i="2"/>
  <c r="Q471" i="1"/>
  <c r="Q470" i="1"/>
  <c r="Q469" i="1"/>
  <c r="Q442" i="1"/>
  <c r="Q441" i="1"/>
  <c r="Q440" i="1"/>
  <c r="Q439" i="1"/>
  <c r="Q438" i="1"/>
  <c r="Q437" i="1"/>
  <c r="Q436" i="1"/>
  <c r="Q435" i="1"/>
  <c r="Q434" i="1"/>
  <c r="Q433" i="1"/>
  <c r="Q432" i="1"/>
  <c r="Q431" i="1"/>
  <c r="Q430" i="1"/>
  <c r="Q429" i="1"/>
  <c r="Q428" i="1"/>
  <c r="Q427" i="1"/>
  <c r="Q426" i="1"/>
  <c r="Q425" i="1"/>
  <c r="Q424" i="1"/>
  <c r="Q423" i="1"/>
  <c r="Q422" i="1"/>
  <c r="Q421" i="1"/>
  <c r="Q420" i="1"/>
  <c r="Q419" i="1"/>
  <c r="Q418" i="1"/>
  <c r="Q417" i="1"/>
  <c r="Q416" i="1"/>
  <c r="Q415" i="1"/>
  <c r="Q414" i="1"/>
  <c r="Q413" i="1"/>
  <c r="Q412" i="1"/>
  <c r="Q411" i="1"/>
  <c r="Q408" i="1"/>
  <c r="Q407" i="1"/>
  <c r="Q406" i="1"/>
  <c r="Q379" i="1"/>
  <c r="Q378" i="1"/>
  <c r="Q377" i="1"/>
  <c r="Q376" i="1"/>
  <c r="Q375" i="1"/>
  <c r="Q374" i="1"/>
  <c r="Q373" i="1"/>
  <c r="Q372" i="1"/>
  <c r="Q371" i="1"/>
  <c r="Q370" i="1"/>
  <c r="Q369" i="1"/>
  <c r="Q368" i="1"/>
  <c r="Q367" i="1"/>
  <c r="Q366" i="1"/>
  <c r="Q365" i="1"/>
  <c r="Q364" i="1"/>
  <c r="Q363" i="1"/>
  <c r="Q362" i="1"/>
  <c r="Q361" i="1"/>
  <c r="Q360" i="1"/>
  <c r="Q359" i="1"/>
  <c r="Q358" i="1"/>
  <c r="Q357" i="1"/>
  <c r="Q356" i="1"/>
  <c r="Q355" i="1"/>
  <c r="Q354" i="1"/>
  <c r="Q353" i="1"/>
  <c r="Q352" i="1"/>
  <c r="Q351" i="1"/>
  <c r="Q350" i="1"/>
  <c r="Q349" i="1"/>
  <c r="Q348" i="1"/>
  <c r="Q324" i="1"/>
  <c r="Q323" i="1"/>
  <c r="Q322" i="1"/>
  <c r="Q321" i="1"/>
  <c r="Q320" i="1"/>
  <c r="Q319" i="1"/>
  <c r="Q318" i="1"/>
  <c r="Q317" i="1"/>
  <c r="Q316" i="1"/>
  <c r="Q315" i="1"/>
  <c r="Q314" i="1"/>
  <c r="Q313" i="1"/>
  <c r="Q312" i="1"/>
  <c r="Q311" i="1"/>
  <c r="Q310" i="1"/>
  <c r="Q309" i="1"/>
  <c r="Q249" i="1"/>
  <c r="Q248" i="1"/>
  <c r="Q247" i="1"/>
  <c r="Q246" i="1"/>
  <c r="Q245" i="1"/>
  <c r="Q244" i="1"/>
  <c r="Q243" i="1"/>
  <c r="Q242" i="1"/>
  <c r="Q241" i="1"/>
  <c r="Q240" i="1"/>
  <c r="Q239" i="1"/>
  <c r="Q238" i="1"/>
  <c r="Q237" i="1"/>
  <c r="Q236" i="1"/>
  <c r="Q235" i="1"/>
  <c r="Q234" i="1"/>
  <c r="Q211" i="1"/>
  <c r="Q210" i="1"/>
  <c r="Q209" i="1"/>
  <c r="Q208" i="1"/>
  <c r="Q207" i="1"/>
  <c r="Q206" i="1"/>
  <c r="Q205" i="1"/>
  <c r="Q204" i="1"/>
  <c r="Q203" i="1"/>
  <c r="Q202" i="1"/>
  <c r="Q201" i="1"/>
  <c r="Q200" i="1"/>
  <c r="Q199" i="1"/>
  <c r="Q198" i="1"/>
  <c r="Q197" i="1"/>
  <c r="Q196" i="1"/>
  <c r="Q173" i="1"/>
  <c r="Q172" i="1"/>
  <c r="Q171" i="1"/>
  <c r="Q170" i="1"/>
  <c r="Q169" i="1"/>
  <c r="Q168" i="1"/>
  <c r="Q167" i="1"/>
  <c r="Q166" i="1"/>
  <c r="Q165" i="1"/>
  <c r="Q164" i="1"/>
  <c r="Q163" i="1"/>
  <c r="Q162" i="1"/>
  <c r="Q161" i="1"/>
  <c r="Q160" i="1"/>
  <c r="Q159" i="1"/>
  <c r="Q158" i="1"/>
  <c r="Q135" i="1"/>
  <c r="Q134" i="1"/>
  <c r="Q133" i="1"/>
  <c r="Q132" i="1"/>
  <c r="Q131" i="1"/>
  <c r="Q130" i="1"/>
  <c r="Q129" i="1"/>
  <c r="Q128" i="1"/>
  <c r="Q127" i="1"/>
  <c r="Q126" i="1"/>
  <c r="Q125" i="1"/>
  <c r="Q124" i="1"/>
  <c r="Q123" i="1"/>
  <c r="Q122" i="1"/>
  <c r="Q121" i="1"/>
  <c r="Q120" i="1"/>
  <c r="Q97" i="1"/>
  <c r="Q96" i="1"/>
  <c r="Q95" i="1"/>
  <c r="Q94" i="1"/>
  <c r="Q93" i="1"/>
  <c r="Q92" i="1"/>
  <c r="Q91" i="1"/>
  <c r="Q90" i="1"/>
  <c r="Q89" i="1"/>
  <c r="Q88" i="1"/>
  <c r="Q87" i="1"/>
  <c r="Q86" i="1"/>
  <c r="Q85" i="1"/>
  <c r="Q84" i="1"/>
  <c r="Q83" i="1"/>
  <c r="Q82" i="1"/>
  <c r="Q58" i="1"/>
  <c r="Q57" i="1"/>
  <c r="Q56" i="1"/>
  <c r="Q55" i="1"/>
  <c r="Q54" i="1"/>
  <c r="Q53" i="1"/>
  <c r="Q52" i="1"/>
  <c r="Q51" i="1"/>
  <c r="Q50" i="1"/>
  <c r="Q49" i="1"/>
  <c r="Q48" i="1"/>
  <c r="Q47" i="1"/>
  <c r="Q46" i="1"/>
  <c r="Q45" i="1"/>
  <c r="Q44" i="1"/>
  <c r="Q43" i="1"/>
  <c r="Q26" i="1"/>
  <c r="Q23" i="1"/>
  <c r="Q22" i="1"/>
  <c r="Q21" i="1"/>
  <c r="Q20" i="1"/>
  <c r="Q19" i="1"/>
  <c r="Q18" i="1"/>
  <c r="Q13" i="1"/>
  <c r="P13" i="1"/>
  <c r="Q12" i="1"/>
  <c r="P12" i="1"/>
  <c r="X25" i="2"/>
  <c r="S143" i="1"/>
  <c r="S399" i="1"/>
  <c r="S397" i="1"/>
  <c r="S396" i="1"/>
  <c r="S395" i="1"/>
  <c r="S394" i="1"/>
  <c r="S393" i="1"/>
  <c r="S392" i="1"/>
  <c r="S391" i="1"/>
  <c r="S390" i="1"/>
  <c r="S389" i="1"/>
  <c r="S388" i="1"/>
  <c r="S387" i="1"/>
  <c r="S386" i="1"/>
  <c r="S385" i="1"/>
  <c r="S384" i="1"/>
  <c r="S383" i="1"/>
  <c r="Q215" i="1" l="1"/>
  <c r="S215" i="1"/>
  <c r="Q261" i="1"/>
  <c r="S261" i="1"/>
  <c r="Q228" i="1"/>
  <c r="S228" i="1"/>
  <c r="Q217" i="1"/>
  <c r="S217" i="1"/>
  <c r="Q263" i="1"/>
  <c r="S263" i="1"/>
  <c r="Q218" i="1"/>
  <c r="S218" i="1"/>
  <c r="Q264" i="1"/>
  <c r="S264" i="1"/>
  <c r="Q219" i="1"/>
  <c r="S219" i="1"/>
  <c r="Q253" i="1"/>
  <c r="S253" i="1"/>
  <c r="Q265" i="1"/>
  <c r="S265" i="1"/>
  <c r="Q336" i="1"/>
  <c r="S336" i="1"/>
  <c r="Q220" i="1"/>
  <c r="S220" i="1"/>
  <c r="Q254" i="1"/>
  <c r="S254" i="1"/>
  <c r="Q266" i="1"/>
  <c r="S266" i="1"/>
  <c r="Q337" i="1"/>
  <c r="S337" i="1"/>
  <c r="Q221" i="1"/>
  <c r="S221" i="1"/>
  <c r="Q255" i="1"/>
  <c r="S255" i="1"/>
  <c r="Q267" i="1"/>
  <c r="S267" i="1"/>
  <c r="Q338" i="1"/>
  <c r="S338" i="1"/>
  <c r="Q222" i="1"/>
  <c r="S222" i="1"/>
  <c r="Q256" i="1"/>
  <c r="S256" i="1"/>
  <c r="Q327" i="1"/>
  <c r="S327" i="1"/>
  <c r="Q339" i="1"/>
  <c r="S339" i="1"/>
  <c r="Q333" i="1"/>
  <c r="S333" i="1"/>
  <c r="Q334" i="1"/>
  <c r="S334" i="1"/>
  <c r="Q223" i="1"/>
  <c r="S223" i="1"/>
  <c r="Q257" i="1"/>
  <c r="S257" i="1"/>
  <c r="Q328" i="1"/>
  <c r="S328" i="1"/>
  <c r="Q340" i="1"/>
  <c r="S340" i="1"/>
  <c r="Q224" i="1"/>
  <c r="S224" i="1"/>
  <c r="Q258" i="1"/>
  <c r="S258" i="1"/>
  <c r="Q329" i="1"/>
  <c r="S329" i="1"/>
  <c r="Q341" i="1"/>
  <c r="S341" i="1"/>
  <c r="Q227" i="1"/>
  <c r="S227" i="1"/>
  <c r="Q216" i="1"/>
  <c r="S216" i="1"/>
  <c r="Q252" i="1"/>
  <c r="S252" i="1"/>
  <c r="Q332" i="1"/>
  <c r="S332" i="1"/>
  <c r="Q262" i="1"/>
  <c r="S262" i="1"/>
  <c r="Q229" i="1"/>
  <c r="S229" i="1"/>
  <c r="Q335" i="1"/>
  <c r="S335" i="1"/>
  <c r="Q225" i="1"/>
  <c r="S225" i="1"/>
  <c r="Q259" i="1"/>
  <c r="S259" i="1"/>
  <c r="Q330" i="1"/>
  <c r="S330" i="1"/>
  <c r="Q342" i="1"/>
  <c r="S342" i="1"/>
  <c r="Q214" i="1"/>
  <c r="S214" i="1"/>
  <c r="Q226" i="1"/>
  <c r="S226" i="1"/>
  <c r="Q260" i="1"/>
  <c r="S260" i="1"/>
  <c r="Q331" i="1"/>
  <c r="S331" i="1"/>
  <c r="Q181" i="1"/>
  <c r="S181" i="1"/>
  <c r="Q184" i="1"/>
  <c r="S184" i="1"/>
  <c r="Q185" i="1"/>
  <c r="S185" i="1"/>
  <c r="Q186" i="1"/>
  <c r="S186" i="1"/>
  <c r="Q187" i="1"/>
  <c r="S187" i="1"/>
  <c r="Q176" i="1"/>
  <c r="S176" i="1"/>
  <c r="Q188" i="1"/>
  <c r="S188" i="1"/>
  <c r="Q182" i="1"/>
  <c r="S182" i="1"/>
  <c r="Q189" i="1"/>
  <c r="S189" i="1"/>
  <c r="Q190" i="1"/>
  <c r="S190" i="1"/>
  <c r="Q179" i="1"/>
  <c r="S179" i="1"/>
  <c r="Q191" i="1"/>
  <c r="S191" i="1"/>
  <c r="Q183" i="1"/>
  <c r="S183" i="1"/>
  <c r="Q177" i="1"/>
  <c r="S177" i="1"/>
  <c r="Q178" i="1"/>
  <c r="S178" i="1"/>
  <c r="Q180" i="1"/>
  <c r="S180" i="1"/>
  <c r="Q115" i="1"/>
  <c r="S115" i="1"/>
  <c r="Q104" i="1"/>
  <c r="S104" i="1"/>
  <c r="Q138" i="1"/>
  <c r="S138" i="1"/>
  <c r="Q150" i="1"/>
  <c r="S150" i="1"/>
  <c r="Q105" i="1"/>
  <c r="S105" i="1"/>
  <c r="Q139" i="1"/>
  <c r="S139" i="1"/>
  <c r="Q151" i="1"/>
  <c r="S151" i="1"/>
  <c r="Q103" i="1"/>
  <c r="S103" i="1"/>
  <c r="Q149" i="1"/>
  <c r="S149" i="1"/>
  <c r="Q106" i="1"/>
  <c r="S106" i="1"/>
  <c r="Q140" i="1"/>
  <c r="S140" i="1"/>
  <c r="Q152" i="1"/>
  <c r="S152" i="1"/>
  <c r="Q107" i="1"/>
  <c r="S107" i="1"/>
  <c r="Q108" i="1"/>
  <c r="S108" i="1"/>
  <c r="Q109" i="1"/>
  <c r="S109" i="1"/>
  <c r="Q144" i="1"/>
  <c r="S144" i="1"/>
  <c r="Q111" i="1"/>
  <c r="S111" i="1"/>
  <c r="Q145" i="1"/>
  <c r="S145" i="1"/>
  <c r="Q141" i="1"/>
  <c r="S141" i="1"/>
  <c r="Q110" i="1"/>
  <c r="S110" i="1"/>
  <c r="Q100" i="1"/>
  <c r="S100" i="1"/>
  <c r="Q112" i="1"/>
  <c r="S112" i="1"/>
  <c r="Q146" i="1"/>
  <c r="S146" i="1"/>
  <c r="Q153" i="1"/>
  <c r="S153" i="1"/>
  <c r="Q142" i="1"/>
  <c r="S142" i="1"/>
  <c r="Q101" i="1"/>
  <c r="S101" i="1"/>
  <c r="Q113" i="1"/>
  <c r="S113" i="1"/>
  <c r="Q147" i="1"/>
  <c r="S147" i="1"/>
  <c r="Q143" i="1"/>
  <c r="Q102" i="1"/>
  <c r="S102" i="1"/>
  <c r="Q114" i="1"/>
  <c r="S114" i="1"/>
  <c r="Q148" i="1"/>
  <c r="S148" i="1"/>
  <c r="B35" i="3"/>
  <c r="Q399" i="1"/>
  <c r="B36" i="3"/>
  <c r="Q385" i="1"/>
  <c r="Q387" i="1"/>
  <c r="Q388" i="1"/>
  <c r="B31" i="3"/>
  <c r="B22" i="3"/>
  <c r="Q389" i="1"/>
  <c r="Q397" i="1"/>
  <c r="T25" i="2"/>
  <c r="Q386" i="1"/>
  <c r="Z61" i="2"/>
  <c r="Q384" i="1"/>
  <c r="Z73" i="2"/>
  <c r="Q396" i="1"/>
  <c r="Z66" i="2"/>
  <c r="Q383" i="1"/>
  <c r="Q395" i="1"/>
  <c r="Z71" i="2"/>
  <c r="Q391" i="1"/>
  <c r="Z70" i="2"/>
  <c r="X60" i="2"/>
  <c r="Q390" i="1"/>
  <c r="S382" i="1"/>
  <c r="X62" i="2"/>
  <c r="Y74" i="2"/>
  <c r="X63" i="2"/>
  <c r="Q392" i="1"/>
  <c r="Z64" i="2"/>
  <c r="Y76" i="2"/>
  <c r="Q393" i="1"/>
  <c r="Z72" i="2"/>
  <c r="X65" i="2"/>
  <c r="Q394" i="1"/>
  <c r="X72" i="2"/>
  <c r="Y72" i="2"/>
  <c r="Z65" i="2"/>
  <c r="Y65" i="2"/>
  <c r="Z63" i="2"/>
  <c r="Y63" i="2"/>
  <c r="Z68" i="2"/>
  <c r="Y67" i="2"/>
  <c r="Z67" i="2"/>
  <c r="X68" i="2"/>
  <c r="X61" i="2"/>
  <c r="X69" i="2"/>
  <c r="X73" i="2"/>
  <c r="Y61" i="2"/>
  <c r="Y69" i="2"/>
  <c r="S398" i="1"/>
  <c r="S400" i="1"/>
  <c r="Q457" i="1" l="1"/>
  <c r="S457" i="1"/>
  <c r="Q449" i="1"/>
  <c r="S449" i="1"/>
  <c r="Q447" i="1"/>
  <c r="S447" i="1"/>
  <c r="Q450" i="1"/>
  <c r="S450" i="1"/>
  <c r="Q452" i="1"/>
  <c r="S452" i="1"/>
  <c r="Q451" i="1"/>
  <c r="S451" i="1"/>
  <c r="Q454" i="1"/>
  <c r="S454" i="1"/>
  <c r="Q459" i="1"/>
  <c r="S459" i="1"/>
  <c r="Q460" i="1"/>
  <c r="S460" i="1"/>
  <c r="Q453" i="1"/>
  <c r="S453" i="1"/>
  <c r="Q455" i="1"/>
  <c r="S455" i="1"/>
  <c r="Q456" i="1"/>
  <c r="S456" i="1"/>
  <c r="Q446" i="1"/>
  <c r="S446" i="1"/>
  <c r="Q462" i="1"/>
  <c r="S462" i="1"/>
  <c r="Q448" i="1"/>
  <c r="S448" i="1"/>
  <c r="Q458" i="1"/>
  <c r="S458" i="1"/>
  <c r="T67" i="2"/>
  <c r="X67" i="2"/>
  <c r="V132" i="2"/>
  <c r="Z132" i="2"/>
  <c r="Y68" i="2"/>
  <c r="V69" i="2"/>
  <c r="Z69" i="2"/>
  <c r="B42" i="3"/>
  <c r="U68" i="2"/>
  <c r="V64" i="2"/>
  <c r="U74" i="2"/>
  <c r="T62" i="2"/>
  <c r="T63" i="2"/>
  <c r="V65" i="2"/>
  <c r="U76" i="2"/>
  <c r="V71" i="2"/>
  <c r="U72" i="2"/>
  <c r="Z74" i="2"/>
  <c r="V73" i="2"/>
  <c r="V63" i="2"/>
  <c r="U67" i="2"/>
  <c r="X74" i="2"/>
  <c r="T72" i="2"/>
  <c r="T73" i="2"/>
  <c r="U63" i="2"/>
  <c r="T60" i="2"/>
  <c r="V67" i="2"/>
  <c r="Z76" i="2"/>
  <c r="V68" i="2"/>
  <c r="Y71" i="2"/>
  <c r="Q382" i="1"/>
  <c r="X66" i="2"/>
  <c r="X64" i="2"/>
  <c r="X71" i="2"/>
  <c r="S381" i="1"/>
  <c r="Y64" i="2"/>
  <c r="Y62" i="2"/>
  <c r="Z60" i="2"/>
  <c r="Y60" i="2"/>
  <c r="Q400" i="1"/>
  <c r="T69" i="2"/>
  <c r="Z62" i="2"/>
  <c r="V61" i="2"/>
  <c r="U65" i="2"/>
  <c r="T68" i="2"/>
  <c r="U69" i="2"/>
  <c r="U61" i="2"/>
  <c r="V66" i="2"/>
  <c r="X76" i="2"/>
  <c r="Q398" i="1"/>
  <c r="T61" i="2"/>
  <c r="T65" i="2"/>
  <c r="V72" i="2"/>
  <c r="V70" i="2"/>
  <c r="S401" i="1"/>
  <c r="Q461" i="1" l="1"/>
  <c r="S461" i="1"/>
  <c r="Q445" i="1"/>
  <c r="S445" i="1"/>
  <c r="Q463" i="1"/>
  <c r="S463" i="1"/>
  <c r="T123" i="2"/>
  <c r="X123" i="2"/>
  <c r="V128" i="2"/>
  <c r="Z128" i="2"/>
  <c r="Y66" i="2"/>
  <c r="U126" i="2"/>
  <c r="Y126" i="2"/>
  <c r="T130" i="2"/>
  <c r="X130" i="2"/>
  <c r="V136" i="2"/>
  <c r="Z136" i="2"/>
  <c r="V133" i="2"/>
  <c r="Z133" i="2"/>
  <c r="T132" i="2"/>
  <c r="X132" i="2"/>
  <c r="T136" i="2"/>
  <c r="X136" i="2"/>
  <c r="V135" i="2"/>
  <c r="Z135" i="2"/>
  <c r="T133" i="2"/>
  <c r="X133" i="2"/>
  <c r="U135" i="2"/>
  <c r="Y135" i="2"/>
  <c r="U137" i="2"/>
  <c r="Y137" i="2"/>
  <c r="U132" i="2"/>
  <c r="Y132" i="2"/>
  <c r="V131" i="2"/>
  <c r="Z131" i="2"/>
  <c r="U131" i="2"/>
  <c r="Y131" i="2"/>
  <c r="T128" i="2"/>
  <c r="X128" i="2"/>
  <c r="T135" i="2"/>
  <c r="X135" i="2"/>
  <c r="V134" i="2"/>
  <c r="Z134" i="2"/>
  <c r="V127" i="2"/>
  <c r="Z127" i="2"/>
  <c r="V124" i="2"/>
  <c r="Z124" i="2"/>
  <c r="U70" i="2"/>
  <c r="Y70" i="2"/>
  <c r="T125" i="2"/>
  <c r="X125" i="2"/>
  <c r="T131" i="2"/>
  <c r="X131" i="2"/>
  <c r="Y73" i="2"/>
  <c r="T124" i="2"/>
  <c r="X124" i="2"/>
  <c r="V130" i="2"/>
  <c r="Z130" i="2"/>
  <c r="U139" i="2"/>
  <c r="Y139" i="2"/>
  <c r="T70" i="2"/>
  <c r="X70" i="2"/>
  <c r="V126" i="2"/>
  <c r="Z126" i="2"/>
  <c r="T126" i="2"/>
  <c r="X126" i="2"/>
  <c r="V129" i="2"/>
  <c r="Z129" i="2"/>
  <c r="U124" i="2"/>
  <c r="Y124" i="2"/>
  <c r="U128" i="2"/>
  <c r="Y128" i="2"/>
  <c r="U130" i="2"/>
  <c r="Y130" i="2"/>
  <c r="U73" i="2"/>
  <c r="U66" i="2"/>
  <c r="V60" i="2"/>
  <c r="X75" i="2"/>
  <c r="Y75" i="2"/>
  <c r="Z75" i="2"/>
  <c r="V76" i="2"/>
  <c r="S380" i="1"/>
  <c r="T76" i="2"/>
  <c r="T71" i="2"/>
  <c r="T74" i="2"/>
  <c r="Q381" i="1"/>
  <c r="V74" i="2"/>
  <c r="V62" i="2"/>
  <c r="T64" i="2"/>
  <c r="U71" i="2"/>
  <c r="U62" i="2"/>
  <c r="U64" i="2"/>
  <c r="Z77" i="2"/>
  <c r="X77" i="2"/>
  <c r="Y77" i="2"/>
  <c r="U60" i="2"/>
  <c r="Q401" i="1"/>
  <c r="T66" i="2"/>
  <c r="Z59" i="2"/>
  <c r="Y59" i="2"/>
  <c r="X59" i="2"/>
  <c r="S402" i="1"/>
  <c r="Q444" i="1" l="1"/>
  <c r="S444" i="1"/>
  <c r="Q464" i="1"/>
  <c r="S464" i="1"/>
  <c r="U134" i="2"/>
  <c r="Y134" i="2"/>
  <c r="T134" i="2"/>
  <c r="X134" i="2"/>
  <c r="T127" i="2"/>
  <c r="X127" i="2"/>
  <c r="T139" i="2"/>
  <c r="X139" i="2"/>
  <c r="U123" i="2"/>
  <c r="Y123" i="2"/>
  <c r="U133" i="2"/>
  <c r="Y133" i="2"/>
  <c r="V125" i="2"/>
  <c r="Z125" i="2"/>
  <c r="V139" i="2"/>
  <c r="Z139" i="2"/>
  <c r="V137" i="2"/>
  <c r="Z137" i="2"/>
  <c r="U129" i="2"/>
  <c r="Y129" i="2"/>
  <c r="U127" i="2"/>
  <c r="Y127" i="2"/>
  <c r="U125" i="2"/>
  <c r="Y125" i="2"/>
  <c r="T137" i="2"/>
  <c r="X137" i="2"/>
  <c r="V123" i="2"/>
  <c r="Z123" i="2"/>
  <c r="U136" i="2"/>
  <c r="Y136" i="2"/>
  <c r="T129" i="2"/>
  <c r="X129" i="2"/>
  <c r="T59" i="2"/>
  <c r="Q380" i="1"/>
  <c r="V75" i="2"/>
  <c r="Q402" i="1"/>
  <c r="V77" i="2"/>
  <c r="V59" i="2"/>
  <c r="U75" i="2"/>
  <c r="T77" i="2"/>
  <c r="Z58" i="2"/>
  <c r="X58" i="2"/>
  <c r="Y58" i="2"/>
  <c r="T75" i="2"/>
  <c r="U77" i="2"/>
  <c r="U59" i="2"/>
  <c r="Z78" i="2"/>
  <c r="X78" i="2"/>
  <c r="Y78" i="2"/>
  <c r="S403" i="1"/>
  <c r="Q465" i="1" l="1"/>
  <c r="S465" i="1"/>
  <c r="Q443" i="1"/>
  <c r="S443" i="1"/>
  <c r="T140" i="2"/>
  <c r="X140" i="2"/>
  <c r="U138" i="2"/>
  <c r="Y138" i="2"/>
  <c r="U122" i="2"/>
  <c r="Y122" i="2"/>
  <c r="V122" i="2"/>
  <c r="Z122" i="2"/>
  <c r="U140" i="2"/>
  <c r="Y140" i="2"/>
  <c r="V140" i="2"/>
  <c r="Z140" i="2"/>
  <c r="T138" i="2"/>
  <c r="X138" i="2"/>
  <c r="T122" i="2"/>
  <c r="X122" i="2"/>
  <c r="V138" i="2"/>
  <c r="Z138" i="2"/>
  <c r="T58" i="2"/>
  <c r="Z57" i="2"/>
  <c r="Y57" i="2"/>
  <c r="X57" i="2"/>
  <c r="Z79" i="2"/>
  <c r="Y79" i="2"/>
  <c r="X79" i="2"/>
  <c r="Q403" i="1"/>
  <c r="V58" i="2"/>
  <c r="U78" i="2"/>
  <c r="T78" i="2"/>
  <c r="V78" i="2"/>
  <c r="U58" i="2"/>
  <c r="S404" i="1"/>
  <c r="Q466" i="1" l="1"/>
  <c r="S466" i="1"/>
  <c r="V141" i="2"/>
  <c r="Z141" i="2"/>
  <c r="U141" i="2"/>
  <c r="Y141" i="2"/>
  <c r="T121" i="2"/>
  <c r="X121" i="2"/>
  <c r="V121" i="2"/>
  <c r="Z121" i="2"/>
  <c r="T141" i="2"/>
  <c r="X141" i="2"/>
  <c r="U121" i="2"/>
  <c r="Y121" i="2"/>
  <c r="X80" i="2"/>
  <c r="Z80" i="2"/>
  <c r="Y80" i="2"/>
  <c r="U79" i="2"/>
  <c r="T79" i="2"/>
  <c r="V57" i="2"/>
  <c r="V79" i="2"/>
  <c r="Q404" i="1"/>
  <c r="T57" i="2"/>
  <c r="U57" i="2"/>
  <c r="S405" i="1"/>
  <c r="Q467" i="1" l="1"/>
  <c r="S467" i="1"/>
  <c r="V120" i="2"/>
  <c r="Z120" i="2"/>
  <c r="V142" i="2"/>
  <c r="Z142" i="2"/>
  <c r="T142" i="2"/>
  <c r="X142" i="2"/>
  <c r="U120" i="2"/>
  <c r="Y120" i="2"/>
  <c r="U142" i="2"/>
  <c r="Y142" i="2"/>
  <c r="T120" i="2"/>
  <c r="X120" i="2"/>
  <c r="Q405" i="1"/>
  <c r="U80" i="2"/>
  <c r="V80" i="2"/>
  <c r="Z81" i="2"/>
  <c r="X81" i="2"/>
  <c r="Y81" i="2"/>
  <c r="T80" i="2"/>
  <c r="S61" i="1"/>
  <c r="S36" i="1"/>
  <c r="N14" i="2"/>
  <c r="Z14" i="2" s="1"/>
  <c r="M14" i="2"/>
  <c r="Y14" i="2" s="1"/>
  <c r="L14" i="2"/>
  <c r="X14" i="2" s="1"/>
  <c r="N17" i="2"/>
  <c r="Z17" i="2" s="1"/>
  <c r="M17" i="2"/>
  <c r="Y17" i="2" s="1"/>
  <c r="L17" i="2"/>
  <c r="X17" i="2" s="1"/>
  <c r="N12" i="2"/>
  <c r="Z12" i="2" s="1"/>
  <c r="M12" i="2"/>
  <c r="Y12" i="2" s="1"/>
  <c r="X12" i="2"/>
  <c r="B40" i="3" l="1"/>
  <c r="Q468" i="1"/>
  <c r="S468" i="1"/>
  <c r="B57" i="3" s="1"/>
  <c r="T143" i="2"/>
  <c r="X143" i="2"/>
  <c r="V143" i="2"/>
  <c r="Z143" i="2"/>
  <c r="U143" i="2"/>
  <c r="Y143" i="2"/>
  <c r="Q65" i="1"/>
  <c r="S65" i="1"/>
  <c r="Q68" i="1"/>
  <c r="S68" i="1"/>
  <c r="Q69" i="1"/>
  <c r="S69" i="1"/>
  <c r="Q70" i="1"/>
  <c r="S70" i="1"/>
  <c r="Q71" i="1"/>
  <c r="S71" i="1"/>
  <c r="Q73" i="1"/>
  <c r="S73" i="1"/>
  <c r="Q66" i="1"/>
  <c r="S66" i="1"/>
  <c r="Q67" i="1"/>
  <c r="S67" i="1"/>
  <c r="Q37" i="1"/>
  <c r="S37" i="1"/>
  <c r="B53" i="3" s="1"/>
  <c r="Q72" i="1"/>
  <c r="S72" i="1"/>
  <c r="Q62" i="1"/>
  <c r="S62" i="1"/>
  <c r="Q74" i="1"/>
  <c r="S74" i="1"/>
  <c r="Q63" i="1"/>
  <c r="S63" i="1"/>
  <c r="Q75" i="1"/>
  <c r="S75" i="1"/>
  <c r="Q64" i="1"/>
  <c r="S64" i="1"/>
  <c r="Q76" i="1"/>
  <c r="S76" i="1"/>
  <c r="B17" i="3"/>
  <c r="C13" i="3"/>
  <c r="B27" i="3"/>
  <c r="B18" i="3"/>
  <c r="D13" i="3"/>
  <c r="T14" i="2"/>
  <c r="V14" i="2"/>
  <c r="U14" i="2"/>
  <c r="E13" i="3"/>
  <c r="B14" i="3"/>
  <c r="Q36" i="1"/>
  <c r="U81" i="2"/>
  <c r="M13" i="2"/>
  <c r="Y13" i="2" s="1"/>
  <c r="L18" i="2"/>
  <c r="Q12" i="2"/>
  <c r="U12" i="2" s="1"/>
  <c r="R12" i="2"/>
  <c r="T81" i="2"/>
  <c r="R17" i="2"/>
  <c r="V17" i="2" s="1"/>
  <c r="X13" i="2"/>
  <c r="P17" i="2"/>
  <c r="T17" i="2" s="1"/>
  <c r="N13" i="2"/>
  <c r="Z13" i="2" s="1"/>
  <c r="V81" i="2"/>
  <c r="Q61" i="1"/>
  <c r="Z82" i="2"/>
  <c r="X82" i="2"/>
  <c r="Y82" i="2"/>
  <c r="Q17" i="2"/>
  <c r="U17" i="2" s="1"/>
  <c r="M18" i="2"/>
  <c r="N18" i="2"/>
  <c r="P12" i="2"/>
  <c r="T12" i="2" s="1"/>
  <c r="S27" i="1"/>
  <c r="B47" i="3" l="1"/>
  <c r="B23" i="3"/>
  <c r="B43" i="3" s="1"/>
  <c r="B56" i="3"/>
  <c r="T144" i="2"/>
  <c r="X144" i="2"/>
  <c r="V144" i="2"/>
  <c r="Z144" i="2"/>
  <c r="U144" i="2"/>
  <c r="Y144" i="2"/>
  <c r="V18" i="2"/>
  <c r="Z18" i="2"/>
  <c r="U18" i="2"/>
  <c r="Y18" i="2"/>
  <c r="T18" i="2"/>
  <c r="X18" i="2"/>
  <c r="D35" i="3"/>
  <c r="C35" i="3"/>
  <c r="E31" i="3"/>
  <c r="B39" i="3"/>
  <c r="B26" i="3"/>
  <c r="V12" i="2"/>
  <c r="E35" i="3" s="1"/>
  <c r="C14" i="3"/>
  <c r="D31" i="3"/>
  <c r="D22" i="3"/>
  <c r="C31" i="3"/>
  <c r="C22" i="3"/>
  <c r="C17" i="3"/>
  <c r="U13" i="2"/>
  <c r="D14" i="3"/>
  <c r="T13" i="2"/>
  <c r="V13" i="2"/>
  <c r="E14" i="3"/>
  <c r="T82" i="2"/>
  <c r="V82" i="2"/>
  <c r="Q27" i="1"/>
  <c r="U82" i="2"/>
  <c r="U145" i="2" l="1"/>
  <c r="Y145" i="2"/>
  <c r="V145" i="2"/>
  <c r="E26" i="3" s="1"/>
  <c r="Z145" i="2"/>
  <c r="T145" i="2"/>
  <c r="C39" i="3" s="1"/>
  <c r="X145" i="2"/>
  <c r="Q28" i="1"/>
  <c r="S28" i="1"/>
  <c r="C42" i="3"/>
  <c r="E39" i="3"/>
  <c r="D26" i="3"/>
  <c r="D39" i="3"/>
  <c r="B46" i="3"/>
  <c r="E36" i="3"/>
  <c r="E23" i="3"/>
  <c r="D36" i="3"/>
  <c r="D23" i="3"/>
  <c r="E22" i="3"/>
  <c r="E42" i="3" s="1"/>
  <c r="C23" i="3"/>
  <c r="C36" i="3"/>
  <c r="D42" i="3"/>
  <c r="E17" i="3"/>
  <c r="D17" i="3"/>
  <c r="C26" i="3" l="1"/>
  <c r="C46" i="3" s="1"/>
  <c r="D43" i="3"/>
  <c r="Q29" i="1"/>
  <c r="S29" i="1"/>
  <c r="E46" i="3"/>
  <c r="D46" i="3"/>
  <c r="C43" i="3"/>
  <c r="E43" i="3"/>
  <c r="Q30" i="1" l="1"/>
  <c r="S30" i="1"/>
  <c r="Q31" i="1" l="1"/>
  <c r="S31" i="1"/>
  <c r="B15" i="3" l="1"/>
  <c r="B54" i="3"/>
  <c r="M19" i="2"/>
  <c r="N19" i="2"/>
  <c r="L19" i="2"/>
  <c r="B24" i="3"/>
  <c r="C15" i="3" l="1"/>
  <c r="X19" i="2"/>
  <c r="E15" i="3"/>
  <c r="Z19" i="2"/>
  <c r="D15" i="3"/>
  <c r="Y19" i="2"/>
  <c r="U19" i="2"/>
  <c r="D37" i="3" s="1"/>
  <c r="T19" i="2"/>
  <c r="C37" i="3" s="1"/>
  <c r="V19" i="2"/>
  <c r="E24" i="3" s="1"/>
  <c r="B37" i="3"/>
  <c r="B44" i="3" s="1"/>
  <c r="D24" i="3" l="1"/>
  <c r="D44" i="3" s="1"/>
  <c r="C24" i="3"/>
  <c r="C44" i="3" s="1"/>
  <c r="E37" i="3"/>
  <c r="E44" i="3" s="1"/>
</calcChain>
</file>

<file path=xl/sharedStrings.xml><?xml version="1.0" encoding="utf-8"?>
<sst xmlns="http://schemas.openxmlformats.org/spreadsheetml/2006/main" count="1176" uniqueCount="177">
  <si>
    <t>Panier de soins</t>
  </si>
  <si>
    <t>Régime</t>
  </si>
  <si>
    <t>Cotisation d'équilibre, en euros</t>
  </si>
  <si>
    <t>Cotisation additionnelle fonds d'aide aux retraités, en euros</t>
  </si>
  <si>
    <t>Cotisation finale, en euros</t>
  </si>
  <si>
    <t>Part employeur, en euros</t>
  </si>
  <si>
    <t>Part agent, en euros</t>
  </si>
  <si>
    <t>Régime général</t>
  </si>
  <si>
    <t>Régime Alsace-Moselle</t>
  </si>
  <si>
    <t>Cotisation hors cotisations additionnelles, en % de la cotisation d'équilibre</t>
  </si>
  <si>
    <t>Cotisation hors cotisations additionnelles, en euros</t>
  </si>
  <si>
    <t>Enfant de moins de 21 ans</t>
  </si>
  <si>
    <t>21 ans</t>
  </si>
  <si>
    <t>22 ans</t>
  </si>
  <si>
    <t>23 ans</t>
  </si>
  <si>
    <t>24 ans</t>
  </si>
  <si>
    <t>25 ans</t>
  </si>
  <si>
    <t>26 ans</t>
  </si>
  <si>
    <t>Retraité de moins de 60 ans</t>
  </si>
  <si>
    <t>61 ans</t>
  </si>
  <si>
    <t>62 ans</t>
  </si>
  <si>
    <t>63 ans</t>
  </si>
  <si>
    <t>64 ans</t>
  </si>
  <si>
    <t>65 ans</t>
  </si>
  <si>
    <t>66 ans</t>
  </si>
  <si>
    <t>67 ans</t>
  </si>
  <si>
    <t>68 ans</t>
  </si>
  <si>
    <t>69 ans</t>
  </si>
  <si>
    <t>70 ans</t>
  </si>
  <si>
    <t>71 ans</t>
  </si>
  <si>
    <t>72 ans</t>
  </si>
  <si>
    <t>73 ans</t>
  </si>
  <si>
    <t>74 ans</t>
  </si>
  <si>
    <t>75 ans</t>
  </si>
  <si>
    <t>1- Retraités ayant moins d'un an d'ancienneté à la retraite</t>
  </si>
  <si>
    <t>2- Retraités ayant entre un et deux ans d'ancienneté à la retraite</t>
  </si>
  <si>
    <t>3- Retraités ayant entre deux et trois ans d'ancienneté à la retraite</t>
  </si>
  <si>
    <t>4- Retraités ayant entre trois et quatre ans d'ancienneté à la retraite</t>
  </si>
  <si>
    <t>5- Retraités ayant entre quatre et cinq ans d'ancienneté à la retraite</t>
  </si>
  <si>
    <t>moins de 25 ans</t>
  </si>
  <si>
    <t>27 ans</t>
  </si>
  <si>
    <t>28 ans</t>
  </si>
  <si>
    <t>29 ans</t>
  </si>
  <si>
    <t>30 ans</t>
  </si>
  <si>
    <t>31 ans</t>
  </si>
  <si>
    <t>32 ans</t>
  </si>
  <si>
    <t>33 ans</t>
  </si>
  <si>
    <t>34 ans</t>
  </si>
  <si>
    <t>35 ans</t>
  </si>
  <si>
    <t>36 ans</t>
  </si>
  <si>
    <t>37 ans</t>
  </si>
  <si>
    <t>38 ans</t>
  </si>
  <si>
    <t>39 ans</t>
  </si>
  <si>
    <t>40 ans</t>
  </si>
  <si>
    <t>41 ans</t>
  </si>
  <si>
    <t>42 ans</t>
  </si>
  <si>
    <t>43 ans</t>
  </si>
  <si>
    <t>44 ans</t>
  </si>
  <si>
    <t>45 ans</t>
  </si>
  <si>
    <t>46 ans</t>
  </si>
  <si>
    <t>47 ans</t>
  </si>
  <si>
    <t>48 ans</t>
  </si>
  <si>
    <t>49 ans</t>
  </si>
  <si>
    <t>50 ans</t>
  </si>
  <si>
    <t>51 ans</t>
  </si>
  <si>
    <t>52 ans</t>
  </si>
  <si>
    <t>53 ans</t>
  </si>
  <si>
    <t>54 ans</t>
  </si>
  <si>
    <t>55 ans</t>
  </si>
  <si>
    <t>56 ans</t>
  </si>
  <si>
    <t>57 ans</t>
  </si>
  <si>
    <t>58 ans</t>
  </si>
  <si>
    <t>59 ans</t>
  </si>
  <si>
    <t>60 ans</t>
  </si>
  <si>
    <t>76 ans</t>
  </si>
  <si>
    <t>77 ans</t>
  </si>
  <si>
    <t>78 ans</t>
  </si>
  <si>
    <t>79 ans</t>
  </si>
  <si>
    <t>80 ans</t>
  </si>
  <si>
    <t>81 ans</t>
  </si>
  <si>
    <t>82 ans</t>
  </si>
  <si>
    <t>83 ans</t>
  </si>
  <si>
    <t>84 ans</t>
  </si>
  <si>
    <t>85 ans et plus</t>
  </si>
  <si>
    <t>Options</t>
  </si>
  <si>
    <t>Enfant</t>
  </si>
  <si>
    <t>DQE</t>
  </si>
  <si>
    <t>Cotisation d'équilibre hors taxe, en euros</t>
  </si>
  <si>
    <t>Part agent totale, en euros</t>
  </si>
  <si>
    <t>Part employeur totale, en euros</t>
  </si>
  <si>
    <t>DQE - Panier de soins</t>
  </si>
  <si>
    <t>DQE - Options</t>
  </si>
  <si>
    <t>Adulte (Actif)</t>
  </si>
  <si>
    <t>Adulte (Conjoint)</t>
  </si>
  <si>
    <t>DQE - Synthèse</t>
  </si>
  <si>
    <t>Retraités</t>
  </si>
  <si>
    <t>Ayant-droits des retraités</t>
  </si>
  <si>
    <t>75 ans et plus</t>
  </si>
  <si>
    <t>a- Tarifs mensuels TTC 2025 proposés en euros au titre de la population "actif" et "suspension de contrat" :</t>
  </si>
  <si>
    <t>b- Tarifs mensuels TTC 2025 proposés en en euros au titre de la population des retraités et de leurs ayants droit conjoints</t>
  </si>
  <si>
    <t>Effectifs couverts</t>
  </si>
  <si>
    <t>Cotisations totales</t>
  </si>
  <si>
    <t>En euros par mois</t>
  </si>
  <si>
    <t>Cotisation d'équilibre</t>
  </si>
  <si>
    <t>Alsace-Moselle</t>
  </si>
  <si>
    <t>Part employeur totale</t>
  </si>
  <si>
    <t>Part agent ou bénéficiaire totale</t>
  </si>
  <si>
    <t>Vérification</t>
  </si>
  <si>
    <t>Taux de chargement en %</t>
  </si>
  <si>
    <t>Taux de taxe en %</t>
  </si>
  <si>
    <t>Chargements en euros</t>
  </si>
  <si>
    <r>
      <t xml:space="preserve">Chargements en euros 
</t>
    </r>
    <r>
      <rPr>
        <b/>
        <sz val="9"/>
        <color theme="0"/>
        <rFont val="Marianne"/>
      </rPr>
      <t>Merci de répondre par une formule de calcul</t>
    </r>
  </si>
  <si>
    <t>Chargements et taxes</t>
  </si>
  <si>
    <t>Merci de répondre par une formule de calcul</t>
  </si>
  <si>
    <t>Chargements totaux</t>
  </si>
  <si>
    <t>Chargements totaux pour 2025, en euros</t>
  </si>
  <si>
    <t>Chargements totaux, en euros</t>
  </si>
  <si>
    <t>Merci de renseigner les zones comprises entre les colonnes B et L</t>
  </si>
  <si>
    <t>Merci de renseigner les zones comprises entre les colonnes B et J</t>
  </si>
  <si>
    <t>Les cellules se remplissent automatiquent, ne pas modifier les formules</t>
  </si>
  <si>
    <t>Remarque : les cotisations doivent être cohérentes avec les cotisations transmises dans l'Annexe Financière. Les populations sont indiquées à titre indicatif et n'engagent pas le ministère sur les adhésions finales, en particulier pour les garanties facultatives.</t>
  </si>
  <si>
    <t>Cotisation additionnelle accompagnement social, en euros</t>
  </si>
  <si>
    <t>b- Tarifs mensuels TTC 2025 proposés en % de la cotisation d'équilibre et en euros au titre de la population ayants-droit ENFANTS</t>
  </si>
  <si>
    <t>c- Tarifs mensuels TTC 2025 proposés en % de la cotisation d'équilibre et en euros au titre de la population ayants-droit CONJOINTS des bénéficiaires de la population actif et suspension de contrat</t>
  </si>
  <si>
    <t>d- Tarifs mensuels TTC 2025 proposés en % de la cotisation d'équilibre et en euros au titre de la population des RETRAITES n'appartenant pas à la population des actifs et suspension de contrat à la date de mise en place (STOCK)</t>
  </si>
  <si>
    <t>Effectif estimé pour 2025</t>
  </si>
  <si>
    <t>Retraités stock</t>
  </si>
  <si>
    <t>Conjoints stock</t>
  </si>
  <si>
    <t>Retraités New - Anc 1</t>
  </si>
  <si>
    <t>Retraités New - Anc 2</t>
  </si>
  <si>
    <t>Retraités New - Anc 3</t>
  </si>
  <si>
    <t>Retraités New - Anc 4</t>
  </si>
  <si>
    <t>Retraités New - Anc 5</t>
  </si>
  <si>
    <t>Retraités New - Anc 6</t>
  </si>
  <si>
    <t>Conjoints New</t>
  </si>
  <si>
    <t>Retraités =&gt;</t>
  </si>
  <si>
    <t>Conjoints =&gt;</t>
  </si>
  <si>
    <t>Effectif couvert pour 2031</t>
  </si>
  <si>
    <t>e- Tarifs mensuels TTC 2025 proposés en % de la cotisation d'équilibre et en euros au titre de la population des RETRAITES n'ayant pas appartenu à la population des actifs et suspension de contrat à la date de mise en place (FLUX)</t>
  </si>
  <si>
    <t>Effectif estimé pour 2031</t>
  </si>
  <si>
    <t>f- Tarifs mensuels TTC 2025 proposés en euros au titre de la population des ayants droit CONJOINTS DES RETRAITES</t>
  </si>
  <si>
    <t>Effectif estimé pour 2025 pour les actifs et ses ayants-droits</t>
  </si>
  <si>
    <t>Effectif estimé pour 2031 pour les retraités et ses ayants-droits (afin de pouvoir générer du budget pour le flux de retraités)</t>
  </si>
  <si>
    <t>VERIF</t>
  </si>
  <si>
    <t>Actifs</t>
  </si>
  <si>
    <t>Enfants</t>
  </si>
  <si>
    <t>Conjoints</t>
  </si>
  <si>
    <t>Conjoints des actifs</t>
  </si>
  <si>
    <t>Option 1</t>
  </si>
  <si>
    <t>Option 2</t>
  </si>
  <si>
    <t>Option 3</t>
  </si>
  <si>
    <t>Chargements Option 1</t>
  </si>
  <si>
    <t>Chargements Option 2</t>
  </si>
  <si>
    <t>Chargements Option 3</t>
  </si>
  <si>
    <t>Effectif estimé</t>
  </si>
  <si>
    <t>Taux d'adhésion</t>
  </si>
  <si>
    <t>a- Tarifs mensuels TTC 2025 proposés en euros au titre de la population "actif" et "suspension de contrat" et de leurs ayants droit conjoints et enfants</t>
  </si>
  <si>
    <t>Actifs et ad</t>
  </si>
  <si>
    <t>Retraités et ad</t>
  </si>
  <si>
    <t>RG</t>
  </si>
  <si>
    <t>Stock</t>
  </si>
  <si>
    <t>RL</t>
  </si>
  <si>
    <t>Anc 1</t>
  </si>
  <si>
    <t>Anc 2</t>
  </si>
  <si>
    <t>Anc 3</t>
  </si>
  <si>
    <t>Anc 4</t>
  </si>
  <si>
    <t>Anc 5</t>
  </si>
  <si>
    <t>Anc 6</t>
  </si>
  <si>
    <t>Panier Etranger</t>
  </si>
  <si>
    <t>Nom du soumissionnaire</t>
  </si>
  <si>
    <t>Les prix sont en €.</t>
  </si>
  <si>
    <t>Procédure SG-SAD3-017-23</t>
  </si>
  <si>
    <t>Protection sociale complémentaire en matière de couverture des frais occasionnés par une maternité, une maladie ou un accident des agents du Ministère de la transition écologique et de la cohésion des territoires (MTECT), du Ministère de la transition énergétique (MTE) et du secrétariat d’Etat chargé de la Mer (SEM), ainsi que ceuxet des établissements publics et autorités administratives/ publiques indépendantes associés</t>
  </si>
  <si>
    <t xml:space="preserve">Devis quantitatif estimatf (DQE)
annexe 4 au règlement de la consultation                                     </t>
  </si>
  <si>
    <t>Panier de soins Etranger</t>
  </si>
  <si>
    <t>6- Retraités ayant entre cinq et six ans d'ancienneté à la retraite</t>
  </si>
  <si>
    <t>7- Retraités ayant plus de six ans d'ancienneté à la retraite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</si>
</sst>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sz val="11"/>
      <color theme="1"/>
      <name val="Calibri"/>
      <family val="2"/>
      <scheme val="minor"/>
    </font>
    <font>
      <sz val="18"/>
      <color theme="0"/>
      <name val="Marianne"/>
    </font>
    <font>
      <sz val="11"/>
      <color theme="1"/>
      <name val="Marianne"/>
    </font>
    <font>
      <b/>
      <sz val="14"/>
      <color rgb="FF000000"/>
      <name val="Marianne"/>
    </font>
    <font>
      <b/>
      <sz val="11"/>
      <color theme="1"/>
      <name val="Marianne"/>
    </font>
    <font>
      <b/>
      <sz val="11"/>
      <color rgb="FFC00000"/>
      <name val="Marianne"/>
    </font>
    <font>
      <b/>
      <sz val="11"/>
      <color theme="0"/>
      <name val="Marianne"/>
    </font>
    <font>
      <b/>
      <sz val="9"/>
      <color theme="0"/>
      <name val="Marianne"/>
    </font>
    <font>
      <b/>
      <sz val="10"/>
      <color theme="1"/>
      <name val="Marianne"/>
    </font>
    <font>
      <b/>
      <i/>
      <u/>
      <sz val="11"/>
      <color rgb="FF7030A0"/>
      <name val="Marianne"/>
    </font>
    <font>
      <sz val="8"/>
      <name val="Calibri"/>
      <family val="2"/>
      <scheme val="minor"/>
    </font>
    <font>
      <sz val="11"/>
      <color rgb="FF0070C0"/>
      <name val="Calibri"/>
      <family val="2"/>
      <scheme val="minor"/>
    </font>
    <font>
      <b/>
      <sz val="11"/>
      <color rgb="FF0070C0"/>
      <name val="Marianne"/>
    </font>
    <font>
      <b/>
      <sz val="11"/>
      <color rgb="FF008000"/>
      <name val="Calibri"/>
      <family val="2"/>
      <scheme val="minor"/>
    </font>
    <font>
      <b/>
      <i/>
      <sz val="11"/>
      <color theme="1"/>
      <name val="Marianne"/>
    </font>
    <font>
      <b/>
      <sz val="11"/>
      <color rgb="FF7030A0"/>
      <name val="Marianne"/>
    </font>
    <font>
      <b/>
      <sz val="11"/>
      <color rgb="FF008000"/>
      <name val="Marianne"/>
    </font>
    <font>
      <sz val="11"/>
      <color indexed="64"/>
      <name val="Arial"/>
    </font>
    <font>
      <sz val="8"/>
      <name val="Arial"/>
    </font>
    <font>
      <b/>
      <sz val="14"/>
      <name val="Arial"/>
    </font>
    <font>
      <b/>
      <u val="double"/>
      <sz val="10"/>
      <color indexed="2"/>
      <name val="Arial"/>
    </font>
    <font>
      <b/>
      <sz val="11"/>
      <color rgb="FF7030A0"/>
      <name val="Arial"/>
    </font>
    <font>
      <i/>
      <sz val="10"/>
      <name val="Arial"/>
    </font>
    <font>
      <b/>
      <sz val="12"/>
      <color indexed="2"/>
      <name val="Arial"/>
    </font>
    <font>
      <b/>
      <sz val="12"/>
      <name val="Arial"/>
    </font>
    <font>
      <b/>
      <i/>
      <sz val="11"/>
      <name val="Arial"/>
    </font>
    <font>
      <b/>
      <sz val="12"/>
      <name val="Marianne"/>
    </font>
    <font>
      <b/>
      <sz val="18"/>
      <name val="Arial"/>
    </font>
    <font>
      <b/>
      <sz val="11"/>
      <color rgb="FFFF0000"/>
      <name val="Marianne"/>
    </font>
    <font>
      <sz val="11"/>
      <color rgb="FFFF0000"/>
      <name val="Marianne"/>
      <family val="3"/>
    </font>
  </fonts>
  <fills count="17">
    <fill>
      <patternFill patternType="none"/>
    </fill>
    <fill>
      <patternFill patternType="gray125"/>
    </fill>
    <fill>
      <patternFill patternType="solid">
        <fgColor rgb="FF2F4077"/>
        <bgColor indexed="64"/>
      </patternFill>
    </fill>
    <fill>
      <patternFill patternType="solid">
        <fgColor rgb="FFFF732C"/>
        <bgColor indexed="64"/>
      </patternFill>
    </fill>
    <fill>
      <patternFill patternType="solid">
        <fgColor rgb="FF006A6F"/>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rgb="FFFFFF00"/>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0"/>
        <bgColor theme="0"/>
      </patternFill>
    </fill>
    <fill>
      <patternFill patternType="solid">
        <fgColor rgb="FFADEDB8"/>
        <bgColor rgb="FFADEDB8"/>
      </patternFill>
    </fill>
    <fill>
      <patternFill patternType="solid">
        <fgColor theme="2"/>
        <bgColor theme="2"/>
      </patternFill>
    </fill>
    <fill>
      <patternFill patternType="solid">
        <fgColor rgb="FF006A6F"/>
        <bgColor rgb="FF006A6F"/>
      </patternFill>
    </fill>
    <fill>
      <patternFill patternType="solid">
        <fgColor theme="9" tint="-0.249977111117893"/>
        <bgColor rgb="FF006A6F"/>
      </patternFill>
    </fill>
    <fill>
      <patternFill patternType="solid">
        <fgColor theme="0"/>
        <bgColor indexed="64"/>
      </patternFill>
    </fill>
  </fills>
  <borders count="35">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dotted">
        <color indexed="64"/>
      </bottom>
      <diagonal/>
    </border>
    <border>
      <left/>
      <right style="thin">
        <color indexed="64"/>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dotted">
        <color indexed="64"/>
      </top>
      <bottom style="dotted">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right/>
      <top/>
      <bottom style="thin">
        <color indexed="64"/>
      </bottom>
      <diagonal/>
    </border>
    <border>
      <left/>
      <right/>
      <top/>
      <bottom style="dotted">
        <color auto="1"/>
      </bottom>
      <diagonal/>
    </border>
    <border>
      <left/>
      <right/>
      <top/>
      <bottom style="hair">
        <color auto="1"/>
      </bottom>
      <diagonal/>
    </border>
    <border>
      <left style="thin">
        <color indexed="64"/>
      </left>
      <right/>
      <top style="thin">
        <color indexed="64"/>
      </top>
      <bottom style="hair">
        <color auto="1"/>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top/>
      <bottom style="dotted">
        <color auto="1"/>
      </bottom>
      <diagonal/>
    </border>
    <border>
      <left/>
      <right style="thin">
        <color indexed="64"/>
      </right>
      <top/>
      <bottom style="dotted">
        <color auto="1"/>
      </bottom>
      <diagonal/>
    </border>
    <border>
      <left style="thin">
        <color indexed="64"/>
      </left>
      <right/>
      <top/>
      <bottom/>
      <diagonal/>
    </border>
    <border>
      <left style="thin">
        <color indexed="64"/>
      </left>
      <right/>
      <top/>
      <bottom style="hair">
        <color auto="1"/>
      </bottom>
      <diagonal/>
    </border>
    <border>
      <left/>
      <right style="thin">
        <color indexed="64"/>
      </right>
      <top/>
      <bottom style="hair">
        <color auto="1"/>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9" fontId="1" fillId="0" borderId="0" applyFont="0" applyFill="0" applyBorder="0" applyAlignment="0" applyProtection="0"/>
    <xf numFmtId="0" fontId="18" fillId="0" borderId="0"/>
  </cellStyleXfs>
  <cellXfs count="228">
    <xf numFmtId="0" fontId="0" fillId="0" borderId="0" xfId="0"/>
    <xf numFmtId="4" fontId="3" fillId="0" borderId="0" xfId="0" applyNumberFormat="1" applyFont="1"/>
    <xf numFmtId="4" fontId="3" fillId="0" borderId="0" xfId="0" applyNumberFormat="1" applyFont="1" applyAlignment="1">
      <alignment horizontal="center"/>
    </xf>
    <xf numFmtId="0" fontId="4" fillId="0" borderId="0" xfId="0" applyFont="1" applyAlignment="1">
      <alignment horizontal="left" vertical="center"/>
    </xf>
    <xf numFmtId="10" fontId="3" fillId="0" borderId="0" xfId="1" applyNumberFormat="1" applyFont="1" applyAlignment="1">
      <alignment horizontal="center"/>
    </xf>
    <xf numFmtId="0" fontId="5" fillId="0" borderId="0" xfId="0" applyFont="1"/>
    <xf numFmtId="0" fontId="6" fillId="0" borderId="0" xfId="0" applyFont="1"/>
    <xf numFmtId="0" fontId="5" fillId="0" borderId="0" xfId="0" applyFont="1" applyAlignment="1">
      <alignment horizontal="left" vertical="center"/>
    </xf>
    <xf numFmtId="0" fontId="3" fillId="0" borderId="6" xfId="0" applyFont="1" applyBorder="1"/>
    <xf numFmtId="4" fontId="3" fillId="0" borderId="6" xfId="1" applyNumberFormat="1" applyFont="1" applyBorder="1" applyAlignment="1">
      <alignment horizontal="center"/>
    </xf>
    <xf numFmtId="4" fontId="3" fillId="0" borderId="6" xfId="0" applyNumberFormat="1" applyFont="1" applyBorder="1" applyAlignment="1">
      <alignment horizontal="center"/>
    </xf>
    <xf numFmtId="4" fontId="3" fillId="0" borderId="6" xfId="0" applyNumberFormat="1" applyFont="1" applyBorder="1"/>
    <xf numFmtId="0" fontId="3" fillId="0" borderId="7" xfId="0" applyFont="1" applyBorder="1"/>
    <xf numFmtId="4" fontId="3" fillId="0" borderId="7" xfId="1" applyNumberFormat="1" applyFont="1" applyBorder="1" applyAlignment="1">
      <alignment horizontal="center"/>
    </xf>
    <xf numFmtId="4" fontId="3" fillId="0" borderId="7" xfId="0" applyNumberFormat="1" applyFont="1" applyBorder="1" applyAlignment="1">
      <alignment horizontal="center"/>
    </xf>
    <xf numFmtId="4" fontId="3" fillId="0" borderId="7" xfId="0" applyNumberFormat="1" applyFont="1" applyBorder="1"/>
    <xf numFmtId="4" fontId="3" fillId="0" borderId="0" xfId="0" applyNumberFormat="1" applyFont="1" applyAlignment="1">
      <alignment horizontal="center" vertical="center" wrapText="1"/>
    </xf>
    <xf numFmtId="10" fontId="3" fillId="0" borderId="6" xfId="1" applyNumberFormat="1" applyFont="1" applyBorder="1" applyAlignment="1">
      <alignment horizontal="center"/>
    </xf>
    <xf numFmtId="0" fontId="3" fillId="0" borderId="10" xfId="0" applyFont="1" applyBorder="1"/>
    <xf numFmtId="10" fontId="3" fillId="0" borderId="10" xfId="1" applyNumberFormat="1" applyFont="1" applyBorder="1" applyAlignment="1">
      <alignment horizontal="center"/>
    </xf>
    <xf numFmtId="4" fontId="3" fillId="0" borderId="10" xfId="0" applyNumberFormat="1" applyFont="1" applyBorder="1" applyAlignment="1">
      <alignment horizontal="center"/>
    </xf>
    <xf numFmtId="10" fontId="3" fillId="0" borderId="7" xfId="1" applyNumberFormat="1" applyFont="1" applyBorder="1" applyAlignment="1">
      <alignment horizontal="center"/>
    </xf>
    <xf numFmtId="4" fontId="3" fillId="0" borderId="10" xfId="1" applyNumberFormat="1" applyFont="1" applyBorder="1" applyAlignment="1">
      <alignment horizontal="center"/>
    </xf>
    <xf numFmtId="0" fontId="3" fillId="0" borderId="0" xfId="0" applyFont="1"/>
    <xf numFmtId="0" fontId="3" fillId="0" borderId="0" xfId="0" applyFont="1" applyAlignment="1">
      <alignment horizontal="center" vertical="center" wrapText="1"/>
    </xf>
    <xf numFmtId="0" fontId="3" fillId="0" borderId="0" xfId="0" applyFont="1" applyAlignment="1">
      <alignment vertical="center" wrapText="1"/>
    </xf>
    <xf numFmtId="4" fontId="3" fillId="0" borderId="6" xfId="0" applyNumberFormat="1" applyFont="1" applyBorder="1" applyAlignment="1" applyProtection="1">
      <alignment horizontal="center"/>
      <protection locked="0"/>
    </xf>
    <xf numFmtId="4" fontId="3" fillId="0" borderId="12" xfId="0" applyNumberFormat="1" applyFont="1" applyBorder="1" applyAlignment="1" applyProtection="1">
      <alignment horizontal="center"/>
      <protection locked="0"/>
    </xf>
    <xf numFmtId="4" fontId="3" fillId="0" borderId="7" xfId="0" applyNumberFormat="1" applyFont="1" applyBorder="1" applyAlignment="1" applyProtection="1">
      <alignment horizontal="center"/>
      <protection locked="0"/>
    </xf>
    <xf numFmtId="4" fontId="3" fillId="0" borderId="13" xfId="0" applyNumberFormat="1" applyFont="1" applyBorder="1" applyAlignment="1" applyProtection="1">
      <alignment horizontal="center"/>
      <protection locked="0"/>
    </xf>
    <xf numFmtId="4" fontId="3" fillId="0" borderId="12" xfId="0" applyNumberFormat="1" applyFont="1" applyBorder="1"/>
    <xf numFmtId="4" fontId="3" fillId="0" borderId="10" xfId="0" applyNumberFormat="1" applyFont="1" applyBorder="1" applyAlignment="1" applyProtection="1">
      <alignment horizontal="center"/>
      <protection locked="0"/>
    </xf>
    <xf numFmtId="4" fontId="3" fillId="0" borderId="15" xfId="0" applyNumberFormat="1" applyFont="1" applyBorder="1"/>
    <xf numFmtId="4" fontId="3" fillId="0" borderId="10" xfId="0" applyNumberFormat="1" applyFont="1" applyBorder="1"/>
    <xf numFmtId="4" fontId="3" fillId="0" borderId="13" xfId="0" applyNumberFormat="1" applyFont="1" applyBorder="1"/>
    <xf numFmtId="4" fontId="7" fillId="2" borderId="4" xfId="0" applyNumberFormat="1" applyFont="1" applyFill="1" applyBorder="1" applyAlignment="1">
      <alignment horizontal="center" vertical="center" wrapText="1"/>
    </xf>
    <xf numFmtId="4" fontId="7" fillId="2" borderId="5" xfId="0" applyNumberFormat="1" applyFont="1" applyFill="1" applyBorder="1" applyAlignment="1">
      <alignment horizontal="center" vertical="center" wrapText="1"/>
    </xf>
    <xf numFmtId="10" fontId="7" fillId="2" borderId="8" xfId="0" applyNumberFormat="1" applyFont="1" applyFill="1" applyBorder="1" applyAlignment="1">
      <alignment horizontal="center" vertical="center" wrapText="1"/>
    </xf>
    <xf numFmtId="4" fontId="7" fillId="2" borderId="9" xfId="0" applyNumberFormat="1" applyFont="1" applyFill="1" applyBorder="1" applyAlignment="1">
      <alignment horizontal="center" vertical="center" wrapText="1"/>
    </xf>
    <xf numFmtId="4" fontId="7" fillId="2" borderId="11" xfId="0" applyNumberFormat="1" applyFont="1" applyFill="1" applyBorder="1" applyAlignment="1">
      <alignment horizontal="center" vertical="center" wrapText="1"/>
    </xf>
    <xf numFmtId="0" fontId="7" fillId="2" borderId="6" xfId="0" applyFont="1" applyFill="1" applyBorder="1" applyAlignment="1">
      <alignment horizontal="center"/>
    </xf>
    <xf numFmtId="0" fontId="7" fillId="2" borderId="7" xfId="0" applyFont="1" applyFill="1" applyBorder="1" applyAlignment="1">
      <alignment horizontal="center"/>
    </xf>
    <xf numFmtId="0" fontId="7" fillId="2" borderId="16" xfId="0" applyFont="1" applyFill="1" applyBorder="1" applyAlignment="1">
      <alignment horizontal="center"/>
    </xf>
    <xf numFmtId="4" fontId="3" fillId="0" borderId="16" xfId="0" applyNumberFormat="1" applyFont="1" applyBorder="1" applyAlignment="1" applyProtection="1">
      <alignment horizontal="center"/>
      <protection locked="0"/>
    </xf>
    <xf numFmtId="4" fontId="3" fillId="0" borderId="17" xfId="0" applyNumberFormat="1" applyFont="1" applyBorder="1" applyAlignment="1" applyProtection="1">
      <alignment horizontal="center"/>
      <protection locked="0"/>
    </xf>
    <xf numFmtId="0" fontId="7" fillId="2" borderId="18" xfId="0" applyFont="1" applyFill="1" applyBorder="1" applyAlignment="1">
      <alignment horizontal="center"/>
    </xf>
    <xf numFmtId="4" fontId="3" fillId="0" borderId="18" xfId="0" applyNumberFormat="1" applyFont="1" applyBorder="1" applyAlignment="1" applyProtection="1">
      <alignment horizontal="center"/>
      <protection locked="0"/>
    </xf>
    <xf numFmtId="4" fontId="3" fillId="0" borderId="19" xfId="0" applyNumberFormat="1" applyFont="1" applyBorder="1" applyAlignment="1" applyProtection="1">
      <alignment horizontal="center"/>
      <protection locked="0"/>
    </xf>
    <xf numFmtId="9" fontId="3" fillId="0" borderId="0" xfId="0" applyNumberFormat="1" applyFont="1"/>
    <xf numFmtId="3" fontId="3" fillId="0" borderId="6" xfId="0" applyNumberFormat="1" applyFont="1" applyBorder="1" applyAlignment="1">
      <alignment horizontal="center"/>
    </xf>
    <xf numFmtId="3" fontId="3" fillId="0" borderId="10" xfId="0" applyNumberFormat="1" applyFont="1" applyBorder="1" applyAlignment="1">
      <alignment horizontal="center"/>
    </xf>
    <xf numFmtId="3" fontId="3" fillId="0" borderId="7" xfId="0" applyNumberFormat="1" applyFont="1" applyBorder="1" applyAlignment="1">
      <alignment horizontal="center"/>
    </xf>
    <xf numFmtId="4" fontId="5" fillId="0" borderId="0" xfId="0" applyNumberFormat="1" applyFont="1" applyAlignment="1">
      <alignment horizontal="center"/>
    </xf>
    <xf numFmtId="3" fontId="3" fillId="0" borderId="0" xfId="0" applyNumberFormat="1" applyFont="1"/>
    <xf numFmtId="3" fontId="3" fillId="0" borderId="10" xfId="0" applyNumberFormat="1" applyFont="1" applyBorder="1"/>
    <xf numFmtId="3" fontId="3" fillId="0" borderId="15" xfId="0" applyNumberFormat="1" applyFont="1" applyBorder="1"/>
    <xf numFmtId="0" fontId="7" fillId="2" borderId="5" xfId="0" applyFont="1" applyFill="1" applyBorder="1" applyAlignment="1">
      <alignment horizontal="center"/>
    </xf>
    <xf numFmtId="0" fontId="3" fillId="0" borderId="0" xfId="0" applyFont="1" applyAlignment="1">
      <alignment horizontal="center"/>
    </xf>
    <xf numFmtId="10" fontId="3" fillId="0" borderId="6" xfId="0" applyNumberFormat="1" applyFont="1" applyBorder="1" applyAlignment="1">
      <alignment horizontal="center"/>
    </xf>
    <xf numFmtId="10" fontId="3" fillId="0" borderId="7" xfId="0" applyNumberFormat="1" applyFont="1" applyBorder="1" applyAlignment="1">
      <alignment horizontal="center"/>
    </xf>
    <xf numFmtId="10" fontId="3" fillId="0" borderId="10" xfId="0" applyNumberFormat="1" applyFont="1" applyBorder="1" applyAlignment="1">
      <alignment horizontal="center"/>
    </xf>
    <xf numFmtId="10" fontId="3" fillId="0" borderId="6" xfId="1" applyNumberFormat="1" applyFont="1" applyBorder="1" applyAlignment="1" applyProtection="1">
      <alignment horizontal="center"/>
      <protection locked="0"/>
    </xf>
    <xf numFmtId="10" fontId="3" fillId="0" borderId="16" xfId="1" applyNumberFormat="1" applyFont="1" applyBorder="1" applyAlignment="1" applyProtection="1">
      <alignment horizontal="center"/>
      <protection locked="0"/>
    </xf>
    <xf numFmtId="10" fontId="3" fillId="0" borderId="18" xfId="1" applyNumberFormat="1" applyFont="1" applyBorder="1" applyAlignment="1" applyProtection="1">
      <alignment horizontal="center"/>
      <protection locked="0"/>
    </xf>
    <xf numFmtId="10" fontId="3" fillId="0" borderId="0" xfId="0" applyNumberFormat="1" applyFont="1"/>
    <xf numFmtId="10" fontId="5" fillId="0" borderId="0" xfId="0" applyNumberFormat="1" applyFont="1"/>
    <xf numFmtId="10" fontId="7" fillId="2" borderId="5" xfId="0" applyNumberFormat="1" applyFont="1" applyFill="1" applyBorder="1" applyAlignment="1">
      <alignment horizontal="center" vertical="center" wrapText="1"/>
    </xf>
    <xf numFmtId="10" fontId="3" fillId="0" borderId="6" xfId="0" applyNumberFormat="1" applyFont="1" applyBorder="1" applyAlignment="1" applyProtection="1">
      <alignment horizontal="center"/>
      <protection locked="0"/>
    </xf>
    <xf numFmtId="10" fontId="3" fillId="0" borderId="16" xfId="0" applyNumberFormat="1" applyFont="1" applyBorder="1" applyAlignment="1" applyProtection="1">
      <alignment horizontal="center"/>
      <protection locked="0"/>
    </xf>
    <xf numFmtId="10" fontId="3" fillId="0" borderId="18" xfId="0" applyNumberFormat="1" applyFont="1" applyBorder="1" applyAlignment="1" applyProtection="1">
      <alignment horizontal="center"/>
      <protection locked="0"/>
    </xf>
    <xf numFmtId="10" fontId="3" fillId="0" borderId="10" xfId="0" applyNumberFormat="1" applyFont="1" applyBorder="1" applyAlignment="1" applyProtection="1">
      <alignment horizontal="center"/>
      <protection locked="0"/>
    </xf>
    <xf numFmtId="10" fontId="3" fillId="0" borderId="10" xfId="0" applyNumberFormat="1" applyFont="1" applyBorder="1"/>
    <xf numFmtId="10" fontId="3" fillId="0" borderId="7" xfId="0" applyNumberFormat="1" applyFont="1" applyBorder="1"/>
    <xf numFmtId="3" fontId="3" fillId="0" borderId="15" xfId="0" applyNumberFormat="1" applyFont="1" applyBorder="1" applyAlignment="1">
      <alignment horizontal="center"/>
    </xf>
    <xf numFmtId="3" fontId="3" fillId="0" borderId="0" xfId="0" applyNumberFormat="1" applyFont="1" applyAlignment="1">
      <alignment horizontal="center"/>
    </xf>
    <xf numFmtId="3" fontId="7" fillId="2" borderId="5" xfId="0" applyNumberFormat="1" applyFont="1" applyFill="1" applyBorder="1" applyAlignment="1">
      <alignment horizontal="center" vertical="center" wrapText="1"/>
    </xf>
    <xf numFmtId="3" fontId="5" fillId="0" borderId="0" xfId="0" applyNumberFormat="1" applyFont="1"/>
    <xf numFmtId="3" fontId="9" fillId="0" borderId="21" xfId="0" applyNumberFormat="1" applyFont="1" applyBorder="1"/>
    <xf numFmtId="3" fontId="3" fillId="0" borderId="7" xfId="0" applyNumberFormat="1" applyFont="1" applyBorder="1" applyAlignment="1" applyProtection="1">
      <alignment horizontal="center"/>
      <protection locked="0"/>
    </xf>
    <xf numFmtId="3" fontId="3" fillId="0" borderId="13" xfId="0" applyNumberFormat="1" applyFont="1" applyBorder="1" applyAlignment="1" applyProtection="1">
      <alignment horizontal="center"/>
      <protection locked="0"/>
    </xf>
    <xf numFmtId="3" fontId="3" fillId="0" borderId="6" xfId="0" applyNumberFormat="1" applyFont="1" applyBorder="1" applyAlignment="1" applyProtection="1">
      <alignment horizontal="center"/>
      <protection locked="0"/>
    </xf>
    <xf numFmtId="3" fontId="3" fillId="0" borderId="12" xfId="0" applyNumberFormat="1" applyFont="1" applyBorder="1" applyAlignment="1" applyProtection="1">
      <alignment horizontal="center"/>
      <protection locked="0"/>
    </xf>
    <xf numFmtId="3" fontId="3" fillId="0" borderId="16" xfId="0" applyNumberFormat="1" applyFont="1" applyBorder="1" applyAlignment="1" applyProtection="1">
      <alignment horizontal="center"/>
      <protection locked="0"/>
    </xf>
    <xf numFmtId="3" fontId="3" fillId="0" borderId="17" xfId="0" applyNumberFormat="1" applyFont="1" applyBorder="1" applyAlignment="1" applyProtection="1">
      <alignment horizontal="center"/>
      <protection locked="0"/>
    </xf>
    <xf numFmtId="3" fontId="3" fillId="0" borderId="18" xfId="0" applyNumberFormat="1" applyFont="1" applyBorder="1" applyAlignment="1" applyProtection="1">
      <alignment horizontal="center"/>
      <protection locked="0"/>
    </xf>
    <xf numFmtId="3" fontId="3" fillId="0" borderId="19" xfId="0" applyNumberFormat="1" applyFont="1" applyBorder="1" applyAlignment="1" applyProtection="1">
      <alignment horizontal="center"/>
      <protection locked="0"/>
    </xf>
    <xf numFmtId="3" fontId="3" fillId="0" borderId="12" xfId="0" applyNumberFormat="1" applyFont="1" applyBorder="1" applyAlignment="1">
      <alignment horizontal="center"/>
    </xf>
    <xf numFmtId="3" fontId="3" fillId="0" borderId="10" xfId="0" applyNumberFormat="1" applyFont="1" applyBorder="1" applyAlignment="1" applyProtection="1">
      <alignment horizontal="center"/>
      <protection locked="0"/>
    </xf>
    <xf numFmtId="3" fontId="3" fillId="0" borderId="13" xfId="0" applyNumberFormat="1" applyFont="1" applyBorder="1" applyAlignment="1">
      <alignment horizontal="center"/>
    </xf>
    <xf numFmtId="3" fontId="3" fillId="0" borderId="5" xfId="0" applyNumberFormat="1" applyFont="1" applyBorder="1" applyAlignment="1" applyProtection="1">
      <alignment horizontal="center"/>
      <protection locked="0"/>
    </xf>
    <xf numFmtId="3" fontId="7" fillId="3" borderId="5" xfId="0" applyNumberFormat="1" applyFont="1" applyFill="1" applyBorder="1" applyAlignment="1">
      <alignment horizontal="center" vertical="center" wrapText="1"/>
    </xf>
    <xf numFmtId="3" fontId="7" fillId="3" borderId="11" xfId="0" applyNumberFormat="1" applyFont="1" applyFill="1" applyBorder="1" applyAlignment="1">
      <alignment horizontal="center" vertical="center" wrapText="1"/>
    </xf>
    <xf numFmtId="3" fontId="7" fillId="4" borderId="4" xfId="0" applyNumberFormat="1" applyFont="1" applyFill="1" applyBorder="1" applyAlignment="1">
      <alignment horizontal="center" vertical="center" wrapText="1"/>
    </xf>
    <xf numFmtId="3" fontId="7" fillId="4" borderId="5" xfId="0" applyNumberFormat="1" applyFont="1" applyFill="1" applyBorder="1" applyAlignment="1">
      <alignment horizontal="center" vertical="center" wrapText="1"/>
    </xf>
    <xf numFmtId="3" fontId="7" fillId="4" borderId="11" xfId="0" applyNumberFormat="1" applyFont="1" applyFill="1" applyBorder="1" applyAlignment="1">
      <alignment horizontal="center" vertical="center" wrapText="1"/>
    </xf>
    <xf numFmtId="4" fontId="7" fillId="4" borderId="5" xfId="0" applyNumberFormat="1" applyFont="1" applyFill="1" applyBorder="1" applyAlignment="1">
      <alignment horizontal="center" vertical="center" wrapText="1"/>
    </xf>
    <xf numFmtId="4" fontId="7" fillId="4" borderId="11" xfId="0" applyNumberFormat="1" applyFont="1" applyFill="1" applyBorder="1" applyAlignment="1">
      <alignment horizontal="center" vertical="center" wrapText="1"/>
    </xf>
    <xf numFmtId="0" fontId="7" fillId="4" borderId="6" xfId="0" applyFont="1" applyFill="1" applyBorder="1" applyAlignment="1">
      <alignment horizontal="center"/>
    </xf>
    <xf numFmtId="0" fontId="7" fillId="4" borderId="16" xfId="0" applyFont="1" applyFill="1" applyBorder="1" applyAlignment="1">
      <alignment horizontal="center"/>
    </xf>
    <xf numFmtId="0" fontId="7" fillId="4" borderId="18" xfId="0" applyFont="1" applyFill="1" applyBorder="1" applyAlignment="1">
      <alignment horizontal="center"/>
    </xf>
    <xf numFmtId="0" fontId="7" fillId="4" borderId="5" xfId="0" applyFont="1" applyFill="1" applyBorder="1" applyAlignment="1">
      <alignment horizontal="center"/>
    </xf>
    <xf numFmtId="0" fontId="7" fillId="3" borderId="6" xfId="0" applyFont="1" applyFill="1" applyBorder="1" applyAlignment="1">
      <alignment horizontal="center"/>
    </xf>
    <xf numFmtId="0" fontId="7" fillId="3" borderId="16" xfId="0" applyFont="1" applyFill="1" applyBorder="1" applyAlignment="1">
      <alignment horizontal="center"/>
    </xf>
    <xf numFmtId="0" fontId="7" fillId="3" borderId="18" xfId="0" applyFont="1" applyFill="1" applyBorder="1" applyAlignment="1">
      <alignment horizontal="center"/>
    </xf>
    <xf numFmtId="4" fontId="7" fillId="3" borderId="5" xfId="0" applyNumberFormat="1" applyFont="1" applyFill="1" applyBorder="1" applyAlignment="1">
      <alignment horizontal="center" vertical="center" wrapText="1"/>
    </xf>
    <xf numFmtId="4" fontId="7" fillId="3" borderId="11" xfId="0" applyNumberFormat="1" applyFont="1" applyFill="1" applyBorder="1" applyAlignment="1">
      <alignment horizontal="center" vertical="center" wrapText="1"/>
    </xf>
    <xf numFmtId="0" fontId="5" fillId="5" borderId="0" xfId="0" applyFont="1" applyFill="1"/>
    <xf numFmtId="0" fontId="3" fillId="5" borderId="0" xfId="0" applyFont="1" applyFill="1"/>
    <xf numFmtId="0" fontId="10" fillId="0" borderId="0" xfId="0" applyFont="1"/>
    <xf numFmtId="4" fontId="7" fillId="6" borderId="9" xfId="0" applyNumberFormat="1" applyFont="1" applyFill="1" applyBorder="1" applyAlignment="1">
      <alignment horizontal="center" vertical="center" wrapText="1"/>
    </xf>
    <xf numFmtId="4" fontId="7" fillId="6" borderId="4" xfId="0" applyNumberFormat="1" applyFont="1" applyFill="1" applyBorder="1" applyAlignment="1">
      <alignment horizontal="center" vertical="center" wrapText="1"/>
    </xf>
    <xf numFmtId="0" fontId="3" fillId="0" borderId="18" xfId="0" applyFont="1" applyBorder="1"/>
    <xf numFmtId="10" fontId="3" fillId="0" borderId="18" xfId="1" applyNumberFormat="1" applyFont="1" applyBorder="1" applyAlignment="1">
      <alignment horizontal="center"/>
    </xf>
    <xf numFmtId="4" fontId="3" fillId="0" borderId="18" xfId="0" applyNumberFormat="1" applyFont="1" applyBorder="1" applyAlignment="1">
      <alignment horizontal="center"/>
    </xf>
    <xf numFmtId="10" fontId="3" fillId="0" borderId="18" xfId="0" applyNumberFormat="1" applyFont="1" applyBorder="1" applyAlignment="1">
      <alignment horizontal="center"/>
    </xf>
    <xf numFmtId="3" fontId="3" fillId="7" borderId="6" xfId="0" applyNumberFormat="1" applyFont="1" applyFill="1" applyBorder="1" applyAlignment="1">
      <alignment horizontal="center"/>
    </xf>
    <xf numFmtId="3" fontId="3" fillId="7" borderId="7" xfId="0" applyNumberFormat="1" applyFont="1" applyFill="1" applyBorder="1" applyAlignment="1">
      <alignment horizontal="center"/>
    </xf>
    <xf numFmtId="3" fontId="3" fillId="7" borderId="10" xfId="0" applyNumberFormat="1" applyFont="1" applyFill="1" applyBorder="1" applyAlignment="1">
      <alignment horizontal="center"/>
    </xf>
    <xf numFmtId="3" fontId="3" fillId="7" borderId="18" xfId="0" applyNumberFormat="1" applyFont="1" applyFill="1" applyBorder="1" applyAlignment="1">
      <alignment horizontal="center"/>
    </xf>
    <xf numFmtId="3" fontId="0" fillId="0" borderId="0" xfId="0" applyNumberFormat="1" applyAlignment="1">
      <alignment horizontal="center"/>
    </xf>
    <xf numFmtId="3" fontId="12" fillId="0" borderId="22" xfId="0" applyNumberFormat="1" applyFont="1" applyBorder="1" applyAlignment="1">
      <alignment horizontal="center"/>
    </xf>
    <xf numFmtId="3" fontId="12" fillId="0" borderId="23" xfId="0" applyNumberFormat="1" applyFont="1" applyBorder="1" applyAlignment="1">
      <alignment horizontal="center"/>
    </xf>
    <xf numFmtId="3" fontId="12" fillId="0" borderId="24" xfId="0" applyNumberFormat="1" applyFont="1" applyBorder="1" applyAlignment="1">
      <alignment horizontal="center"/>
    </xf>
    <xf numFmtId="3" fontId="12" fillId="0" borderId="25" xfId="0" applyNumberFormat="1" applyFont="1" applyBorder="1" applyAlignment="1">
      <alignment horizontal="center"/>
    </xf>
    <xf numFmtId="3" fontId="12" fillId="0" borderId="27" xfId="0" applyNumberFormat="1" applyFont="1" applyBorder="1" applyAlignment="1">
      <alignment horizontal="center"/>
    </xf>
    <xf numFmtId="3" fontId="12" fillId="0" borderId="28" xfId="0" applyNumberFormat="1" applyFont="1" applyBorder="1" applyAlignment="1">
      <alignment horizontal="center"/>
    </xf>
    <xf numFmtId="3" fontId="12" fillId="0" borderId="29" xfId="0" applyNumberFormat="1" applyFont="1" applyBorder="1" applyAlignment="1">
      <alignment horizontal="center"/>
    </xf>
    <xf numFmtId="3" fontId="12" fillId="0" borderId="0" xfId="0" applyNumberFormat="1" applyFont="1" applyAlignment="1">
      <alignment horizontal="center"/>
    </xf>
    <xf numFmtId="3" fontId="12" fillId="0" borderId="17" xfId="0" applyNumberFormat="1" applyFont="1" applyBorder="1" applyAlignment="1">
      <alignment horizontal="center"/>
    </xf>
    <xf numFmtId="3" fontId="12" fillId="0" borderId="30" xfId="0" applyNumberFormat="1" applyFont="1" applyBorder="1" applyAlignment="1">
      <alignment horizontal="center"/>
    </xf>
    <xf numFmtId="3" fontId="12" fillId="0" borderId="31" xfId="0" applyNumberFormat="1" applyFont="1" applyBorder="1" applyAlignment="1">
      <alignment horizontal="center"/>
    </xf>
    <xf numFmtId="3" fontId="12" fillId="0" borderId="32" xfId="0" applyNumberFormat="1" applyFont="1" applyBorder="1" applyAlignment="1">
      <alignment horizontal="center"/>
    </xf>
    <xf numFmtId="3" fontId="12" fillId="0" borderId="21" xfId="0" applyNumberFormat="1" applyFont="1" applyBorder="1" applyAlignment="1">
      <alignment horizontal="center"/>
    </xf>
    <xf numFmtId="3" fontId="12" fillId="0" borderId="13" xfId="0" applyNumberFormat="1" applyFont="1" applyBorder="1" applyAlignment="1">
      <alignment horizontal="center"/>
    </xf>
    <xf numFmtId="3" fontId="0" fillId="0" borderId="21" xfId="0" applyNumberFormat="1" applyBorder="1" applyAlignment="1">
      <alignment horizontal="center"/>
    </xf>
    <xf numFmtId="3" fontId="0" fillId="0" borderId="33" xfId="0" applyNumberFormat="1" applyBorder="1" applyAlignment="1">
      <alignment horizontal="center"/>
    </xf>
    <xf numFmtId="0" fontId="13" fillId="0" borderId="0" xfId="0" applyFont="1" applyAlignment="1">
      <alignment horizontal="left" indent="1"/>
    </xf>
    <xf numFmtId="0" fontId="14" fillId="0" borderId="0" xfId="0" applyFont="1" applyAlignment="1">
      <alignment horizontal="center"/>
    </xf>
    <xf numFmtId="3" fontId="14" fillId="0" borderId="0" xfId="0" applyNumberFormat="1" applyFont="1" applyAlignment="1">
      <alignment horizontal="center"/>
    </xf>
    <xf numFmtId="3" fontId="12" fillId="0" borderId="26" xfId="0" applyNumberFormat="1" applyFont="1" applyBorder="1" applyAlignment="1">
      <alignment horizontal="center"/>
    </xf>
    <xf numFmtId="0" fontId="14" fillId="8" borderId="0" xfId="0" applyFont="1" applyFill="1" applyAlignment="1">
      <alignment horizontal="center"/>
    </xf>
    <xf numFmtId="0" fontId="0" fillId="0" borderId="33" xfId="0" applyBorder="1"/>
    <xf numFmtId="0" fontId="0" fillId="0" borderId="34" xfId="0" applyBorder="1"/>
    <xf numFmtId="0" fontId="0" fillId="0" borderId="14" xfId="0" applyBorder="1"/>
    <xf numFmtId="0" fontId="0" fillId="0" borderId="17" xfId="0" applyBorder="1"/>
    <xf numFmtId="0" fontId="0" fillId="0" borderId="21" xfId="0" applyBorder="1"/>
    <xf numFmtId="0" fontId="0" fillId="0" borderId="13" xfId="0" applyBorder="1"/>
    <xf numFmtId="3" fontId="12" fillId="0" borderId="8" xfId="0" applyNumberFormat="1" applyFont="1" applyBorder="1" applyAlignment="1">
      <alignment horizontal="center"/>
    </xf>
    <xf numFmtId="0" fontId="0" fillId="9" borderId="5" xfId="0" applyFill="1" applyBorder="1" applyAlignment="1">
      <alignment horizontal="center"/>
    </xf>
    <xf numFmtId="0" fontId="0" fillId="9" borderId="9" xfId="0" applyFill="1" applyBorder="1"/>
    <xf numFmtId="0" fontId="0" fillId="9" borderId="16" xfId="0" applyFill="1" applyBorder="1"/>
    <xf numFmtId="0" fontId="0" fillId="9" borderId="7" xfId="0" applyFill="1" applyBorder="1"/>
    <xf numFmtId="3" fontId="5" fillId="0" borderId="0" xfId="0" applyNumberFormat="1" applyFont="1" applyAlignment="1">
      <alignment horizontal="center"/>
    </xf>
    <xf numFmtId="3" fontId="6" fillId="0" borderId="0" xfId="0" applyNumberFormat="1" applyFont="1" applyAlignment="1">
      <alignment horizontal="center"/>
    </xf>
    <xf numFmtId="9" fontId="3" fillId="0" borderId="5" xfId="0" applyNumberFormat="1" applyFont="1" applyBorder="1" applyAlignment="1">
      <alignment horizontal="center"/>
    </xf>
    <xf numFmtId="0" fontId="5" fillId="10" borderId="5" xfId="0" applyFont="1" applyFill="1" applyBorder="1" applyAlignment="1">
      <alignment horizontal="center"/>
    </xf>
    <xf numFmtId="0" fontId="15" fillId="0" borderId="0" xfId="0" applyFont="1"/>
    <xf numFmtId="9" fontId="3" fillId="0" borderId="0" xfId="1" applyFont="1"/>
    <xf numFmtId="3" fontId="3" fillId="7" borderId="6" xfId="0" applyNumberFormat="1" applyFont="1" applyFill="1" applyBorder="1" applyAlignment="1" applyProtection="1">
      <alignment horizontal="center"/>
      <protection locked="0"/>
    </xf>
    <xf numFmtId="3" fontId="3" fillId="7" borderId="12" xfId="0" applyNumberFormat="1" applyFont="1" applyFill="1" applyBorder="1" applyAlignment="1" applyProtection="1">
      <alignment horizontal="center"/>
      <protection locked="0"/>
    </xf>
    <xf numFmtId="3" fontId="3" fillId="7" borderId="16" xfId="0" applyNumberFormat="1" applyFont="1" applyFill="1" applyBorder="1" applyAlignment="1" applyProtection="1">
      <alignment horizontal="center"/>
      <protection locked="0"/>
    </xf>
    <xf numFmtId="3" fontId="3" fillId="7" borderId="17" xfId="0" applyNumberFormat="1" applyFont="1" applyFill="1" applyBorder="1" applyAlignment="1" applyProtection="1">
      <alignment horizontal="center"/>
      <protection locked="0"/>
    </xf>
    <xf numFmtId="3" fontId="3" fillId="7" borderId="18" xfId="0" applyNumberFormat="1" applyFont="1" applyFill="1" applyBorder="1" applyAlignment="1" applyProtection="1">
      <alignment horizontal="center"/>
      <protection locked="0"/>
    </xf>
    <xf numFmtId="3" fontId="3" fillId="7" borderId="19" xfId="0" applyNumberFormat="1" applyFont="1" applyFill="1" applyBorder="1" applyAlignment="1" applyProtection="1">
      <alignment horizontal="center"/>
      <protection locked="0"/>
    </xf>
    <xf numFmtId="0" fontId="16" fillId="0" borderId="0" xfId="0" applyFont="1"/>
    <xf numFmtId="0" fontId="3" fillId="0" borderId="5" xfId="0" applyFont="1" applyBorder="1" applyAlignment="1">
      <alignment horizontal="center" vertical="center"/>
    </xf>
    <xf numFmtId="3" fontId="17" fillId="0" borderId="0" xfId="0" applyNumberFormat="1" applyFont="1" applyAlignment="1">
      <alignment horizontal="center"/>
    </xf>
    <xf numFmtId="3" fontId="3" fillId="1" borderId="8" xfId="0" applyNumberFormat="1" applyFont="1" applyFill="1" applyBorder="1" applyAlignment="1">
      <alignment horizontal="center"/>
    </xf>
    <xf numFmtId="3" fontId="3" fillId="1" borderId="34" xfId="0" applyNumberFormat="1" applyFont="1" applyFill="1" applyBorder="1" applyAlignment="1">
      <alignment horizontal="center"/>
    </xf>
    <xf numFmtId="3" fontId="3" fillId="0" borderId="14" xfId="0" applyNumberFormat="1" applyFont="1" applyBorder="1" applyAlignment="1">
      <alignment horizontal="center"/>
    </xf>
    <xf numFmtId="3" fontId="3" fillId="1" borderId="29" xfId="0" applyNumberFormat="1" applyFont="1" applyFill="1" applyBorder="1" applyAlignment="1">
      <alignment horizontal="center"/>
    </xf>
    <xf numFmtId="3" fontId="3" fillId="1" borderId="0" xfId="0" applyNumberFormat="1" applyFont="1" applyFill="1" applyAlignment="1">
      <alignment horizontal="center"/>
    </xf>
    <xf numFmtId="3" fontId="3" fillId="0" borderId="17" xfId="0" applyNumberFormat="1" applyFont="1" applyBorder="1" applyAlignment="1">
      <alignment horizontal="center"/>
    </xf>
    <xf numFmtId="3" fontId="3" fillId="0" borderId="29" xfId="0" applyNumberFormat="1" applyFont="1" applyBorder="1" applyAlignment="1">
      <alignment horizontal="center"/>
    </xf>
    <xf numFmtId="3" fontId="3" fillId="1" borderId="32" xfId="0" applyNumberFormat="1" applyFont="1" applyFill="1" applyBorder="1" applyAlignment="1">
      <alignment horizontal="center"/>
    </xf>
    <xf numFmtId="3" fontId="3" fillId="1" borderId="21" xfId="0" applyNumberFormat="1" applyFont="1" applyFill="1" applyBorder="1" applyAlignment="1">
      <alignment horizontal="center"/>
    </xf>
    <xf numFmtId="3" fontId="5" fillId="0" borderId="9" xfId="0" applyNumberFormat="1" applyFont="1" applyBorder="1" applyAlignment="1">
      <alignment horizontal="center"/>
    </xf>
    <xf numFmtId="3" fontId="5" fillId="0" borderId="16" xfId="0" applyNumberFormat="1" applyFont="1" applyBorder="1" applyAlignment="1">
      <alignment horizontal="center"/>
    </xf>
    <xf numFmtId="3" fontId="5" fillId="0" borderId="7" xfId="0" applyNumberFormat="1" applyFont="1" applyBorder="1" applyAlignment="1">
      <alignment horizontal="center"/>
    </xf>
    <xf numFmtId="3" fontId="5" fillId="0" borderId="5" xfId="0" applyNumberFormat="1" applyFont="1" applyBorder="1" applyAlignment="1">
      <alignment horizontal="center" vertical="center"/>
    </xf>
    <xf numFmtId="3" fontId="3" fillId="7" borderId="10" xfId="0" applyNumberFormat="1" applyFont="1" applyFill="1" applyBorder="1" applyAlignment="1" applyProtection="1">
      <alignment horizontal="center"/>
      <protection locked="0"/>
    </xf>
    <xf numFmtId="0" fontId="3" fillId="0" borderId="5" xfId="0" applyFont="1" applyBorder="1"/>
    <xf numFmtId="4" fontId="3" fillId="0" borderId="5" xfId="0" applyNumberFormat="1" applyFont="1" applyBorder="1"/>
    <xf numFmtId="4" fontId="3" fillId="0" borderId="5" xfId="0" applyNumberFormat="1" applyFont="1" applyBorder="1" applyAlignment="1">
      <alignment horizontal="center"/>
    </xf>
    <xf numFmtId="10" fontId="3" fillId="0" borderId="5" xfId="0" applyNumberFormat="1" applyFont="1" applyBorder="1" applyAlignment="1">
      <alignment horizontal="center"/>
    </xf>
    <xf numFmtId="3" fontId="3" fillId="0" borderId="5" xfId="0" applyNumberFormat="1" applyFont="1" applyBorder="1" applyAlignment="1">
      <alignment horizontal="center"/>
    </xf>
    <xf numFmtId="3" fontId="3" fillId="7" borderId="5" xfId="0" applyNumberFormat="1" applyFont="1" applyFill="1" applyBorder="1" applyAlignment="1">
      <alignment horizontal="center"/>
    </xf>
    <xf numFmtId="3" fontId="3" fillId="0" borderId="18" xfId="0" applyNumberFormat="1" applyFont="1" applyBorder="1" applyAlignment="1">
      <alignment horizontal="center"/>
    </xf>
    <xf numFmtId="10" fontId="3" fillId="0" borderId="5" xfId="1" applyNumberFormat="1" applyFont="1" applyBorder="1" applyAlignment="1">
      <alignment horizontal="center"/>
    </xf>
    <xf numFmtId="0" fontId="19" fillId="0" borderId="0" xfId="2" applyFont="1" applyAlignment="1">
      <alignment horizontal="center" vertical="center" wrapText="1"/>
    </xf>
    <xf numFmtId="0" fontId="19" fillId="11" borderId="0" xfId="2" applyFont="1" applyFill="1" applyAlignment="1">
      <alignment horizontal="center" vertical="center" wrapText="1"/>
    </xf>
    <xf numFmtId="0" fontId="19" fillId="11" borderId="11" xfId="2" applyFont="1" applyFill="1" applyBorder="1" applyAlignment="1">
      <alignment horizontal="center" vertical="center" wrapText="1"/>
    </xf>
    <xf numFmtId="0" fontId="19" fillId="11" borderId="33" xfId="2" applyFont="1" applyFill="1" applyBorder="1" applyAlignment="1">
      <alignment horizontal="center" vertical="center" wrapText="1"/>
    </xf>
    <xf numFmtId="0" fontId="20" fillId="12" borderId="4" xfId="2" applyFont="1" applyFill="1" applyBorder="1" applyAlignment="1">
      <alignment horizontal="left" vertical="center" wrapText="1"/>
    </xf>
    <xf numFmtId="0" fontId="19" fillId="0" borderId="0" xfId="2" applyFont="1" applyAlignment="1">
      <alignment horizontal="left" vertical="center" wrapText="1"/>
    </xf>
    <xf numFmtId="0" fontId="21" fillId="11" borderId="0" xfId="2" applyFont="1" applyFill="1" applyAlignment="1">
      <alignment horizontal="center" vertical="center" wrapText="1"/>
    </xf>
    <xf numFmtId="0" fontId="22" fillId="11" borderId="0" xfId="2" applyFont="1" applyFill="1" applyAlignment="1">
      <alignment vertical="center" wrapText="1"/>
    </xf>
    <xf numFmtId="0" fontId="23" fillId="0" borderId="0" xfId="2" applyFont="1" applyAlignment="1">
      <alignment vertical="center"/>
    </xf>
    <xf numFmtId="0" fontId="25" fillId="11" borderId="0" xfId="2" applyFont="1" applyFill="1" applyAlignment="1">
      <alignment horizontal="center" vertical="top" wrapText="1"/>
    </xf>
    <xf numFmtId="0" fontId="26" fillId="11" borderId="0" xfId="2" applyFont="1" applyFill="1" applyAlignment="1">
      <alignment horizontal="left" vertical="top" wrapText="1"/>
    </xf>
    <xf numFmtId="0" fontId="28" fillId="11" borderId="0" xfId="2" applyFont="1" applyFill="1" applyAlignment="1">
      <alignment horizontal="left" vertical="center" wrapText="1"/>
    </xf>
    <xf numFmtId="0" fontId="20" fillId="11" borderId="0" xfId="2" applyFont="1" applyFill="1" applyAlignment="1">
      <alignment horizontal="right" vertical="center" wrapText="1"/>
    </xf>
    <xf numFmtId="3" fontId="3" fillId="0" borderId="0" xfId="0" applyNumberFormat="1" applyFont="1" applyBorder="1" applyAlignment="1" applyProtection="1">
      <alignment horizontal="center"/>
      <protection locked="0"/>
    </xf>
    <xf numFmtId="3" fontId="3" fillId="0" borderId="0" xfId="0" applyNumberFormat="1" applyFont="1" applyBorder="1" applyAlignment="1" applyProtection="1">
      <alignment horizontal="center" vertical="center"/>
      <protection locked="0"/>
    </xf>
    <xf numFmtId="10" fontId="7" fillId="14" borderId="8" xfId="0" applyNumberFormat="1" applyFont="1" applyFill="1" applyBorder="1" applyAlignment="1">
      <alignment horizontal="center" vertical="center" wrapText="1"/>
    </xf>
    <xf numFmtId="4" fontId="7" fillId="14" borderId="9" xfId="0" applyNumberFormat="1" applyFont="1" applyFill="1" applyBorder="1" applyAlignment="1">
      <alignment horizontal="center" vertical="center" wrapText="1"/>
    </xf>
    <xf numFmtId="4" fontId="7" fillId="15" borderId="4" xfId="0" applyNumberFormat="1" applyFont="1" applyFill="1" applyBorder="1" applyAlignment="1">
      <alignment horizontal="center" vertical="center" wrapText="1"/>
    </xf>
    <xf numFmtId="0" fontId="3" fillId="0" borderId="9" xfId="0" applyFont="1" applyBorder="1"/>
    <xf numFmtId="10" fontId="3" fillId="0" borderId="9" xfId="1" applyNumberFormat="1" applyFont="1" applyBorder="1" applyAlignment="1">
      <alignment horizontal="center"/>
    </xf>
    <xf numFmtId="4" fontId="3" fillId="0" borderId="9" xfId="0" applyNumberFormat="1" applyFont="1" applyBorder="1" applyAlignment="1">
      <alignment horizontal="center"/>
    </xf>
    <xf numFmtId="0" fontId="3" fillId="0" borderId="16" xfId="0" applyFont="1" applyBorder="1"/>
    <xf numFmtId="10" fontId="3" fillId="0" borderId="16" xfId="1" applyNumberFormat="1" applyFont="1" applyBorder="1" applyAlignment="1">
      <alignment horizontal="center"/>
    </xf>
    <xf numFmtId="4" fontId="3" fillId="0" borderId="16" xfId="0" applyNumberFormat="1" applyFont="1" applyBorder="1" applyAlignment="1">
      <alignment horizontal="center"/>
    </xf>
    <xf numFmtId="0" fontId="30" fillId="16" borderId="0" xfId="0" applyFont="1" applyFill="1"/>
    <xf numFmtId="0" fontId="29" fillId="16" borderId="0" xfId="0" applyFont="1" applyFill="1"/>
    <xf numFmtId="0" fontId="28" fillId="11" borderId="0" xfId="2" applyFont="1" applyFill="1" applyAlignment="1">
      <alignment horizontal="center" vertical="center" wrapText="1"/>
    </xf>
    <xf numFmtId="0" fontId="27" fillId="13" borderId="0" xfId="2" applyFont="1" applyFill="1" applyAlignment="1">
      <alignment horizontal="center" vertical="center" wrapText="1"/>
    </xf>
    <xf numFmtId="0" fontId="24" fillId="11" borderId="0" xfId="2" applyFont="1" applyFill="1" applyAlignment="1">
      <alignment horizontal="center" vertical="center"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9" fillId="0" borderId="21" xfId="0" applyFont="1" applyBorder="1" applyAlignment="1">
      <alignment horizontal="center"/>
    </xf>
    <xf numFmtId="4" fontId="3" fillId="0" borderId="9" xfId="0" applyNumberFormat="1" applyFont="1" applyBorder="1" applyAlignment="1" applyProtection="1">
      <alignment horizontal="center"/>
      <protection locked="0"/>
    </xf>
    <xf numFmtId="4" fontId="3" fillId="0" borderId="20" xfId="0" applyNumberFormat="1" applyFont="1" applyBorder="1" applyAlignment="1" applyProtection="1">
      <alignment horizontal="center"/>
      <protection locked="0"/>
    </xf>
    <xf numFmtId="3" fontId="3" fillId="0" borderId="9" xfId="0" applyNumberFormat="1" applyFont="1" applyBorder="1" applyAlignment="1" applyProtection="1">
      <alignment horizontal="center" vertical="center"/>
      <protection locked="0"/>
    </xf>
    <xf numFmtId="3" fontId="3" fillId="0" borderId="7" xfId="0" applyNumberFormat="1" applyFont="1" applyBorder="1" applyAlignment="1" applyProtection="1">
      <alignment horizontal="center" vertical="center"/>
      <protection locked="0"/>
    </xf>
    <xf numFmtId="3" fontId="3" fillId="8" borderId="9" xfId="0" applyNumberFormat="1" applyFont="1" applyFill="1" applyBorder="1" applyAlignment="1" applyProtection="1">
      <alignment horizontal="center" vertical="center"/>
      <protection locked="0"/>
    </xf>
    <xf numFmtId="3" fontId="3" fillId="8" borderId="7" xfId="0" applyNumberFormat="1" applyFont="1" applyFill="1" applyBorder="1" applyAlignment="1" applyProtection="1">
      <alignment horizontal="center" vertical="center"/>
      <protection locked="0"/>
    </xf>
  </cellXfs>
  <cellStyles count="3">
    <cellStyle name="Normal" xfId="0" builtinId="0"/>
    <cellStyle name="Normal 2" xfId="2"/>
    <cellStyle name="Pourcentage" xfId="1" builtinId="5"/>
  </cellStyles>
  <dxfs count="0"/>
  <tableStyles count="0" defaultTableStyle="TableStyleMedium2" defaultPivotStyle="PivotStyleLight16"/>
  <colors>
    <mruColors>
      <color rgb="FF008000"/>
      <color rgb="FFFF732C"/>
      <color rgb="FF006A6F"/>
      <color rgb="FF2F40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154766" cy="1147470"/>
    <xdr:pic>
      <xdr:nvPicPr>
        <xdr:cNvPr id="2" name="Image 1">
          <a:extLst>
            <a:ext uri="{FF2B5EF4-FFF2-40B4-BE49-F238E27FC236}">
              <a16:creationId xmlns:a16="http://schemas.microsoft.com/office/drawing/2014/main" id="{AEA3E68C-AB5E-4F98-977E-BDB42FA4DDC4}"/>
            </a:ext>
          </a:extLst>
        </xdr:cNvPr>
        <xdr:cNvPicPr>
          <a:picLocks noChangeAspect="1"/>
        </xdr:cNvPicPr>
      </xdr:nvPicPr>
      <xdr:blipFill>
        <a:blip xmlns:r="http://schemas.openxmlformats.org/officeDocument/2006/relationships" r:embed="rId1"/>
        <a:stretch/>
      </xdr:blipFill>
      <xdr:spPr bwMode="auto">
        <a:xfrm>
          <a:off x="0" y="0"/>
          <a:ext cx="2154766" cy="114747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233;cileDarcheGiorgi\Premium%20Consulting%20Dropbox\C&#233;cile%20Darche\SPM\2023\Donn&#233;es%20travaill&#233;es\mod&#233;lisation_SPM_1104202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mes pures"/>
      <sheetName val="Table INSEE 2019"/>
      <sheetName val="Hypothèses supplémentaires"/>
      <sheetName val="Détail évolution exposition"/>
      <sheetName val="Détail évolution exposition v2"/>
      <sheetName val="Eléments de démographie"/>
      <sheetName val="démo actifs - retraités"/>
      <sheetName val="Parcours Utilisateur"/>
      <sheetName val="Block Osmose"/>
      <sheetName val="Trajectoire_coût_par_poste"/>
      <sheetName val="Services"/>
      <sheetName val="Données mutuelle"/>
      <sheetName val="Données MAEE"/>
      <sheetName val="Retraités SPM"/>
      <sheetName val="Synthèse SPM"/>
      <sheetName val="Données d'entrées"/>
      <sheetName val="Verifications"/>
      <sheetName val="Synthèse cotisations"/>
      <sheetName val="Préparation projections"/>
      <sheetName val="Projections financières"/>
      <sheetName val="Options"/>
      <sheetName val="Options - Feuille de calcul"/>
      <sheetName val="Restitution"/>
      <sheetName val="Rationalisation evol impact enf"/>
      <sheetName val="Vérification Cot réf - Cot éq"/>
      <sheetName val="Préparation projections v1"/>
      <sheetName val="Projections financières v1"/>
      <sheetName val="Préparation projections v2"/>
      <sheetName val="Projections financières v2"/>
      <sheetName val="Tableau de bord"/>
      <sheetName val="Accord Interministeriel FPE"/>
      <sheetName val="Décret 2022-633 22042022"/>
      <sheetName val="Loi Ev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ow r="2">
          <cell r="C2" t="str">
            <v>0.00</v>
          </cell>
        </row>
        <row r="233">
          <cell r="B233">
            <v>9.66</v>
          </cell>
        </row>
        <row r="234">
          <cell r="B234">
            <v>0.03</v>
          </cell>
        </row>
      </sheetData>
      <sheetData sheetId="16"/>
      <sheetData sheetId="17"/>
      <sheetData sheetId="18">
        <row r="2">
          <cell r="I2">
            <v>0.13270000000000001</v>
          </cell>
        </row>
        <row r="3">
          <cell r="I3">
            <v>0.15000000000000002</v>
          </cell>
        </row>
        <row r="4">
          <cell r="I4">
            <v>0.15000000000000002</v>
          </cell>
        </row>
        <row r="5">
          <cell r="I5">
            <v>8.0000000000000002E-3</v>
          </cell>
        </row>
        <row r="121">
          <cell r="D121">
            <v>1</v>
          </cell>
          <cell r="H121">
            <v>1</v>
          </cell>
        </row>
      </sheetData>
      <sheetData sheetId="19"/>
      <sheetData sheetId="20">
        <row r="46">
          <cell r="C46">
            <v>68.167039839644517</v>
          </cell>
          <cell r="D46">
            <v>100.24987799987518</v>
          </cell>
          <cell r="E46">
            <v>128.39911204184804</v>
          </cell>
          <cell r="F46">
            <v>157.35849451298276</v>
          </cell>
        </row>
        <row r="47">
          <cell r="C47">
            <v>120.49872628405929</v>
          </cell>
          <cell r="D47">
            <v>182.14732855942879</v>
          </cell>
          <cell r="E47">
            <v>226.97082774083967</v>
          </cell>
          <cell r="F47">
            <v>285.90986815673762</v>
          </cell>
        </row>
        <row r="48">
          <cell r="C48">
            <v>85.320316372761482</v>
          </cell>
          <cell r="D48">
            <v>128.32313206872089</v>
          </cell>
          <cell r="E48">
            <v>160.7089421392316</v>
          </cell>
          <cell r="F48">
            <v>201.42403438685204</v>
          </cell>
        </row>
        <row r="56">
          <cell r="C56">
            <v>0.15</v>
          </cell>
          <cell r="D56">
            <v>0.1</v>
          </cell>
          <cell r="E56">
            <v>0.3</v>
          </cell>
          <cell r="F56">
            <v>0.2</v>
          </cell>
        </row>
        <row r="57">
          <cell r="C57">
            <v>0.3</v>
          </cell>
          <cell r="D57">
            <v>0.2</v>
          </cell>
          <cell r="E57">
            <v>0.4</v>
          </cell>
          <cell r="F57">
            <v>0.45</v>
          </cell>
        </row>
        <row r="66">
          <cell r="C66">
            <v>0.15000000000000002</v>
          </cell>
          <cell r="D66">
            <v>0.15000000000000002</v>
          </cell>
          <cell r="E66">
            <v>0.15000000000000002</v>
          </cell>
          <cell r="F66">
            <v>0.15000000000000002</v>
          </cell>
          <cell r="G66">
            <v>0.15000000000000002</v>
          </cell>
          <cell r="H66">
            <v>0.15000000000000002</v>
          </cell>
          <cell r="I66">
            <v>0.15000000000000002</v>
          </cell>
          <cell r="J66">
            <v>0.15000000000000002</v>
          </cell>
        </row>
        <row r="72">
          <cell r="C72">
            <v>0.13270000000000001</v>
          </cell>
          <cell r="E72">
            <v>0.20269999999999999</v>
          </cell>
        </row>
        <row r="73">
          <cell r="C73">
            <v>0.03</v>
          </cell>
          <cell r="D73">
            <v>0.03</v>
          </cell>
          <cell r="E73">
            <v>0.03</v>
          </cell>
          <cell r="F73">
            <v>0.03</v>
          </cell>
        </row>
        <row r="78">
          <cell r="C78">
            <v>0.1</v>
          </cell>
          <cell r="D78">
            <v>0.1</v>
          </cell>
          <cell r="E78">
            <v>0.1</v>
          </cell>
          <cell r="F78">
            <v>0.1</v>
          </cell>
        </row>
        <row r="79">
          <cell r="C79">
            <v>0.1</v>
          </cell>
          <cell r="D79">
            <v>0.1</v>
          </cell>
          <cell r="E79">
            <v>0.1</v>
          </cell>
          <cell r="F79">
            <v>0.1</v>
          </cell>
        </row>
      </sheetData>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G23"/>
  <sheetViews>
    <sheetView tabSelected="1" zoomScale="80" zoomScaleNormal="80" workbookViewId="0">
      <selection activeCell="D10" sqref="D10"/>
    </sheetView>
  </sheetViews>
  <sheetFormatPr baseColWidth="10" defaultColWidth="11.42578125" defaultRowHeight="27.75" customHeight="1" x14ac:dyDescent="0.25"/>
  <cols>
    <col min="1" max="1" width="47" style="189" customWidth="1"/>
    <col min="2" max="2" width="21.7109375" style="189" customWidth="1"/>
    <col min="3" max="3" width="18.28515625" style="189" customWidth="1"/>
    <col min="4" max="6" width="11.42578125" style="190"/>
    <col min="7" max="16384" width="11.42578125" style="189"/>
  </cols>
  <sheetData>
    <row r="1" spans="1:7" ht="11.25" x14ac:dyDescent="0.25"/>
    <row r="2" spans="1:7" s="190" customFormat="1" ht="93" customHeight="1" x14ac:dyDescent="0.25">
      <c r="A2" s="201"/>
    </row>
    <row r="3" spans="1:7" s="190" customFormat="1" ht="66.599999999999994" customHeight="1" x14ac:dyDescent="0.25">
      <c r="A3" s="215" t="s">
        <v>173</v>
      </c>
      <c r="B3" s="215"/>
      <c r="C3" s="215"/>
    </row>
    <row r="4" spans="1:7" s="190" customFormat="1" ht="10.9" customHeight="1" x14ac:dyDescent="0.25">
      <c r="A4" s="201"/>
      <c r="B4" s="200"/>
      <c r="C4" s="200"/>
    </row>
    <row r="5" spans="1:7" s="190" customFormat="1" ht="124.5" customHeight="1" x14ac:dyDescent="0.25">
      <c r="A5" s="216" t="s">
        <v>172</v>
      </c>
      <c r="B5" s="216"/>
      <c r="C5" s="216"/>
    </row>
    <row r="6" spans="1:7" s="190" customFormat="1" ht="21" customHeight="1" x14ac:dyDescent="0.25">
      <c r="A6" s="198"/>
      <c r="B6" s="198"/>
      <c r="C6" s="198"/>
    </row>
    <row r="7" spans="1:7" s="190" customFormat="1" ht="27.75" customHeight="1" x14ac:dyDescent="0.25">
      <c r="A7" s="199" t="s">
        <v>171</v>
      </c>
      <c r="B7" s="198"/>
      <c r="C7" s="198"/>
    </row>
    <row r="8" spans="1:7" s="190" customFormat="1" ht="61.15" customHeight="1" x14ac:dyDescent="0.25">
      <c r="A8" s="217"/>
      <c r="B8" s="217"/>
      <c r="C8" s="217"/>
      <c r="D8" s="195"/>
      <c r="E8" s="195"/>
      <c r="F8" s="195"/>
      <c r="G8" s="195"/>
    </row>
    <row r="9" spans="1:7" s="190" customFormat="1" ht="27.75" customHeight="1" x14ac:dyDescent="0.25">
      <c r="A9" s="196"/>
      <c r="B9" s="197" t="s">
        <v>170</v>
      </c>
      <c r="C9" s="196"/>
      <c r="D9" s="195"/>
      <c r="E9" s="195"/>
      <c r="F9" s="195"/>
      <c r="G9" s="195"/>
    </row>
    <row r="10" spans="1:7" s="190" customFormat="1" ht="11.45" customHeight="1" x14ac:dyDescent="0.25">
      <c r="A10" s="194"/>
    </row>
    <row r="11" spans="1:7" s="190" customFormat="1" ht="55.5" customHeight="1" x14ac:dyDescent="0.25">
      <c r="A11" s="193" t="s">
        <v>169</v>
      </c>
      <c r="B11" s="192"/>
      <c r="C11" s="191"/>
    </row>
    <row r="12" spans="1:7" s="190" customFormat="1" ht="11.25" x14ac:dyDescent="0.25"/>
    <row r="13" spans="1:7" s="190" customFormat="1" ht="11.25" x14ac:dyDescent="0.25"/>
    <row r="14" spans="1:7" s="190" customFormat="1" ht="11.25" x14ac:dyDescent="0.25"/>
    <row r="15" spans="1:7" s="190" customFormat="1" ht="11.25" x14ac:dyDescent="0.25"/>
    <row r="16" spans="1:7" s="190" customFormat="1" ht="11.25" x14ac:dyDescent="0.25"/>
    <row r="17" spans="1:3" s="190" customFormat="1" ht="11.25" x14ac:dyDescent="0.25"/>
    <row r="18" spans="1:3" s="190" customFormat="1" ht="11.25" x14ac:dyDescent="0.25"/>
    <row r="19" spans="1:3" s="190" customFormat="1" ht="11.25" x14ac:dyDescent="0.25"/>
    <row r="20" spans="1:3" s="190" customFormat="1" ht="11.25" x14ac:dyDescent="0.25"/>
    <row r="21" spans="1:3" s="190" customFormat="1" ht="11.25" x14ac:dyDescent="0.25"/>
    <row r="22" spans="1:3" s="190" customFormat="1" ht="11.25" x14ac:dyDescent="0.25"/>
    <row r="23" spans="1:3" s="190" customFormat="1" ht="11.25" x14ac:dyDescent="0.25">
      <c r="A23" s="189"/>
      <c r="B23" s="189"/>
      <c r="C23" s="189"/>
    </row>
  </sheetData>
  <mergeCells count="3">
    <mergeCell ref="A3:C3"/>
    <mergeCell ref="A5:C5"/>
    <mergeCell ref="A8:C8"/>
  </mergeCells>
  <pageMargins left="0.7" right="0.7" top="0.75" bottom="0.75" header="0.3" footer="0.3"/>
  <pageSetup paperSize="9"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
    <tabColor rgb="FF2F4077"/>
  </sheetPr>
  <dimension ref="A1:W471"/>
  <sheetViews>
    <sheetView showGridLines="0" zoomScale="80" zoomScaleNormal="80" workbookViewId="0">
      <pane ySplit="6" topLeftCell="A7" activePane="bottomLeft" state="frozen"/>
      <selection activeCell="A12" sqref="A12"/>
      <selection pane="bottomLeft" activeCell="A269" sqref="A269"/>
    </sheetView>
  </sheetViews>
  <sheetFormatPr baseColWidth="10" defaultColWidth="11.5703125" defaultRowHeight="18" outlineLevelRow="1" x14ac:dyDescent="0.35"/>
  <cols>
    <col min="1" max="1" width="73.140625" style="23" customWidth="1"/>
    <col min="2" max="2" width="20.140625" style="4" customWidth="1"/>
    <col min="3" max="6" width="20.140625" style="2" customWidth="1"/>
    <col min="7" max="7" width="20.140625" style="1" customWidth="1"/>
    <col min="8" max="13" width="20.140625" style="2" customWidth="1"/>
    <col min="14" max="14" width="20.140625" style="74" customWidth="1"/>
    <col min="15" max="15" width="20.140625" style="2" customWidth="1"/>
    <col min="16" max="17" width="20.140625" style="74" customWidth="1"/>
    <col min="18" max="18" width="20.140625" style="2" customWidth="1"/>
    <col min="19" max="19" width="20.140625" style="74" customWidth="1"/>
    <col min="20" max="23" width="11.5703125" style="1"/>
    <col min="24" max="16384" width="11.5703125" style="23"/>
  </cols>
  <sheetData>
    <row r="1" spans="1:23" ht="70.5" customHeight="1" thickBot="1" x14ac:dyDescent="0.4">
      <c r="A1" s="218" t="s">
        <v>86</v>
      </c>
      <c r="B1" s="219"/>
      <c r="C1" s="219"/>
      <c r="D1" s="219"/>
      <c r="E1" s="219"/>
      <c r="F1" s="220"/>
    </row>
    <row r="2" spans="1:23" ht="21.75" x14ac:dyDescent="0.35">
      <c r="A2" s="3"/>
      <c r="N2" s="153" t="s">
        <v>141</v>
      </c>
    </row>
    <row r="3" spans="1:23" x14ac:dyDescent="0.35">
      <c r="A3" s="5" t="s">
        <v>90</v>
      </c>
      <c r="N3" s="153"/>
    </row>
    <row r="4" spans="1:23" x14ac:dyDescent="0.35">
      <c r="A4" s="106" t="s">
        <v>117</v>
      </c>
      <c r="N4" s="153" t="s">
        <v>142</v>
      </c>
    </row>
    <row r="5" spans="1:23" x14ac:dyDescent="0.35">
      <c r="A5" s="214"/>
    </row>
    <row r="6" spans="1:23" x14ac:dyDescent="0.35">
      <c r="A6" s="6" t="s">
        <v>120</v>
      </c>
    </row>
    <row r="8" spans="1:23" x14ac:dyDescent="0.35">
      <c r="A8" s="5" t="s">
        <v>0</v>
      </c>
    </row>
    <row r="9" spans="1:23" x14ac:dyDescent="0.35">
      <c r="A9" s="108" t="s">
        <v>98</v>
      </c>
    </row>
    <row r="10" spans="1:23" x14ac:dyDescent="0.35">
      <c r="G10" s="2"/>
      <c r="L10" s="2" t="s">
        <v>113</v>
      </c>
      <c r="Q10" s="53"/>
      <c r="W10" s="23"/>
    </row>
    <row r="11" spans="1:23" ht="63.95" customHeight="1" x14ac:dyDescent="0.35">
      <c r="A11" s="7" t="s">
        <v>1</v>
      </c>
      <c r="B11" s="35" t="s">
        <v>2</v>
      </c>
      <c r="C11" s="35" t="s">
        <v>87</v>
      </c>
      <c r="D11" s="35" t="s">
        <v>5</v>
      </c>
      <c r="E11" s="109" t="s">
        <v>121</v>
      </c>
      <c r="F11" s="110" t="s">
        <v>3</v>
      </c>
      <c r="G11" s="35" t="s">
        <v>4</v>
      </c>
      <c r="H11" s="36" t="s">
        <v>6</v>
      </c>
      <c r="J11" s="36" t="s">
        <v>108</v>
      </c>
      <c r="K11" s="36" t="s">
        <v>109</v>
      </c>
      <c r="L11" s="36" t="s">
        <v>110</v>
      </c>
      <c r="N11" s="90" t="s">
        <v>125</v>
      </c>
      <c r="O11" s="1"/>
      <c r="P11" s="92" t="s">
        <v>89</v>
      </c>
      <c r="Q11" s="93" t="s">
        <v>88</v>
      </c>
      <c r="R11" s="1"/>
      <c r="S11" s="93" t="s">
        <v>115</v>
      </c>
      <c r="T11" s="23"/>
      <c r="U11" s="23"/>
      <c r="V11" s="23"/>
      <c r="W11" s="23"/>
    </row>
    <row r="12" spans="1:23" x14ac:dyDescent="0.35">
      <c r="A12" s="8" t="s">
        <v>7</v>
      </c>
      <c r="B12" s="11"/>
      <c r="C12" s="10"/>
      <c r="D12" s="10"/>
      <c r="E12" s="10"/>
      <c r="F12" s="10"/>
      <c r="G12" s="10"/>
      <c r="H12" s="10"/>
      <c r="J12" s="58"/>
      <c r="K12" s="58">
        <v>0.13270000000000001</v>
      </c>
      <c r="L12" s="10"/>
      <c r="N12" s="115">
        <f>60000-N13</f>
        <v>57473</v>
      </c>
      <c r="O12" s="4"/>
      <c r="P12" s="49">
        <f>12*D12*$N12</f>
        <v>0</v>
      </c>
      <c r="Q12" s="49">
        <f>12*F12*$N12</f>
        <v>0</v>
      </c>
      <c r="R12" s="1"/>
      <c r="S12" s="49">
        <f>12*L12*$N12</f>
        <v>0</v>
      </c>
      <c r="T12" s="23"/>
      <c r="U12" s="23"/>
      <c r="V12" s="23"/>
      <c r="W12" s="23"/>
    </row>
    <row r="13" spans="1:23" x14ac:dyDescent="0.35">
      <c r="A13" s="12" t="s">
        <v>8</v>
      </c>
      <c r="B13" s="15"/>
      <c r="C13" s="14"/>
      <c r="D13" s="14"/>
      <c r="E13" s="14"/>
      <c r="F13" s="14"/>
      <c r="G13" s="14"/>
      <c r="H13" s="14"/>
      <c r="J13" s="59"/>
      <c r="K13" s="59">
        <v>0.13270000000000001</v>
      </c>
      <c r="L13" s="14"/>
      <c r="N13" s="116">
        <v>2527</v>
      </c>
      <c r="O13" s="4"/>
      <c r="P13" s="51">
        <f>12*D13*$N13</f>
        <v>0</v>
      </c>
      <c r="Q13" s="51">
        <f>12*F13*$N13</f>
        <v>0</v>
      </c>
      <c r="R13" s="1"/>
      <c r="S13" s="51">
        <f>12*L13*$N13</f>
        <v>0</v>
      </c>
      <c r="T13" s="23"/>
      <c r="U13" s="23"/>
      <c r="V13" s="23"/>
      <c r="W13" s="23"/>
    </row>
    <row r="14" spans="1:23" x14ac:dyDescent="0.35">
      <c r="G14" s="2"/>
    </row>
    <row r="15" spans="1:23" x14ac:dyDescent="0.35">
      <c r="A15" s="108" t="s">
        <v>122</v>
      </c>
    </row>
    <row r="16" spans="1:23" x14ac:dyDescent="0.35">
      <c r="L16" s="2" t="s">
        <v>113</v>
      </c>
    </row>
    <row r="17" spans="1:19" ht="90" x14ac:dyDescent="0.35">
      <c r="A17" s="7" t="s">
        <v>7</v>
      </c>
      <c r="B17" s="37" t="s">
        <v>9</v>
      </c>
      <c r="C17" s="38" t="s">
        <v>10</v>
      </c>
      <c r="D17" s="109" t="s">
        <v>121</v>
      </c>
      <c r="E17" s="110" t="s">
        <v>3</v>
      </c>
      <c r="F17" s="38" t="s">
        <v>4</v>
      </c>
      <c r="G17" s="16"/>
      <c r="H17" s="16"/>
      <c r="J17" s="36" t="s">
        <v>108</v>
      </c>
      <c r="K17" s="36" t="s">
        <v>109</v>
      </c>
      <c r="L17" s="36" t="s">
        <v>110</v>
      </c>
      <c r="N17" s="90" t="s">
        <v>125</v>
      </c>
      <c r="O17" s="1"/>
      <c r="Q17" s="93" t="s">
        <v>88</v>
      </c>
      <c r="R17" s="1"/>
      <c r="S17" s="93" t="s">
        <v>115</v>
      </c>
    </row>
    <row r="18" spans="1:19" x14ac:dyDescent="0.35">
      <c r="A18" s="8" t="s">
        <v>11</v>
      </c>
      <c r="B18" s="17"/>
      <c r="C18" s="10"/>
      <c r="D18" s="10"/>
      <c r="E18" s="10"/>
      <c r="F18" s="10"/>
      <c r="J18" s="58"/>
      <c r="K18" s="58">
        <v>0.13270000000000001</v>
      </c>
      <c r="L18" s="10"/>
      <c r="N18" s="115">
        <v>33526.87455</v>
      </c>
      <c r="O18" s="1"/>
      <c r="Q18" s="49">
        <f t="shared" ref="Q18:Q23" si="0">12*F18*$N18</f>
        <v>0</v>
      </c>
      <c r="R18" s="1"/>
      <c r="S18" s="49">
        <f t="shared" ref="S18:S23" si="1">12*L18*$N18</f>
        <v>0</v>
      </c>
    </row>
    <row r="19" spans="1:19" x14ac:dyDescent="0.35">
      <c r="A19" s="18" t="s">
        <v>12</v>
      </c>
      <c r="B19" s="19"/>
      <c r="C19" s="20"/>
      <c r="D19" s="20"/>
      <c r="E19" s="20"/>
      <c r="F19" s="20"/>
      <c r="J19" s="60"/>
      <c r="K19" s="60">
        <v>0.13270000000000001</v>
      </c>
      <c r="L19" s="20"/>
      <c r="N19" s="117">
        <v>1035.8550366666668</v>
      </c>
      <c r="O19" s="1"/>
      <c r="Q19" s="50">
        <f t="shared" si="0"/>
        <v>0</v>
      </c>
      <c r="R19" s="1"/>
      <c r="S19" s="50">
        <f t="shared" si="1"/>
        <v>0</v>
      </c>
    </row>
    <row r="20" spans="1:19" x14ac:dyDescent="0.35">
      <c r="A20" s="18" t="s">
        <v>13</v>
      </c>
      <c r="B20" s="19"/>
      <c r="C20" s="20"/>
      <c r="D20" s="20"/>
      <c r="E20" s="20"/>
      <c r="F20" s="20"/>
      <c r="J20" s="60"/>
      <c r="K20" s="60">
        <v>0.13270000000000001</v>
      </c>
      <c r="L20" s="20"/>
      <c r="N20" s="117">
        <v>1035.8550366666668</v>
      </c>
      <c r="O20" s="1"/>
      <c r="Q20" s="50">
        <f t="shared" si="0"/>
        <v>0</v>
      </c>
      <c r="S20" s="50">
        <f t="shared" si="1"/>
        <v>0</v>
      </c>
    </row>
    <row r="21" spans="1:19" x14ac:dyDescent="0.35">
      <c r="A21" s="18" t="s">
        <v>14</v>
      </c>
      <c r="B21" s="19"/>
      <c r="C21" s="20"/>
      <c r="D21" s="20"/>
      <c r="E21" s="20"/>
      <c r="F21" s="20"/>
      <c r="J21" s="60"/>
      <c r="K21" s="60">
        <v>0.13270000000000001</v>
      </c>
      <c r="L21" s="20"/>
      <c r="N21" s="117">
        <v>1035.8550366666668</v>
      </c>
      <c r="O21" s="1"/>
      <c r="Q21" s="50">
        <f t="shared" si="0"/>
        <v>0</v>
      </c>
      <c r="S21" s="50">
        <f t="shared" si="1"/>
        <v>0</v>
      </c>
    </row>
    <row r="22" spans="1:19" x14ac:dyDescent="0.35">
      <c r="A22" s="18" t="s">
        <v>15</v>
      </c>
      <c r="B22" s="19"/>
      <c r="C22" s="20"/>
      <c r="D22" s="20"/>
      <c r="E22" s="20"/>
      <c r="F22" s="20"/>
      <c r="J22" s="60"/>
      <c r="K22" s="60">
        <v>0.13270000000000001</v>
      </c>
      <c r="L22" s="20"/>
      <c r="N22" s="117">
        <v>1035.8550366666668</v>
      </c>
      <c r="O22" s="1"/>
      <c r="Q22" s="50">
        <f t="shared" si="0"/>
        <v>0</v>
      </c>
      <c r="S22" s="50">
        <f t="shared" si="1"/>
        <v>0</v>
      </c>
    </row>
    <row r="23" spans="1:19" x14ac:dyDescent="0.35">
      <c r="A23" s="111" t="s">
        <v>16</v>
      </c>
      <c r="B23" s="112"/>
      <c r="C23" s="113"/>
      <c r="D23" s="113"/>
      <c r="E23" s="113"/>
      <c r="F23" s="113"/>
      <c r="J23" s="114"/>
      <c r="K23" s="114">
        <v>0.13270000000000001</v>
      </c>
      <c r="L23" s="113"/>
      <c r="N23" s="118">
        <v>1035.8550366666668</v>
      </c>
      <c r="O23" s="1"/>
      <c r="Q23" s="50">
        <f t="shared" si="0"/>
        <v>0</v>
      </c>
      <c r="S23" s="50">
        <f t="shared" si="1"/>
        <v>0</v>
      </c>
    </row>
    <row r="25" spans="1:19" ht="90" x14ac:dyDescent="0.35">
      <c r="A25" s="7" t="s">
        <v>8</v>
      </c>
      <c r="B25" s="37" t="s">
        <v>9</v>
      </c>
      <c r="C25" s="38" t="s">
        <v>10</v>
      </c>
      <c r="D25" s="109" t="s">
        <v>121</v>
      </c>
      <c r="E25" s="110" t="s">
        <v>3</v>
      </c>
      <c r="F25" s="38" t="s">
        <v>4</v>
      </c>
      <c r="G25" s="16"/>
      <c r="H25" s="16"/>
      <c r="J25" s="36" t="s">
        <v>108</v>
      </c>
      <c r="K25" s="36" t="s">
        <v>109</v>
      </c>
      <c r="L25" s="36" t="s">
        <v>110</v>
      </c>
      <c r="N25" s="90" t="s">
        <v>125</v>
      </c>
      <c r="O25" s="1"/>
      <c r="Q25" s="93" t="s">
        <v>88</v>
      </c>
      <c r="R25" s="1"/>
      <c r="S25" s="93" t="s">
        <v>115</v>
      </c>
    </row>
    <row r="26" spans="1:19" x14ac:dyDescent="0.35">
      <c r="A26" s="8" t="s">
        <v>11</v>
      </c>
      <c r="B26" s="17"/>
      <c r="C26" s="10"/>
      <c r="D26" s="10"/>
      <c r="E26" s="10"/>
      <c r="F26" s="10"/>
      <c r="J26" s="58"/>
      <c r="K26" s="58">
        <v>0.13270000000000001</v>
      </c>
      <c r="L26" s="10"/>
      <c r="N26" s="115">
        <v>1474.12545</v>
      </c>
      <c r="O26" s="1"/>
      <c r="Q26" s="49">
        <f t="shared" ref="Q26:Q31" si="2">12*F26*$N26</f>
        <v>0</v>
      </c>
      <c r="R26" s="1"/>
      <c r="S26" s="49">
        <f t="shared" ref="S26:S31" si="3">12*L26*$N26</f>
        <v>0</v>
      </c>
    </row>
    <row r="27" spans="1:19" x14ac:dyDescent="0.35">
      <c r="A27" s="18" t="s">
        <v>12</v>
      </c>
      <c r="B27" s="19"/>
      <c r="C27" s="20"/>
      <c r="D27" s="20"/>
      <c r="E27" s="20"/>
      <c r="F27" s="20"/>
      <c r="J27" s="60"/>
      <c r="K27" s="60">
        <v>0.13270000000000001</v>
      </c>
      <c r="L27" s="20"/>
      <c r="N27" s="117">
        <v>45.544963333333335</v>
      </c>
      <c r="O27" s="1"/>
      <c r="Q27" s="50">
        <f t="shared" si="2"/>
        <v>0</v>
      </c>
      <c r="R27" s="1"/>
      <c r="S27" s="50">
        <f t="shared" si="3"/>
        <v>0</v>
      </c>
    </row>
    <row r="28" spans="1:19" x14ac:dyDescent="0.35">
      <c r="A28" s="18" t="s">
        <v>13</v>
      </c>
      <c r="B28" s="19"/>
      <c r="C28" s="20"/>
      <c r="D28" s="20"/>
      <c r="E28" s="20"/>
      <c r="F28" s="20"/>
      <c r="J28" s="60"/>
      <c r="K28" s="60">
        <v>0.13270000000000001</v>
      </c>
      <c r="L28" s="20"/>
      <c r="N28" s="117">
        <v>45.544963333333335</v>
      </c>
      <c r="O28" s="1"/>
      <c r="Q28" s="50">
        <f t="shared" si="2"/>
        <v>0</v>
      </c>
      <c r="S28" s="50">
        <f t="shared" si="3"/>
        <v>0</v>
      </c>
    </row>
    <row r="29" spans="1:19" x14ac:dyDescent="0.35">
      <c r="A29" s="18" t="s">
        <v>14</v>
      </c>
      <c r="B29" s="19"/>
      <c r="C29" s="20"/>
      <c r="D29" s="20"/>
      <c r="E29" s="20"/>
      <c r="F29" s="20"/>
      <c r="J29" s="60"/>
      <c r="K29" s="60">
        <v>0.13270000000000001</v>
      </c>
      <c r="L29" s="20"/>
      <c r="N29" s="117">
        <v>45.544963333333335</v>
      </c>
      <c r="O29" s="1"/>
      <c r="Q29" s="50">
        <f t="shared" si="2"/>
        <v>0</v>
      </c>
      <c r="S29" s="50">
        <f t="shared" si="3"/>
        <v>0</v>
      </c>
    </row>
    <row r="30" spans="1:19" x14ac:dyDescent="0.35">
      <c r="A30" s="18" t="s">
        <v>15</v>
      </c>
      <c r="B30" s="19"/>
      <c r="C30" s="20"/>
      <c r="D30" s="20"/>
      <c r="E30" s="20"/>
      <c r="F30" s="20"/>
      <c r="J30" s="60"/>
      <c r="K30" s="60">
        <v>0.13270000000000001</v>
      </c>
      <c r="L30" s="20"/>
      <c r="N30" s="117">
        <v>45.544963333333335</v>
      </c>
      <c r="O30" s="1"/>
      <c r="Q30" s="50">
        <f t="shared" si="2"/>
        <v>0</v>
      </c>
      <c r="S30" s="50">
        <f t="shared" si="3"/>
        <v>0</v>
      </c>
    </row>
    <row r="31" spans="1:19" x14ac:dyDescent="0.35">
      <c r="A31" s="111" t="s">
        <v>16</v>
      </c>
      <c r="B31" s="112"/>
      <c r="C31" s="113"/>
      <c r="D31" s="113"/>
      <c r="E31" s="113"/>
      <c r="F31" s="113"/>
      <c r="J31" s="114"/>
      <c r="K31" s="114">
        <v>0.13270000000000001</v>
      </c>
      <c r="L31" s="113"/>
      <c r="N31" s="118">
        <v>45.544963333333335</v>
      </c>
      <c r="O31" s="1"/>
      <c r="Q31" s="50">
        <f t="shared" si="2"/>
        <v>0</v>
      </c>
      <c r="S31" s="50">
        <f t="shared" si="3"/>
        <v>0</v>
      </c>
    </row>
    <row r="33" spans="1:19" x14ac:dyDescent="0.35">
      <c r="A33" s="108" t="s">
        <v>123</v>
      </c>
    </row>
    <row r="34" spans="1:19" x14ac:dyDescent="0.35">
      <c r="L34" s="2" t="s">
        <v>113</v>
      </c>
    </row>
    <row r="35" spans="1:19" ht="90" x14ac:dyDescent="0.35">
      <c r="A35" s="7" t="s">
        <v>1</v>
      </c>
      <c r="B35" s="37" t="s">
        <v>9</v>
      </c>
      <c r="C35" s="38" t="s">
        <v>10</v>
      </c>
      <c r="D35" s="109" t="s">
        <v>121</v>
      </c>
      <c r="E35" s="110" t="s">
        <v>3</v>
      </c>
      <c r="F35" s="38" t="s">
        <v>4</v>
      </c>
      <c r="G35" s="16"/>
      <c r="H35" s="16"/>
      <c r="J35" s="36" t="s">
        <v>108</v>
      </c>
      <c r="K35" s="36" t="s">
        <v>109</v>
      </c>
      <c r="L35" s="36" t="s">
        <v>110</v>
      </c>
      <c r="N35" s="90" t="s">
        <v>125</v>
      </c>
      <c r="O35" s="1"/>
      <c r="Q35" s="93" t="s">
        <v>88</v>
      </c>
      <c r="R35" s="1"/>
      <c r="S35" s="93" t="s">
        <v>115</v>
      </c>
    </row>
    <row r="36" spans="1:19" x14ac:dyDescent="0.35">
      <c r="A36" s="8" t="s">
        <v>7</v>
      </c>
      <c r="B36" s="17"/>
      <c r="C36" s="10"/>
      <c r="D36" s="10"/>
      <c r="E36" s="10"/>
      <c r="F36" s="10"/>
      <c r="J36" s="58"/>
      <c r="K36" s="58">
        <v>0.13270000000000001</v>
      </c>
      <c r="L36" s="10"/>
      <c r="N36" s="115">
        <v>11742.691783333334</v>
      </c>
      <c r="O36" s="1"/>
      <c r="Q36" s="49">
        <f>12*F36*$N36</f>
        <v>0</v>
      </c>
      <c r="R36" s="1"/>
      <c r="S36" s="49">
        <f t="shared" ref="S36:S37" si="4">12*L36*$N36</f>
        <v>0</v>
      </c>
    </row>
    <row r="37" spans="1:19" x14ac:dyDescent="0.35">
      <c r="A37" s="12" t="s">
        <v>8</v>
      </c>
      <c r="B37" s="21"/>
      <c r="C37" s="14"/>
      <c r="D37" s="14"/>
      <c r="E37" s="14"/>
      <c r="F37" s="14"/>
      <c r="J37" s="59"/>
      <c r="K37" s="59">
        <v>0.13270000000000001</v>
      </c>
      <c r="L37" s="14"/>
      <c r="N37" s="118">
        <v>516.30821666666702</v>
      </c>
      <c r="O37" s="1"/>
      <c r="Q37" s="51">
        <f>12*F37*$N37</f>
        <v>0</v>
      </c>
      <c r="R37" s="1"/>
      <c r="S37" s="51">
        <f t="shared" si="4"/>
        <v>0</v>
      </c>
    </row>
    <row r="40" spans="1:19" x14ac:dyDescent="0.35">
      <c r="A40" s="108" t="s">
        <v>124</v>
      </c>
    </row>
    <row r="42" spans="1:19" ht="90" x14ac:dyDescent="0.35">
      <c r="A42" s="7" t="s">
        <v>7</v>
      </c>
      <c r="B42" s="37" t="s">
        <v>9</v>
      </c>
      <c r="C42" s="38" t="s">
        <v>10</v>
      </c>
      <c r="D42" s="109" t="s">
        <v>121</v>
      </c>
      <c r="E42" s="110" t="s">
        <v>3</v>
      </c>
      <c r="F42" s="38" t="s">
        <v>4</v>
      </c>
      <c r="J42" s="36" t="s">
        <v>108</v>
      </c>
      <c r="K42" s="36" t="s">
        <v>109</v>
      </c>
      <c r="L42" s="36" t="s">
        <v>110</v>
      </c>
      <c r="N42" s="90" t="s">
        <v>137</v>
      </c>
      <c r="O42" s="1"/>
      <c r="Q42" s="93" t="s">
        <v>88</v>
      </c>
      <c r="R42" s="1"/>
      <c r="S42" s="93" t="s">
        <v>115</v>
      </c>
    </row>
    <row r="43" spans="1:19" x14ac:dyDescent="0.35">
      <c r="A43" s="8" t="s">
        <v>18</v>
      </c>
      <c r="B43" s="17"/>
      <c r="C43" s="10"/>
      <c r="D43" s="10"/>
      <c r="E43" s="10"/>
      <c r="F43" s="10"/>
      <c r="J43" s="58"/>
      <c r="K43" s="58"/>
      <c r="L43" s="49"/>
      <c r="N43" s="115">
        <v>0</v>
      </c>
      <c r="O43" s="1"/>
      <c r="Q43" s="49">
        <f t="shared" ref="Q43:Q56" si="5">12*F43*$N43</f>
        <v>0</v>
      </c>
      <c r="R43" s="1"/>
      <c r="S43" s="49">
        <f t="shared" ref="S43:S58" si="6">12*L43*$N43</f>
        <v>0</v>
      </c>
    </row>
    <row r="44" spans="1:19" x14ac:dyDescent="0.35">
      <c r="A44" s="18" t="s">
        <v>19</v>
      </c>
      <c r="B44" s="19"/>
      <c r="C44" s="20"/>
      <c r="D44" s="20"/>
      <c r="E44" s="20"/>
      <c r="F44" s="20"/>
      <c r="J44" s="60"/>
      <c r="K44" s="60"/>
      <c r="L44" s="50"/>
      <c r="N44" s="117">
        <v>0</v>
      </c>
      <c r="O44" s="1"/>
      <c r="Q44" s="50">
        <f t="shared" si="5"/>
        <v>0</v>
      </c>
      <c r="R44" s="1"/>
      <c r="S44" s="50">
        <f t="shared" si="6"/>
        <v>0</v>
      </c>
    </row>
    <row r="45" spans="1:19" hidden="1" outlineLevel="1" x14ac:dyDescent="0.35">
      <c r="A45" s="18" t="s">
        <v>20</v>
      </c>
      <c r="B45" s="19"/>
      <c r="C45" s="20"/>
      <c r="D45" s="20"/>
      <c r="E45" s="20"/>
      <c r="F45" s="20"/>
      <c r="J45" s="60"/>
      <c r="K45" s="60"/>
      <c r="L45" s="50"/>
      <c r="N45" s="117">
        <v>0</v>
      </c>
      <c r="Q45" s="50">
        <f t="shared" si="5"/>
        <v>0</v>
      </c>
      <c r="S45" s="50">
        <f t="shared" si="6"/>
        <v>0</v>
      </c>
    </row>
    <row r="46" spans="1:19" hidden="1" outlineLevel="1" x14ac:dyDescent="0.35">
      <c r="A46" s="18" t="s">
        <v>21</v>
      </c>
      <c r="B46" s="19"/>
      <c r="C46" s="20"/>
      <c r="D46" s="20"/>
      <c r="E46" s="20"/>
      <c r="F46" s="20"/>
      <c r="J46" s="60"/>
      <c r="K46" s="60"/>
      <c r="L46" s="50"/>
      <c r="N46" s="117">
        <v>0</v>
      </c>
      <c r="Q46" s="50">
        <f t="shared" si="5"/>
        <v>0</v>
      </c>
      <c r="S46" s="50">
        <f t="shared" si="6"/>
        <v>0</v>
      </c>
    </row>
    <row r="47" spans="1:19" hidden="1" outlineLevel="1" x14ac:dyDescent="0.35">
      <c r="A47" s="18" t="s">
        <v>22</v>
      </c>
      <c r="B47" s="19"/>
      <c r="C47" s="20"/>
      <c r="D47" s="20"/>
      <c r="E47" s="20"/>
      <c r="F47" s="20"/>
      <c r="J47" s="60"/>
      <c r="K47" s="60"/>
      <c r="L47" s="50"/>
      <c r="N47" s="117">
        <v>0</v>
      </c>
      <c r="Q47" s="50">
        <f t="shared" si="5"/>
        <v>0</v>
      </c>
      <c r="S47" s="50">
        <f t="shared" si="6"/>
        <v>0</v>
      </c>
    </row>
    <row r="48" spans="1:19" hidden="1" outlineLevel="1" x14ac:dyDescent="0.35">
      <c r="A48" s="18" t="s">
        <v>23</v>
      </c>
      <c r="B48" s="19"/>
      <c r="C48" s="20"/>
      <c r="D48" s="20"/>
      <c r="E48" s="20"/>
      <c r="F48" s="20"/>
      <c r="J48" s="60"/>
      <c r="K48" s="60"/>
      <c r="L48" s="50"/>
      <c r="N48" s="117">
        <v>0</v>
      </c>
      <c r="Q48" s="50">
        <f t="shared" si="5"/>
        <v>0</v>
      </c>
      <c r="S48" s="50">
        <f t="shared" si="6"/>
        <v>0</v>
      </c>
    </row>
    <row r="49" spans="1:19" hidden="1" outlineLevel="1" x14ac:dyDescent="0.35">
      <c r="A49" s="18" t="s">
        <v>24</v>
      </c>
      <c r="B49" s="19"/>
      <c r="C49" s="20"/>
      <c r="D49" s="20"/>
      <c r="E49" s="20"/>
      <c r="F49" s="20"/>
      <c r="J49" s="60"/>
      <c r="K49" s="60"/>
      <c r="L49" s="50"/>
      <c r="N49" s="117">
        <v>53.040123500141398</v>
      </c>
      <c r="Q49" s="50">
        <f t="shared" si="5"/>
        <v>0</v>
      </c>
      <c r="S49" s="50">
        <f t="shared" si="6"/>
        <v>0</v>
      </c>
    </row>
    <row r="50" spans="1:19" hidden="1" outlineLevel="1" x14ac:dyDescent="0.35">
      <c r="A50" s="18" t="s">
        <v>25</v>
      </c>
      <c r="B50" s="19"/>
      <c r="C50" s="20"/>
      <c r="D50" s="20"/>
      <c r="E50" s="20"/>
      <c r="F50" s="20"/>
      <c r="J50" s="60"/>
      <c r="K50" s="60"/>
      <c r="L50" s="50"/>
      <c r="N50" s="117">
        <v>137.50735758807267</v>
      </c>
      <c r="Q50" s="50">
        <f t="shared" si="5"/>
        <v>0</v>
      </c>
      <c r="S50" s="50">
        <f t="shared" si="6"/>
        <v>0</v>
      </c>
    </row>
    <row r="51" spans="1:19" hidden="1" outlineLevel="1" x14ac:dyDescent="0.35">
      <c r="A51" s="18" t="s">
        <v>26</v>
      </c>
      <c r="B51" s="19"/>
      <c r="C51" s="20"/>
      <c r="D51" s="20"/>
      <c r="E51" s="20"/>
      <c r="F51" s="20"/>
      <c r="J51" s="60"/>
      <c r="K51" s="60"/>
      <c r="L51" s="50"/>
      <c r="N51" s="117">
        <v>257.70304585397548</v>
      </c>
      <c r="Q51" s="50">
        <f t="shared" si="5"/>
        <v>0</v>
      </c>
      <c r="S51" s="50">
        <f t="shared" si="6"/>
        <v>0</v>
      </c>
    </row>
    <row r="52" spans="1:19" hidden="1" outlineLevel="1" x14ac:dyDescent="0.35">
      <c r="A52" s="18" t="s">
        <v>27</v>
      </c>
      <c r="B52" s="19"/>
      <c r="C52" s="20"/>
      <c r="D52" s="20"/>
      <c r="E52" s="20"/>
      <c r="F52" s="20"/>
      <c r="J52" s="60"/>
      <c r="K52" s="60"/>
      <c r="L52" s="50"/>
      <c r="N52" s="117">
        <v>478.40456112446287</v>
      </c>
      <c r="Q52" s="50">
        <f t="shared" si="5"/>
        <v>0</v>
      </c>
      <c r="S52" s="50">
        <f t="shared" si="6"/>
        <v>0</v>
      </c>
    </row>
    <row r="53" spans="1:19" hidden="1" outlineLevel="1" x14ac:dyDescent="0.35">
      <c r="A53" s="18" t="s">
        <v>28</v>
      </c>
      <c r="B53" s="19"/>
      <c r="C53" s="20"/>
      <c r="D53" s="20"/>
      <c r="E53" s="20"/>
      <c r="F53" s="20"/>
      <c r="J53" s="60"/>
      <c r="K53" s="60"/>
      <c r="L53" s="50"/>
      <c r="N53" s="117">
        <v>594.87455182912993</v>
      </c>
      <c r="Q53" s="50">
        <f t="shared" si="5"/>
        <v>0</v>
      </c>
      <c r="S53" s="50">
        <f t="shared" si="6"/>
        <v>0</v>
      </c>
    </row>
    <row r="54" spans="1:19" hidden="1" outlineLevel="1" x14ac:dyDescent="0.35">
      <c r="A54" s="18" t="s">
        <v>29</v>
      </c>
      <c r="B54" s="19"/>
      <c r="C54" s="20"/>
      <c r="D54" s="20"/>
      <c r="E54" s="20"/>
      <c r="F54" s="20"/>
      <c r="J54" s="60"/>
      <c r="K54" s="60"/>
      <c r="L54" s="50"/>
      <c r="N54" s="117">
        <v>688.99971288985398</v>
      </c>
      <c r="Q54" s="50">
        <f t="shared" si="5"/>
        <v>0</v>
      </c>
      <c r="S54" s="50">
        <f t="shared" si="6"/>
        <v>0</v>
      </c>
    </row>
    <row r="55" spans="1:19" hidden="1" outlineLevel="1" x14ac:dyDescent="0.35">
      <c r="A55" s="18" t="s">
        <v>30</v>
      </c>
      <c r="B55" s="19"/>
      <c r="C55" s="20"/>
      <c r="D55" s="20"/>
      <c r="E55" s="20"/>
      <c r="F55" s="20"/>
      <c r="J55" s="60"/>
      <c r="K55" s="60"/>
      <c r="L55" s="50"/>
      <c r="N55" s="117">
        <v>678.01115421988231</v>
      </c>
      <c r="Q55" s="50">
        <f t="shared" si="5"/>
        <v>0</v>
      </c>
      <c r="S55" s="50">
        <f t="shared" si="6"/>
        <v>0</v>
      </c>
    </row>
    <row r="56" spans="1:19" hidden="1" outlineLevel="1" x14ac:dyDescent="0.35">
      <c r="A56" s="18" t="s">
        <v>31</v>
      </c>
      <c r="B56" s="19"/>
      <c r="C56" s="20"/>
      <c r="D56" s="20"/>
      <c r="E56" s="20"/>
      <c r="F56" s="20"/>
      <c r="J56" s="60"/>
      <c r="K56" s="60"/>
      <c r="L56" s="50"/>
      <c r="N56" s="117">
        <v>552.8694614090067</v>
      </c>
      <c r="Q56" s="50">
        <f t="shared" si="5"/>
        <v>0</v>
      </c>
      <c r="S56" s="50">
        <f t="shared" si="6"/>
        <v>0</v>
      </c>
    </row>
    <row r="57" spans="1:19" hidden="1" outlineLevel="1" x14ac:dyDescent="0.35">
      <c r="A57" s="18" t="s">
        <v>32</v>
      </c>
      <c r="B57" s="19"/>
      <c r="C57" s="20"/>
      <c r="D57" s="20"/>
      <c r="E57" s="20"/>
      <c r="F57" s="20"/>
      <c r="J57" s="60"/>
      <c r="K57" s="60"/>
      <c r="L57" s="50"/>
      <c r="N57" s="117">
        <v>499.63584515906189</v>
      </c>
      <c r="Q57" s="50">
        <f>12*F48*$N57</f>
        <v>0</v>
      </c>
      <c r="S57" s="50">
        <f t="shared" si="6"/>
        <v>0</v>
      </c>
    </row>
    <row r="58" spans="1:19" collapsed="1" x14ac:dyDescent="0.35">
      <c r="A58" s="12" t="s">
        <v>97</v>
      </c>
      <c r="B58" s="21"/>
      <c r="C58" s="14"/>
      <c r="D58" s="14"/>
      <c r="E58" s="14"/>
      <c r="F58" s="14"/>
      <c r="J58" s="59"/>
      <c r="K58" s="59"/>
      <c r="L58" s="51"/>
      <c r="N58" s="116">
        <v>676.46131878397716</v>
      </c>
      <c r="Q58" s="51">
        <f>12*F49*$N58</f>
        <v>0</v>
      </c>
      <c r="S58" s="51">
        <f t="shared" si="6"/>
        <v>0</v>
      </c>
    </row>
    <row r="60" spans="1:19" ht="90" x14ac:dyDescent="0.35">
      <c r="A60" s="7" t="s">
        <v>8</v>
      </c>
      <c r="B60" s="37" t="s">
        <v>9</v>
      </c>
      <c r="C60" s="38" t="s">
        <v>10</v>
      </c>
      <c r="D60" s="109" t="s">
        <v>121</v>
      </c>
      <c r="E60" s="110" t="s">
        <v>3</v>
      </c>
      <c r="F60" s="38" t="s">
        <v>4</v>
      </c>
      <c r="J60" s="36" t="s">
        <v>108</v>
      </c>
      <c r="K60" s="36" t="s">
        <v>109</v>
      </c>
      <c r="L60" s="36" t="s">
        <v>110</v>
      </c>
      <c r="N60" s="90" t="s">
        <v>137</v>
      </c>
      <c r="Q60" s="93" t="s">
        <v>88</v>
      </c>
      <c r="S60" s="93" t="s">
        <v>115</v>
      </c>
    </row>
    <row r="61" spans="1:19" x14ac:dyDescent="0.35">
      <c r="A61" s="8" t="s">
        <v>18</v>
      </c>
      <c r="B61" s="17"/>
      <c r="C61" s="10"/>
      <c r="D61" s="10"/>
      <c r="E61" s="10"/>
      <c r="F61" s="10"/>
      <c r="J61" s="58"/>
      <c r="K61" s="58"/>
      <c r="L61" s="49"/>
      <c r="N61" s="115">
        <v>0</v>
      </c>
      <c r="Q61" s="49">
        <f t="shared" ref="Q61:Q76" si="7">12*F61*$N61</f>
        <v>0</v>
      </c>
      <c r="S61" s="49">
        <f t="shared" ref="S61:S76" si="8">12*L61*$N61</f>
        <v>0</v>
      </c>
    </row>
    <row r="62" spans="1:19" x14ac:dyDescent="0.35">
      <c r="A62" s="18" t="s">
        <v>19</v>
      </c>
      <c r="B62" s="19"/>
      <c r="C62" s="20"/>
      <c r="D62" s="20"/>
      <c r="E62" s="20"/>
      <c r="F62" s="20"/>
      <c r="J62" s="60"/>
      <c r="K62" s="60"/>
      <c r="L62" s="50"/>
      <c r="N62" s="117">
        <v>0</v>
      </c>
      <c r="Q62" s="50">
        <f t="shared" si="7"/>
        <v>0</v>
      </c>
      <c r="S62" s="50">
        <f t="shared" si="8"/>
        <v>0</v>
      </c>
    </row>
    <row r="63" spans="1:19" hidden="1" outlineLevel="1" x14ac:dyDescent="0.35">
      <c r="A63" s="18" t="s">
        <v>20</v>
      </c>
      <c r="B63" s="19"/>
      <c r="C63" s="20"/>
      <c r="D63" s="20"/>
      <c r="E63" s="20"/>
      <c r="F63" s="20"/>
      <c r="J63" s="60"/>
      <c r="K63" s="60"/>
      <c r="L63" s="50"/>
      <c r="N63" s="117">
        <v>0</v>
      </c>
      <c r="Q63" s="50">
        <f t="shared" si="7"/>
        <v>0</v>
      </c>
      <c r="S63" s="50">
        <f t="shared" si="8"/>
        <v>0</v>
      </c>
    </row>
    <row r="64" spans="1:19" hidden="1" outlineLevel="1" x14ac:dyDescent="0.35">
      <c r="A64" s="18" t="s">
        <v>21</v>
      </c>
      <c r="B64" s="19"/>
      <c r="C64" s="20"/>
      <c r="D64" s="20"/>
      <c r="E64" s="20"/>
      <c r="F64" s="20"/>
      <c r="J64" s="60"/>
      <c r="K64" s="60"/>
      <c r="L64" s="50"/>
      <c r="N64" s="117">
        <v>0</v>
      </c>
      <c r="Q64" s="50">
        <f t="shared" si="7"/>
        <v>0</v>
      </c>
      <c r="S64" s="50">
        <f t="shared" si="8"/>
        <v>0</v>
      </c>
    </row>
    <row r="65" spans="1:19" hidden="1" outlineLevel="1" x14ac:dyDescent="0.35">
      <c r="A65" s="18" t="s">
        <v>22</v>
      </c>
      <c r="B65" s="19"/>
      <c r="C65" s="20"/>
      <c r="D65" s="20"/>
      <c r="E65" s="20"/>
      <c r="F65" s="20"/>
      <c r="J65" s="60"/>
      <c r="K65" s="60"/>
      <c r="L65" s="50"/>
      <c r="N65" s="117">
        <v>0</v>
      </c>
      <c r="Q65" s="50">
        <f t="shared" si="7"/>
        <v>0</v>
      </c>
      <c r="S65" s="50">
        <f t="shared" si="8"/>
        <v>0</v>
      </c>
    </row>
    <row r="66" spans="1:19" hidden="1" outlineLevel="1" x14ac:dyDescent="0.35">
      <c r="A66" s="18" t="s">
        <v>23</v>
      </c>
      <c r="B66" s="19"/>
      <c r="C66" s="20"/>
      <c r="D66" s="20"/>
      <c r="E66" s="20"/>
      <c r="F66" s="20"/>
      <c r="J66" s="60"/>
      <c r="K66" s="60"/>
      <c r="L66" s="50"/>
      <c r="N66" s="117">
        <v>0</v>
      </c>
      <c r="Q66" s="50">
        <f t="shared" si="7"/>
        <v>0</v>
      </c>
      <c r="S66" s="50">
        <f t="shared" si="8"/>
        <v>0</v>
      </c>
    </row>
    <row r="67" spans="1:19" hidden="1" outlineLevel="1" x14ac:dyDescent="0.35">
      <c r="A67" s="18" t="s">
        <v>24</v>
      </c>
      <c r="B67" s="19"/>
      <c r="C67" s="20"/>
      <c r="D67" s="20"/>
      <c r="E67" s="20"/>
      <c r="F67" s="20"/>
      <c r="J67" s="60"/>
      <c r="K67" s="60"/>
      <c r="L67" s="50"/>
      <c r="N67" s="117">
        <v>2.3311297623509222</v>
      </c>
      <c r="Q67" s="50">
        <f t="shared" si="7"/>
        <v>0</v>
      </c>
      <c r="S67" s="50">
        <f t="shared" si="8"/>
        <v>0</v>
      </c>
    </row>
    <row r="68" spans="1:19" hidden="1" outlineLevel="1" x14ac:dyDescent="0.35">
      <c r="A68" s="18" t="s">
        <v>25</v>
      </c>
      <c r="B68" s="19"/>
      <c r="C68" s="20"/>
      <c r="D68" s="20"/>
      <c r="E68" s="20"/>
      <c r="F68" s="20"/>
      <c r="J68" s="60"/>
      <c r="K68" s="60"/>
      <c r="L68" s="50"/>
      <c r="N68" s="117">
        <v>6.0434907134960314</v>
      </c>
      <c r="Q68" s="50">
        <f t="shared" si="7"/>
        <v>0</v>
      </c>
      <c r="S68" s="50">
        <f t="shared" si="8"/>
        <v>0</v>
      </c>
    </row>
    <row r="69" spans="1:19" hidden="1" outlineLevel="1" x14ac:dyDescent="0.35">
      <c r="A69" s="18" t="s">
        <v>26</v>
      </c>
      <c r="B69" s="19"/>
      <c r="C69" s="20"/>
      <c r="D69" s="20"/>
      <c r="E69" s="20"/>
      <c r="F69" s="20"/>
      <c r="J69" s="60"/>
      <c r="K69" s="60"/>
      <c r="L69" s="50"/>
      <c r="N69" s="117">
        <v>11.326128228888555</v>
      </c>
      <c r="Q69" s="50">
        <f t="shared" si="7"/>
        <v>0</v>
      </c>
      <c r="S69" s="50">
        <f t="shared" si="8"/>
        <v>0</v>
      </c>
    </row>
    <row r="70" spans="1:19" hidden="1" outlineLevel="1" x14ac:dyDescent="0.35">
      <c r="A70" s="18" t="s">
        <v>27</v>
      </c>
      <c r="B70" s="19"/>
      <c r="C70" s="20"/>
      <c r="D70" s="20"/>
      <c r="E70" s="20"/>
      <c r="F70" s="20"/>
      <c r="J70" s="60"/>
      <c r="K70" s="60"/>
      <c r="L70" s="50"/>
      <c r="N70" s="117">
        <v>21.026027793443834</v>
      </c>
      <c r="Q70" s="50">
        <f t="shared" si="7"/>
        <v>0</v>
      </c>
      <c r="S70" s="50">
        <f t="shared" si="8"/>
        <v>0</v>
      </c>
    </row>
    <row r="71" spans="1:19" hidden="1" outlineLevel="1" x14ac:dyDescent="0.35">
      <c r="A71" s="18" t="s">
        <v>28</v>
      </c>
      <c r="B71" s="19"/>
      <c r="C71" s="20"/>
      <c r="D71" s="20"/>
      <c r="E71" s="20"/>
      <c r="F71" s="20"/>
      <c r="J71" s="60"/>
      <c r="K71" s="60"/>
      <c r="L71" s="50"/>
      <c r="N71" s="117">
        <v>26.144919753634326</v>
      </c>
      <c r="Q71" s="50">
        <f t="shared" si="7"/>
        <v>0</v>
      </c>
      <c r="S71" s="50">
        <f t="shared" si="8"/>
        <v>0</v>
      </c>
    </row>
    <row r="72" spans="1:19" hidden="1" outlineLevel="1" x14ac:dyDescent="0.35">
      <c r="A72" s="18" t="s">
        <v>29</v>
      </c>
      <c r="B72" s="19"/>
      <c r="C72" s="20"/>
      <c r="D72" s="20"/>
      <c r="E72" s="20"/>
      <c r="F72" s="20"/>
      <c r="J72" s="60"/>
      <c r="K72" s="60"/>
      <c r="L72" s="50"/>
      <c r="N72" s="117">
        <v>30.281749569540452</v>
      </c>
      <c r="Q72" s="50">
        <f t="shared" si="7"/>
        <v>0</v>
      </c>
      <c r="S72" s="50">
        <f t="shared" si="8"/>
        <v>0</v>
      </c>
    </row>
    <row r="73" spans="1:19" hidden="1" outlineLevel="1" x14ac:dyDescent="0.35">
      <c r="A73" s="18" t="s">
        <v>30</v>
      </c>
      <c r="B73" s="19"/>
      <c r="C73" s="20"/>
      <c r="D73" s="20"/>
      <c r="E73" s="20"/>
      <c r="F73" s="20"/>
      <c r="J73" s="60"/>
      <c r="K73" s="60"/>
      <c r="L73" s="50"/>
      <c r="N73" s="117">
        <v>29.798799031899978</v>
      </c>
      <c r="Q73" s="50">
        <f t="shared" si="7"/>
        <v>0</v>
      </c>
      <c r="S73" s="50">
        <f t="shared" si="8"/>
        <v>0</v>
      </c>
    </row>
    <row r="74" spans="1:19" hidden="1" outlineLevel="1" x14ac:dyDescent="0.35">
      <c r="A74" s="18" t="s">
        <v>31</v>
      </c>
      <c r="B74" s="19"/>
      <c r="C74" s="20"/>
      <c r="D74" s="20"/>
      <c r="E74" s="20"/>
      <c r="F74" s="20"/>
      <c r="J74" s="60"/>
      <c r="K74" s="60"/>
      <c r="L74" s="50"/>
      <c r="N74" s="117">
        <v>24.298783093557923</v>
      </c>
      <c r="Q74" s="50">
        <f t="shared" si="7"/>
        <v>0</v>
      </c>
      <c r="S74" s="50">
        <f t="shared" si="8"/>
        <v>0</v>
      </c>
    </row>
    <row r="75" spans="1:19" hidden="1" outlineLevel="1" x14ac:dyDescent="0.35">
      <c r="A75" s="18" t="s">
        <v>32</v>
      </c>
      <c r="B75" s="19"/>
      <c r="C75" s="20"/>
      <c r="D75" s="20"/>
      <c r="E75" s="20"/>
      <c r="F75" s="20"/>
      <c r="J75" s="60"/>
      <c r="K75" s="60"/>
      <c r="L75" s="50"/>
      <c r="N75" s="117">
        <v>21.959149265264081</v>
      </c>
      <c r="Q75" s="50">
        <f t="shared" si="7"/>
        <v>0</v>
      </c>
      <c r="S75" s="50">
        <f t="shared" si="8"/>
        <v>0</v>
      </c>
    </row>
    <row r="76" spans="1:19" collapsed="1" x14ac:dyDescent="0.35">
      <c r="A76" s="12" t="s">
        <v>97</v>
      </c>
      <c r="B76" s="21"/>
      <c r="C76" s="14"/>
      <c r="D76" s="14"/>
      <c r="E76" s="14"/>
      <c r="F76" s="14"/>
      <c r="J76" s="59"/>
      <c r="K76" s="59"/>
      <c r="L76" s="51"/>
      <c r="N76" s="116">
        <v>29.730683287196346</v>
      </c>
      <c r="Q76" s="51">
        <f t="shared" si="7"/>
        <v>0</v>
      </c>
      <c r="S76" s="51">
        <f t="shared" si="8"/>
        <v>0</v>
      </c>
    </row>
    <row r="78" spans="1:19" x14ac:dyDescent="0.35">
      <c r="A78" s="108" t="s">
        <v>138</v>
      </c>
    </row>
    <row r="80" spans="1:19" x14ac:dyDescent="0.35">
      <c r="A80" s="136" t="s">
        <v>34</v>
      </c>
      <c r="L80" s="2" t="s">
        <v>113</v>
      </c>
    </row>
    <row r="81" spans="1:19" ht="90" x14ac:dyDescent="0.35">
      <c r="A81" s="7" t="s">
        <v>7</v>
      </c>
      <c r="B81" s="37" t="s">
        <v>9</v>
      </c>
      <c r="C81" s="38" t="s">
        <v>10</v>
      </c>
      <c r="D81" s="109" t="s">
        <v>121</v>
      </c>
      <c r="E81" s="110" t="s">
        <v>3</v>
      </c>
      <c r="F81" s="38" t="s">
        <v>4</v>
      </c>
      <c r="J81" s="36" t="s">
        <v>108</v>
      </c>
      <c r="K81" s="36" t="s">
        <v>109</v>
      </c>
      <c r="L81" s="36" t="s">
        <v>110</v>
      </c>
      <c r="N81" s="90" t="s">
        <v>139</v>
      </c>
      <c r="Q81" s="93" t="s">
        <v>88</v>
      </c>
      <c r="S81" s="93" t="s">
        <v>115</v>
      </c>
    </row>
    <row r="82" spans="1:19" x14ac:dyDescent="0.35">
      <c r="A82" s="8" t="s">
        <v>18</v>
      </c>
      <c r="B82" s="17"/>
      <c r="C82" s="10"/>
      <c r="D82" s="10"/>
      <c r="E82" s="10"/>
      <c r="F82" s="10"/>
      <c r="J82" s="58"/>
      <c r="K82" s="58"/>
      <c r="L82" s="49"/>
      <c r="N82" s="115">
        <v>332.76885513549695</v>
      </c>
      <c r="Q82" s="49">
        <f t="shared" ref="Q82:Q97" si="9">12*F82*$N82</f>
        <v>0</v>
      </c>
      <c r="S82" s="49">
        <f t="shared" ref="S82:S97" si="10">12*L82*$N82</f>
        <v>0</v>
      </c>
    </row>
    <row r="83" spans="1:19" x14ac:dyDescent="0.35">
      <c r="A83" s="18" t="s">
        <v>19</v>
      </c>
      <c r="B83" s="19"/>
      <c r="C83" s="20"/>
      <c r="D83" s="20"/>
      <c r="E83" s="20"/>
      <c r="F83" s="20"/>
      <c r="J83" s="60"/>
      <c r="K83" s="60"/>
      <c r="L83" s="50"/>
      <c r="N83" s="117">
        <v>355.84185527677488</v>
      </c>
      <c r="Q83" s="50">
        <f t="shared" si="9"/>
        <v>0</v>
      </c>
      <c r="S83" s="50">
        <f t="shared" si="10"/>
        <v>0</v>
      </c>
    </row>
    <row r="84" spans="1:19" hidden="1" outlineLevel="1" x14ac:dyDescent="0.35">
      <c r="A84" s="18" t="s">
        <v>20</v>
      </c>
      <c r="B84" s="19"/>
      <c r="C84" s="20"/>
      <c r="D84" s="20"/>
      <c r="E84" s="20"/>
      <c r="F84" s="20"/>
      <c r="J84" s="60"/>
      <c r="K84" s="60"/>
      <c r="L84" s="50"/>
      <c r="N84" s="117">
        <v>354.57887160146288</v>
      </c>
      <c r="Q84" s="50">
        <f t="shared" si="9"/>
        <v>0</v>
      </c>
      <c r="S84" s="50">
        <f t="shared" si="10"/>
        <v>0</v>
      </c>
    </row>
    <row r="85" spans="1:19" hidden="1" outlineLevel="1" x14ac:dyDescent="0.35">
      <c r="A85" s="18" t="s">
        <v>21</v>
      </c>
      <c r="B85" s="19"/>
      <c r="C85" s="20"/>
      <c r="D85" s="20"/>
      <c r="E85" s="20"/>
      <c r="F85" s="20"/>
      <c r="J85" s="60"/>
      <c r="K85" s="60"/>
      <c r="L85" s="50"/>
      <c r="N85" s="117">
        <v>276.32693917968908</v>
      </c>
      <c r="Q85" s="50">
        <f t="shared" si="9"/>
        <v>0</v>
      </c>
      <c r="S85" s="50">
        <f t="shared" si="10"/>
        <v>0</v>
      </c>
    </row>
    <row r="86" spans="1:19" hidden="1" outlineLevel="1" x14ac:dyDescent="0.35">
      <c r="A86" s="18" t="s">
        <v>22</v>
      </c>
      <c r="B86" s="19"/>
      <c r="C86" s="20"/>
      <c r="D86" s="20"/>
      <c r="E86" s="20"/>
      <c r="F86" s="20"/>
      <c r="J86" s="60"/>
      <c r="K86" s="60"/>
      <c r="L86" s="50"/>
      <c r="N86" s="117">
        <v>177.94232334483868</v>
      </c>
      <c r="Q86" s="50">
        <f t="shared" si="9"/>
        <v>0</v>
      </c>
      <c r="S86" s="50">
        <f t="shared" si="10"/>
        <v>0</v>
      </c>
    </row>
    <row r="87" spans="1:19" hidden="1" outlineLevel="1" x14ac:dyDescent="0.35">
      <c r="A87" s="18" t="s">
        <v>23</v>
      </c>
      <c r="B87" s="19"/>
      <c r="C87" s="20"/>
      <c r="D87" s="20"/>
      <c r="E87" s="20"/>
      <c r="F87" s="20"/>
      <c r="J87" s="60"/>
      <c r="K87" s="60"/>
      <c r="L87" s="50"/>
      <c r="N87" s="117">
        <v>166.14445509630929</v>
      </c>
      <c r="Q87" s="50">
        <f t="shared" si="9"/>
        <v>0</v>
      </c>
      <c r="S87" s="50">
        <f t="shared" si="10"/>
        <v>0</v>
      </c>
    </row>
    <row r="88" spans="1:19" hidden="1" outlineLevel="1" x14ac:dyDescent="0.35">
      <c r="A88" s="18" t="s">
        <v>24</v>
      </c>
      <c r="B88" s="19"/>
      <c r="C88" s="20"/>
      <c r="D88" s="20"/>
      <c r="E88" s="20"/>
      <c r="F88" s="20"/>
      <c r="J88" s="60"/>
      <c r="K88" s="60"/>
      <c r="L88" s="50"/>
      <c r="N88" s="117">
        <v>95.617365881454205</v>
      </c>
      <c r="Q88" s="50">
        <f t="shared" si="9"/>
        <v>0</v>
      </c>
      <c r="S88" s="50">
        <f t="shared" si="10"/>
        <v>0</v>
      </c>
    </row>
    <row r="89" spans="1:19" hidden="1" outlineLevel="1" x14ac:dyDescent="0.35">
      <c r="A89" s="18" t="s">
        <v>25</v>
      </c>
      <c r="B89" s="19"/>
      <c r="C89" s="20"/>
      <c r="D89" s="20"/>
      <c r="E89" s="20"/>
      <c r="F89" s="20"/>
      <c r="J89" s="60"/>
      <c r="K89" s="60"/>
      <c r="L89" s="50"/>
      <c r="N89" s="117">
        <v>33.373035686625229</v>
      </c>
      <c r="Q89" s="50">
        <f t="shared" si="9"/>
        <v>0</v>
      </c>
      <c r="S89" s="50">
        <f t="shared" si="10"/>
        <v>0</v>
      </c>
    </row>
    <row r="90" spans="1:19" hidden="1" outlineLevel="1" x14ac:dyDescent="0.35">
      <c r="A90" s="18" t="s">
        <v>26</v>
      </c>
      <c r="B90" s="19"/>
      <c r="C90" s="20"/>
      <c r="D90" s="20"/>
      <c r="E90" s="20"/>
      <c r="F90" s="20"/>
      <c r="J90" s="60"/>
      <c r="K90" s="60"/>
      <c r="L90" s="50"/>
      <c r="N90" s="117">
        <v>8.8624575789989066</v>
      </c>
      <c r="Q90" s="50">
        <f t="shared" si="9"/>
        <v>0</v>
      </c>
      <c r="S90" s="50">
        <f t="shared" si="10"/>
        <v>0</v>
      </c>
    </row>
    <row r="91" spans="1:19" hidden="1" outlineLevel="1" x14ac:dyDescent="0.35">
      <c r="A91" s="18" t="s">
        <v>27</v>
      </c>
      <c r="B91" s="19"/>
      <c r="C91" s="20"/>
      <c r="D91" s="20"/>
      <c r="E91" s="20"/>
      <c r="F91" s="20"/>
      <c r="J91" s="60"/>
      <c r="K91" s="60"/>
      <c r="L91" s="50"/>
      <c r="N91" s="117">
        <v>0</v>
      </c>
      <c r="Q91" s="50">
        <f t="shared" si="9"/>
        <v>0</v>
      </c>
      <c r="S91" s="50">
        <f t="shared" si="10"/>
        <v>0</v>
      </c>
    </row>
    <row r="92" spans="1:19" hidden="1" outlineLevel="1" x14ac:dyDescent="0.35">
      <c r="A92" s="18" t="s">
        <v>28</v>
      </c>
      <c r="B92" s="19"/>
      <c r="C92" s="20"/>
      <c r="D92" s="20"/>
      <c r="E92" s="20"/>
      <c r="F92" s="20"/>
      <c r="J92" s="60"/>
      <c r="K92" s="60"/>
      <c r="L92" s="50"/>
      <c r="N92" s="117">
        <v>0</v>
      </c>
      <c r="Q92" s="50">
        <f t="shared" si="9"/>
        <v>0</v>
      </c>
      <c r="S92" s="50">
        <f t="shared" si="10"/>
        <v>0</v>
      </c>
    </row>
    <row r="93" spans="1:19" hidden="1" outlineLevel="1" x14ac:dyDescent="0.35">
      <c r="A93" s="18" t="s">
        <v>29</v>
      </c>
      <c r="B93" s="19"/>
      <c r="C93" s="20"/>
      <c r="D93" s="20"/>
      <c r="E93" s="20"/>
      <c r="F93" s="20"/>
      <c r="J93" s="60"/>
      <c r="K93" s="60"/>
      <c r="L93" s="50"/>
      <c r="N93" s="117">
        <v>0</v>
      </c>
      <c r="Q93" s="50">
        <f t="shared" si="9"/>
        <v>0</v>
      </c>
      <c r="S93" s="50">
        <f t="shared" si="10"/>
        <v>0</v>
      </c>
    </row>
    <row r="94" spans="1:19" hidden="1" outlineLevel="1" x14ac:dyDescent="0.35">
      <c r="A94" s="18" t="s">
        <v>30</v>
      </c>
      <c r="B94" s="19"/>
      <c r="C94" s="20"/>
      <c r="D94" s="20"/>
      <c r="E94" s="20"/>
      <c r="F94" s="20"/>
      <c r="J94" s="60"/>
      <c r="K94" s="60"/>
      <c r="L94" s="50"/>
      <c r="N94" s="117">
        <v>0</v>
      </c>
      <c r="Q94" s="50">
        <f t="shared" si="9"/>
        <v>0</v>
      </c>
      <c r="S94" s="50">
        <f t="shared" si="10"/>
        <v>0</v>
      </c>
    </row>
    <row r="95" spans="1:19" hidden="1" outlineLevel="1" x14ac:dyDescent="0.35">
      <c r="A95" s="18" t="s">
        <v>31</v>
      </c>
      <c r="B95" s="19"/>
      <c r="C95" s="20"/>
      <c r="D95" s="20"/>
      <c r="E95" s="20"/>
      <c r="F95" s="20"/>
      <c r="J95" s="60"/>
      <c r="K95" s="60"/>
      <c r="L95" s="50"/>
      <c r="N95" s="117">
        <v>0</v>
      </c>
      <c r="Q95" s="50">
        <f t="shared" si="9"/>
        <v>0</v>
      </c>
      <c r="S95" s="50">
        <f t="shared" si="10"/>
        <v>0</v>
      </c>
    </row>
    <row r="96" spans="1:19" hidden="1" outlineLevel="1" x14ac:dyDescent="0.35">
      <c r="A96" s="18" t="s">
        <v>32</v>
      </c>
      <c r="B96" s="19"/>
      <c r="C96" s="20"/>
      <c r="D96" s="20"/>
      <c r="E96" s="20"/>
      <c r="F96" s="20"/>
      <c r="J96" s="60"/>
      <c r="K96" s="60"/>
      <c r="L96" s="50"/>
      <c r="N96" s="117">
        <v>0</v>
      </c>
      <c r="Q96" s="50">
        <f t="shared" si="9"/>
        <v>0</v>
      </c>
      <c r="S96" s="50">
        <f t="shared" si="10"/>
        <v>0</v>
      </c>
    </row>
    <row r="97" spans="1:19" collapsed="1" x14ac:dyDescent="0.35">
      <c r="A97" s="12" t="s">
        <v>97</v>
      </c>
      <c r="B97" s="21"/>
      <c r="C97" s="14"/>
      <c r="D97" s="14"/>
      <c r="E97" s="14"/>
      <c r="F97" s="14"/>
      <c r="J97" s="59"/>
      <c r="K97" s="59"/>
      <c r="L97" s="51"/>
      <c r="N97" s="116">
        <v>0</v>
      </c>
      <c r="Q97" s="51">
        <f t="shared" si="9"/>
        <v>0</v>
      </c>
      <c r="S97" s="51">
        <f t="shared" si="10"/>
        <v>0</v>
      </c>
    </row>
    <row r="99" spans="1:19" ht="90" x14ac:dyDescent="0.35">
      <c r="A99" s="7" t="s">
        <v>8</v>
      </c>
      <c r="B99" s="37" t="s">
        <v>9</v>
      </c>
      <c r="C99" s="38" t="s">
        <v>10</v>
      </c>
      <c r="D99" s="109" t="s">
        <v>121</v>
      </c>
      <c r="E99" s="110" t="s">
        <v>3</v>
      </c>
      <c r="F99" s="38" t="s">
        <v>4</v>
      </c>
      <c r="J99" s="36" t="s">
        <v>108</v>
      </c>
      <c r="K99" s="36" t="s">
        <v>109</v>
      </c>
      <c r="L99" s="36" t="s">
        <v>110</v>
      </c>
      <c r="N99" s="90" t="s">
        <v>139</v>
      </c>
      <c r="Q99" s="93" t="s">
        <v>88</v>
      </c>
      <c r="S99" s="93" t="s">
        <v>115</v>
      </c>
    </row>
    <row r="100" spans="1:19" x14ac:dyDescent="0.35">
      <c r="A100" s="8" t="s">
        <v>18</v>
      </c>
      <c r="B100" s="17"/>
      <c r="C100" s="10"/>
      <c r="D100" s="10"/>
      <c r="E100" s="10"/>
      <c r="F100" s="10"/>
      <c r="J100" s="58"/>
      <c r="K100" s="58"/>
      <c r="L100" s="49"/>
      <c r="N100" s="115">
        <v>14.625293664478955</v>
      </c>
      <c r="Q100" s="49">
        <f t="shared" ref="Q100:Q115" si="11">12*F100*$N100</f>
        <v>0</v>
      </c>
      <c r="S100" s="49">
        <f t="shared" ref="S100:S115" si="12">12*L100*$N100</f>
        <v>0</v>
      </c>
    </row>
    <row r="101" spans="1:19" x14ac:dyDescent="0.35">
      <c r="A101" s="18" t="s">
        <v>19</v>
      </c>
      <c r="B101" s="19"/>
      <c r="C101" s="20"/>
      <c r="D101" s="20"/>
      <c r="E101" s="20"/>
      <c r="F101" s="20"/>
      <c r="J101" s="60"/>
      <c r="K101" s="60"/>
      <c r="L101" s="50"/>
      <c r="N101" s="117">
        <v>15.639359126372472</v>
      </c>
      <c r="Q101" s="50">
        <f t="shared" si="11"/>
        <v>0</v>
      </c>
      <c r="S101" s="50">
        <f t="shared" si="12"/>
        <v>0</v>
      </c>
    </row>
    <row r="102" spans="1:19" hidden="1" outlineLevel="1" x14ac:dyDescent="0.35">
      <c r="A102" s="18" t="s">
        <v>20</v>
      </c>
      <c r="B102" s="19"/>
      <c r="C102" s="20"/>
      <c r="D102" s="20"/>
      <c r="E102" s="20"/>
      <c r="F102" s="20"/>
      <c r="J102" s="60"/>
      <c r="K102" s="60"/>
      <c r="L102" s="50"/>
      <c r="N102" s="117">
        <v>15.58385060488731</v>
      </c>
      <c r="Q102" s="50">
        <f t="shared" si="11"/>
        <v>0</v>
      </c>
      <c r="S102" s="50">
        <f t="shared" si="12"/>
        <v>0</v>
      </c>
    </row>
    <row r="103" spans="1:19" hidden="1" outlineLevel="1" x14ac:dyDescent="0.35">
      <c r="A103" s="18" t="s">
        <v>21</v>
      </c>
      <c r="B103" s="19"/>
      <c r="C103" s="20"/>
      <c r="D103" s="20"/>
      <c r="E103" s="20"/>
      <c r="F103" s="20"/>
      <c r="J103" s="60"/>
      <c r="K103" s="60"/>
      <c r="L103" s="50"/>
      <c r="N103" s="117">
        <v>12.144654076067319</v>
      </c>
      <c r="Q103" s="50">
        <f t="shared" si="11"/>
        <v>0</v>
      </c>
      <c r="S103" s="50">
        <f t="shared" si="12"/>
        <v>0</v>
      </c>
    </row>
    <row r="104" spans="1:19" hidden="1" outlineLevel="1" x14ac:dyDescent="0.35">
      <c r="A104" s="18" t="s">
        <v>22</v>
      </c>
      <c r="B104" s="19"/>
      <c r="C104" s="20"/>
      <c r="D104" s="20"/>
      <c r="E104" s="20"/>
      <c r="F104" s="20"/>
      <c r="J104" s="60"/>
      <c r="K104" s="60"/>
      <c r="L104" s="50"/>
      <c r="N104" s="117">
        <v>7.8206199110739041</v>
      </c>
      <c r="Q104" s="50">
        <f t="shared" si="11"/>
        <v>0</v>
      </c>
      <c r="S104" s="50">
        <f t="shared" si="12"/>
        <v>0</v>
      </c>
    </row>
    <row r="105" spans="1:19" hidden="1" outlineLevel="1" x14ac:dyDescent="0.35">
      <c r="A105" s="18" t="s">
        <v>23</v>
      </c>
      <c r="B105" s="19"/>
      <c r="C105" s="20"/>
      <c r="D105" s="20"/>
      <c r="E105" s="20"/>
      <c r="F105" s="20"/>
      <c r="J105" s="60"/>
      <c r="K105" s="60"/>
      <c r="L105" s="50"/>
      <c r="N105" s="117">
        <v>7.3020999682165213</v>
      </c>
      <c r="Q105" s="50">
        <f t="shared" si="11"/>
        <v>0</v>
      </c>
      <c r="S105" s="50">
        <f t="shared" si="12"/>
        <v>0</v>
      </c>
    </row>
    <row r="106" spans="1:19" hidden="1" outlineLevel="1" x14ac:dyDescent="0.35">
      <c r="A106" s="18" t="s">
        <v>24</v>
      </c>
      <c r="B106" s="19"/>
      <c r="C106" s="20"/>
      <c r="D106" s="20"/>
      <c r="E106" s="20"/>
      <c r="F106" s="20"/>
      <c r="J106" s="60"/>
      <c r="K106" s="60"/>
      <c r="L106" s="50"/>
      <c r="N106" s="117">
        <v>4.2024126773245785</v>
      </c>
      <c r="Q106" s="50">
        <f t="shared" si="11"/>
        <v>0</v>
      </c>
      <c r="S106" s="50">
        <f t="shared" si="12"/>
        <v>0</v>
      </c>
    </row>
    <row r="107" spans="1:19" hidden="1" outlineLevel="1" x14ac:dyDescent="0.35">
      <c r="A107" s="18" t="s">
        <v>25</v>
      </c>
      <c r="B107" s="19"/>
      <c r="C107" s="20"/>
      <c r="D107" s="20"/>
      <c r="E107" s="20"/>
      <c r="F107" s="20"/>
      <c r="J107" s="60"/>
      <c r="K107" s="60"/>
      <c r="L107" s="50"/>
      <c r="N107" s="117">
        <v>1.4667551961654861</v>
      </c>
      <c r="Q107" s="50">
        <f t="shared" si="11"/>
        <v>0</v>
      </c>
      <c r="S107" s="50">
        <f t="shared" si="12"/>
        <v>0</v>
      </c>
    </row>
    <row r="108" spans="1:19" hidden="1" outlineLevel="1" x14ac:dyDescent="0.35">
      <c r="A108" s="18" t="s">
        <v>26</v>
      </c>
      <c r="B108" s="19"/>
      <c r="C108" s="20"/>
      <c r="D108" s="20"/>
      <c r="E108" s="20"/>
      <c r="F108" s="20"/>
      <c r="J108" s="60"/>
      <c r="K108" s="60"/>
      <c r="L108" s="50"/>
      <c r="N108" s="117">
        <v>0.38950773992677024</v>
      </c>
      <c r="Q108" s="50">
        <f t="shared" si="11"/>
        <v>0</v>
      </c>
      <c r="S108" s="50">
        <f t="shared" si="12"/>
        <v>0</v>
      </c>
    </row>
    <row r="109" spans="1:19" hidden="1" outlineLevel="1" x14ac:dyDescent="0.35">
      <c r="A109" s="18" t="s">
        <v>27</v>
      </c>
      <c r="B109" s="19"/>
      <c r="C109" s="20"/>
      <c r="D109" s="20"/>
      <c r="E109" s="20"/>
      <c r="F109" s="20"/>
      <c r="J109" s="60"/>
      <c r="K109" s="60"/>
      <c r="L109" s="50"/>
      <c r="N109" s="117">
        <v>0</v>
      </c>
      <c r="Q109" s="50">
        <f t="shared" si="11"/>
        <v>0</v>
      </c>
      <c r="S109" s="50">
        <f t="shared" si="12"/>
        <v>0</v>
      </c>
    </row>
    <row r="110" spans="1:19" hidden="1" outlineLevel="1" x14ac:dyDescent="0.35">
      <c r="A110" s="18" t="s">
        <v>28</v>
      </c>
      <c r="B110" s="19"/>
      <c r="C110" s="20"/>
      <c r="D110" s="20"/>
      <c r="E110" s="20"/>
      <c r="F110" s="20"/>
      <c r="J110" s="60"/>
      <c r="K110" s="60"/>
      <c r="L110" s="50"/>
      <c r="N110" s="117">
        <v>0</v>
      </c>
      <c r="Q110" s="50">
        <f t="shared" si="11"/>
        <v>0</v>
      </c>
      <c r="S110" s="50">
        <f t="shared" si="12"/>
        <v>0</v>
      </c>
    </row>
    <row r="111" spans="1:19" hidden="1" outlineLevel="1" x14ac:dyDescent="0.35">
      <c r="A111" s="18" t="s">
        <v>29</v>
      </c>
      <c r="B111" s="19"/>
      <c r="C111" s="20"/>
      <c r="D111" s="20"/>
      <c r="E111" s="20"/>
      <c r="F111" s="20"/>
      <c r="J111" s="60"/>
      <c r="K111" s="60"/>
      <c r="L111" s="50"/>
      <c r="N111" s="117">
        <v>0</v>
      </c>
      <c r="Q111" s="50">
        <f t="shared" si="11"/>
        <v>0</v>
      </c>
      <c r="S111" s="50">
        <f t="shared" si="12"/>
        <v>0</v>
      </c>
    </row>
    <row r="112" spans="1:19" hidden="1" outlineLevel="1" x14ac:dyDescent="0.35">
      <c r="A112" s="18" t="s">
        <v>30</v>
      </c>
      <c r="B112" s="19"/>
      <c r="C112" s="20"/>
      <c r="D112" s="20"/>
      <c r="E112" s="20"/>
      <c r="F112" s="20"/>
      <c r="J112" s="60"/>
      <c r="K112" s="60"/>
      <c r="L112" s="50"/>
      <c r="N112" s="117">
        <v>0</v>
      </c>
      <c r="Q112" s="50">
        <f t="shared" si="11"/>
        <v>0</v>
      </c>
      <c r="S112" s="50">
        <f t="shared" si="12"/>
        <v>0</v>
      </c>
    </row>
    <row r="113" spans="1:19" hidden="1" outlineLevel="1" x14ac:dyDescent="0.35">
      <c r="A113" s="18" t="s">
        <v>31</v>
      </c>
      <c r="B113" s="19"/>
      <c r="C113" s="20"/>
      <c r="D113" s="20"/>
      <c r="E113" s="20"/>
      <c r="F113" s="20"/>
      <c r="J113" s="60"/>
      <c r="K113" s="60"/>
      <c r="L113" s="50"/>
      <c r="N113" s="117">
        <v>0</v>
      </c>
      <c r="Q113" s="50">
        <f t="shared" si="11"/>
        <v>0</v>
      </c>
      <c r="S113" s="50">
        <f t="shared" si="12"/>
        <v>0</v>
      </c>
    </row>
    <row r="114" spans="1:19" hidden="1" outlineLevel="1" x14ac:dyDescent="0.35">
      <c r="A114" s="18" t="s">
        <v>32</v>
      </c>
      <c r="B114" s="19"/>
      <c r="C114" s="20"/>
      <c r="D114" s="20"/>
      <c r="E114" s="20"/>
      <c r="F114" s="20"/>
      <c r="J114" s="60"/>
      <c r="K114" s="60"/>
      <c r="L114" s="50"/>
      <c r="N114" s="117">
        <v>0</v>
      </c>
      <c r="Q114" s="50">
        <f t="shared" si="11"/>
        <v>0</v>
      </c>
      <c r="S114" s="50">
        <f t="shared" si="12"/>
        <v>0</v>
      </c>
    </row>
    <row r="115" spans="1:19" collapsed="1" x14ac:dyDescent="0.35">
      <c r="A115" s="12" t="s">
        <v>97</v>
      </c>
      <c r="B115" s="21"/>
      <c r="C115" s="14"/>
      <c r="D115" s="14"/>
      <c r="E115" s="14"/>
      <c r="F115" s="14"/>
      <c r="J115" s="59"/>
      <c r="K115" s="59"/>
      <c r="L115" s="51"/>
      <c r="N115" s="116">
        <v>0</v>
      </c>
      <c r="Q115" s="51">
        <f t="shared" si="11"/>
        <v>0</v>
      </c>
      <c r="S115" s="51">
        <f t="shared" si="12"/>
        <v>0</v>
      </c>
    </row>
    <row r="118" spans="1:19" x14ac:dyDescent="0.35">
      <c r="A118" s="136" t="s">
        <v>35</v>
      </c>
    </row>
    <row r="119" spans="1:19" ht="90" x14ac:dyDescent="0.35">
      <c r="A119" s="7" t="s">
        <v>7</v>
      </c>
      <c r="B119" s="37" t="s">
        <v>9</v>
      </c>
      <c r="C119" s="38" t="s">
        <v>10</v>
      </c>
      <c r="D119" s="109" t="s">
        <v>121</v>
      </c>
      <c r="E119" s="110" t="s">
        <v>3</v>
      </c>
      <c r="F119" s="38" t="s">
        <v>4</v>
      </c>
      <c r="J119" s="36" t="s">
        <v>108</v>
      </c>
      <c r="K119" s="36" t="s">
        <v>109</v>
      </c>
      <c r="L119" s="36" t="s">
        <v>111</v>
      </c>
      <c r="N119" s="90" t="s">
        <v>139</v>
      </c>
      <c r="Q119" s="93" t="s">
        <v>88</v>
      </c>
      <c r="S119" s="93" t="s">
        <v>115</v>
      </c>
    </row>
    <row r="120" spans="1:19" x14ac:dyDescent="0.35">
      <c r="A120" s="8" t="s">
        <v>18</v>
      </c>
      <c r="B120" s="17"/>
      <c r="C120" s="10"/>
      <c r="D120" s="10"/>
      <c r="E120" s="10"/>
      <c r="F120" s="10"/>
      <c r="J120" s="58"/>
      <c r="K120" s="58"/>
      <c r="L120" s="49"/>
      <c r="N120" s="115">
        <v>0</v>
      </c>
      <c r="Q120" s="49">
        <f t="shared" ref="Q120:Q135" si="13">12*F120*$N120</f>
        <v>0</v>
      </c>
      <c r="S120" s="49">
        <f t="shared" ref="S120:S135" si="14">12*L120*$N120</f>
        <v>0</v>
      </c>
    </row>
    <row r="121" spans="1:19" x14ac:dyDescent="0.35">
      <c r="A121" s="18" t="s">
        <v>19</v>
      </c>
      <c r="B121" s="19"/>
      <c r="C121" s="20"/>
      <c r="D121" s="20"/>
      <c r="E121" s="20"/>
      <c r="F121" s="20"/>
      <c r="J121" s="60"/>
      <c r="K121" s="60"/>
      <c r="L121" s="50"/>
      <c r="N121" s="117">
        <v>296.53487939731241</v>
      </c>
      <c r="Q121" s="50">
        <f t="shared" si="13"/>
        <v>0</v>
      </c>
      <c r="S121" s="50">
        <f t="shared" si="14"/>
        <v>0</v>
      </c>
    </row>
    <row r="122" spans="1:19" hidden="1" outlineLevel="1" x14ac:dyDescent="0.35">
      <c r="A122" s="18" t="s">
        <v>20</v>
      </c>
      <c r="B122" s="19"/>
      <c r="C122" s="20"/>
      <c r="D122" s="20"/>
      <c r="E122" s="20"/>
      <c r="F122" s="20"/>
      <c r="J122" s="60"/>
      <c r="K122" s="60"/>
      <c r="L122" s="50"/>
      <c r="N122" s="117">
        <v>354.57887160146282</v>
      </c>
      <c r="Q122" s="50">
        <f t="shared" si="13"/>
        <v>0</v>
      </c>
      <c r="S122" s="50">
        <f t="shared" si="14"/>
        <v>0</v>
      </c>
    </row>
    <row r="123" spans="1:19" hidden="1" outlineLevel="1" x14ac:dyDescent="0.35">
      <c r="A123" s="18" t="s">
        <v>21</v>
      </c>
      <c r="B123" s="19"/>
      <c r="C123" s="20"/>
      <c r="D123" s="20"/>
      <c r="E123" s="20"/>
      <c r="F123" s="20"/>
      <c r="J123" s="60"/>
      <c r="K123" s="60"/>
      <c r="L123" s="50"/>
      <c r="N123" s="117">
        <v>350.89135133928772</v>
      </c>
      <c r="Q123" s="50">
        <f t="shared" si="13"/>
        <v>0</v>
      </c>
      <c r="S123" s="50">
        <f t="shared" si="14"/>
        <v>0</v>
      </c>
    </row>
    <row r="124" spans="1:19" hidden="1" outlineLevel="1" x14ac:dyDescent="0.35">
      <c r="A124" s="18" t="s">
        <v>22</v>
      </c>
      <c r="B124" s="19"/>
      <c r="C124" s="20"/>
      <c r="D124" s="20"/>
      <c r="E124" s="20"/>
      <c r="F124" s="20"/>
      <c r="J124" s="60"/>
      <c r="K124" s="60"/>
      <c r="L124" s="50"/>
      <c r="N124" s="117">
        <v>266.91348501725804</v>
      </c>
      <c r="Q124" s="50">
        <f t="shared" si="13"/>
        <v>0</v>
      </c>
      <c r="S124" s="50">
        <f t="shared" si="14"/>
        <v>0</v>
      </c>
    </row>
    <row r="125" spans="1:19" hidden="1" outlineLevel="1" x14ac:dyDescent="0.35">
      <c r="A125" s="18" t="s">
        <v>23</v>
      </c>
      <c r="B125" s="19"/>
      <c r="C125" s="20"/>
      <c r="D125" s="20"/>
      <c r="E125" s="20"/>
      <c r="F125" s="20"/>
      <c r="J125" s="60"/>
      <c r="K125" s="60"/>
      <c r="L125" s="50"/>
      <c r="N125" s="117">
        <v>201.38721829855666</v>
      </c>
      <c r="Q125" s="50">
        <f t="shared" si="13"/>
        <v>0</v>
      </c>
      <c r="S125" s="50">
        <f t="shared" si="14"/>
        <v>0</v>
      </c>
    </row>
    <row r="126" spans="1:19" hidden="1" outlineLevel="1" x14ac:dyDescent="0.35">
      <c r="A126" s="18" t="s">
        <v>24</v>
      </c>
      <c r="B126" s="19"/>
      <c r="C126" s="20"/>
      <c r="D126" s="20"/>
      <c r="E126" s="20"/>
      <c r="F126" s="20"/>
      <c r="J126" s="60"/>
      <c r="K126" s="60"/>
      <c r="L126" s="50"/>
      <c r="N126" s="117">
        <v>179.28256102772659</v>
      </c>
      <c r="Q126" s="50">
        <f t="shared" si="13"/>
        <v>0</v>
      </c>
      <c r="S126" s="50">
        <f t="shared" si="14"/>
        <v>0</v>
      </c>
    </row>
    <row r="127" spans="1:19" hidden="1" outlineLevel="1" x14ac:dyDescent="0.35">
      <c r="A127" s="18" t="s">
        <v>25</v>
      </c>
      <c r="B127" s="19"/>
      <c r="C127" s="20"/>
      <c r="D127" s="20"/>
      <c r="E127" s="20"/>
      <c r="F127" s="20"/>
      <c r="J127" s="60"/>
      <c r="K127" s="60"/>
      <c r="L127" s="50"/>
      <c r="N127" s="117">
        <v>106.79371419720076</v>
      </c>
      <c r="Q127" s="50">
        <f t="shared" si="13"/>
        <v>0</v>
      </c>
      <c r="S127" s="50">
        <f t="shared" si="14"/>
        <v>0</v>
      </c>
    </row>
    <row r="128" spans="1:19" hidden="1" outlineLevel="1" x14ac:dyDescent="0.35">
      <c r="A128" s="18" t="s">
        <v>26</v>
      </c>
      <c r="B128" s="19"/>
      <c r="C128" s="20"/>
      <c r="D128" s="20"/>
      <c r="E128" s="20"/>
      <c r="F128" s="20"/>
      <c r="J128" s="60"/>
      <c r="K128" s="60"/>
      <c r="L128" s="50"/>
      <c r="N128" s="117">
        <v>44.312287894994554</v>
      </c>
      <c r="Q128" s="50">
        <f t="shared" si="13"/>
        <v>0</v>
      </c>
      <c r="S128" s="50">
        <f t="shared" si="14"/>
        <v>0</v>
      </c>
    </row>
    <row r="129" spans="1:19" hidden="1" outlineLevel="1" x14ac:dyDescent="0.35">
      <c r="A129" s="18" t="s">
        <v>27</v>
      </c>
      <c r="B129" s="19"/>
      <c r="C129" s="20"/>
      <c r="D129" s="20"/>
      <c r="E129" s="20"/>
      <c r="F129" s="20"/>
      <c r="J129" s="60"/>
      <c r="K129" s="60"/>
      <c r="L129" s="50"/>
      <c r="N129" s="117">
        <v>10.376662311713703</v>
      </c>
      <c r="Q129" s="50">
        <f t="shared" si="13"/>
        <v>0</v>
      </c>
      <c r="S129" s="50">
        <f t="shared" si="14"/>
        <v>0</v>
      </c>
    </row>
    <row r="130" spans="1:19" hidden="1" outlineLevel="1" x14ac:dyDescent="0.35">
      <c r="A130" s="18" t="s">
        <v>28</v>
      </c>
      <c r="B130" s="19"/>
      <c r="C130" s="20"/>
      <c r="D130" s="20"/>
      <c r="E130" s="20"/>
      <c r="F130" s="20"/>
      <c r="J130" s="60"/>
      <c r="K130" s="60"/>
      <c r="L130" s="50"/>
      <c r="N130" s="117">
        <v>0</v>
      </c>
      <c r="Q130" s="50">
        <f t="shared" si="13"/>
        <v>0</v>
      </c>
      <c r="S130" s="50">
        <f t="shared" si="14"/>
        <v>0</v>
      </c>
    </row>
    <row r="131" spans="1:19" hidden="1" outlineLevel="1" x14ac:dyDescent="0.35">
      <c r="A131" s="18" t="s">
        <v>29</v>
      </c>
      <c r="B131" s="19"/>
      <c r="C131" s="20"/>
      <c r="D131" s="20"/>
      <c r="E131" s="20"/>
      <c r="F131" s="20"/>
      <c r="J131" s="60"/>
      <c r="K131" s="60"/>
      <c r="L131" s="50"/>
      <c r="N131" s="117">
        <v>0</v>
      </c>
      <c r="Q131" s="50">
        <f t="shared" si="13"/>
        <v>0</v>
      </c>
      <c r="S131" s="50">
        <f t="shared" si="14"/>
        <v>0</v>
      </c>
    </row>
    <row r="132" spans="1:19" hidden="1" outlineLevel="1" x14ac:dyDescent="0.35">
      <c r="A132" s="18" t="s">
        <v>30</v>
      </c>
      <c r="B132" s="19"/>
      <c r="C132" s="20"/>
      <c r="D132" s="20"/>
      <c r="E132" s="20"/>
      <c r="F132" s="20"/>
      <c r="J132" s="60"/>
      <c r="K132" s="60"/>
      <c r="L132" s="50"/>
      <c r="N132" s="117">
        <v>0</v>
      </c>
      <c r="Q132" s="50">
        <f t="shared" si="13"/>
        <v>0</v>
      </c>
      <c r="S132" s="50">
        <f t="shared" si="14"/>
        <v>0</v>
      </c>
    </row>
    <row r="133" spans="1:19" hidden="1" outlineLevel="1" x14ac:dyDescent="0.35">
      <c r="A133" s="18" t="s">
        <v>31</v>
      </c>
      <c r="B133" s="19"/>
      <c r="C133" s="20"/>
      <c r="D133" s="20"/>
      <c r="E133" s="20"/>
      <c r="F133" s="20"/>
      <c r="J133" s="60"/>
      <c r="K133" s="60"/>
      <c r="L133" s="50"/>
      <c r="N133" s="117">
        <v>0</v>
      </c>
      <c r="Q133" s="50">
        <f t="shared" si="13"/>
        <v>0</v>
      </c>
      <c r="S133" s="50">
        <f t="shared" si="14"/>
        <v>0</v>
      </c>
    </row>
    <row r="134" spans="1:19" hidden="1" outlineLevel="1" x14ac:dyDescent="0.35">
      <c r="A134" s="18" t="s">
        <v>32</v>
      </c>
      <c r="B134" s="19"/>
      <c r="C134" s="20"/>
      <c r="D134" s="20"/>
      <c r="E134" s="20"/>
      <c r="F134" s="20"/>
      <c r="J134" s="60"/>
      <c r="K134" s="60"/>
      <c r="L134" s="50"/>
      <c r="N134" s="117">
        <v>0</v>
      </c>
      <c r="Q134" s="50">
        <f t="shared" si="13"/>
        <v>0</v>
      </c>
      <c r="S134" s="50">
        <f t="shared" si="14"/>
        <v>0</v>
      </c>
    </row>
    <row r="135" spans="1:19" collapsed="1" x14ac:dyDescent="0.35">
      <c r="A135" s="12" t="s">
        <v>97</v>
      </c>
      <c r="B135" s="21"/>
      <c r="C135" s="14"/>
      <c r="D135" s="14"/>
      <c r="E135" s="14"/>
      <c r="F135" s="14"/>
      <c r="J135" s="59"/>
      <c r="K135" s="59"/>
      <c r="L135" s="51"/>
      <c r="N135" s="116">
        <v>0</v>
      </c>
      <c r="Q135" s="51">
        <f t="shared" si="13"/>
        <v>0</v>
      </c>
      <c r="S135" s="51">
        <f t="shared" si="14"/>
        <v>0</v>
      </c>
    </row>
    <row r="137" spans="1:19" ht="90" x14ac:dyDescent="0.35">
      <c r="A137" s="7" t="s">
        <v>8</v>
      </c>
      <c r="B137" s="37" t="s">
        <v>9</v>
      </c>
      <c r="C137" s="38" t="s">
        <v>10</v>
      </c>
      <c r="D137" s="109" t="s">
        <v>121</v>
      </c>
      <c r="E137" s="110" t="s">
        <v>3</v>
      </c>
      <c r="F137" s="38" t="s">
        <v>4</v>
      </c>
      <c r="J137" s="36" t="s">
        <v>108</v>
      </c>
      <c r="K137" s="36" t="s">
        <v>109</v>
      </c>
      <c r="L137" s="36" t="s">
        <v>111</v>
      </c>
      <c r="N137" s="90" t="s">
        <v>139</v>
      </c>
      <c r="Q137" s="93" t="s">
        <v>88</v>
      </c>
      <c r="S137" s="93" t="s">
        <v>115</v>
      </c>
    </row>
    <row r="138" spans="1:19" x14ac:dyDescent="0.35">
      <c r="A138" s="8" t="s">
        <v>18</v>
      </c>
      <c r="B138" s="17"/>
      <c r="C138" s="10"/>
      <c r="D138" s="10"/>
      <c r="E138" s="10"/>
      <c r="F138" s="10"/>
      <c r="J138" s="58"/>
      <c r="K138" s="58"/>
      <c r="L138" s="49"/>
      <c r="N138" s="115">
        <v>0</v>
      </c>
      <c r="Q138" s="49">
        <f t="shared" ref="Q138:Q153" si="15">12*F138*$N138</f>
        <v>0</v>
      </c>
      <c r="S138" s="49">
        <f t="shared" ref="S138:S153" si="16">12*L138*$N138</f>
        <v>0</v>
      </c>
    </row>
    <row r="139" spans="1:19" x14ac:dyDescent="0.35">
      <c r="A139" s="18" t="s">
        <v>19</v>
      </c>
      <c r="B139" s="19"/>
      <c r="C139" s="20"/>
      <c r="D139" s="20"/>
      <c r="E139" s="20"/>
      <c r="F139" s="20"/>
      <c r="J139" s="60"/>
      <c r="K139" s="60"/>
      <c r="L139" s="50"/>
      <c r="N139" s="117">
        <v>13.03279927197706</v>
      </c>
      <c r="Q139" s="50">
        <f t="shared" si="15"/>
        <v>0</v>
      </c>
      <c r="S139" s="50">
        <f t="shared" si="16"/>
        <v>0</v>
      </c>
    </row>
    <row r="140" spans="1:19" hidden="1" outlineLevel="1" x14ac:dyDescent="0.35">
      <c r="A140" s="18" t="s">
        <v>20</v>
      </c>
      <c r="B140" s="19"/>
      <c r="C140" s="20"/>
      <c r="D140" s="20"/>
      <c r="E140" s="20"/>
      <c r="F140" s="20"/>
      <c r="J140" s="60"/>
      <c r="K140" s="60"/>
      <c r="L140" s="50"/>
      <c r="N140" s="117">
        <v>15.583850604887308</v>
      </c>
      <c r="Q140" s="50">
        <f t="shared" si="15"/>
        <v>0</v>
      </c>
      <c r="S140" s="50">
        <f t="shared" si="16"/>
        <v>0</v>
      </c>
    </row>
    <row r="141" spans="1:19" hidden="1" outlineLevel="1" x14ac:dyDescent="0.35">
      <c r="A141" s="18" t="s">
        <v>21</v>
      </c>
      <c r="B141" s="19"/>
      <c r="C141" s="20"/>
      <c r="D141" s="20"/>
      <c r="E141" s="20"/>
      <c r="F141" s="20"/>
      <c r="J141" s="60"/>
      <c r="K141" s="60"/>
      <c r="L141" s="50"/>
      <c r="N141" s="117">
        <v>15.42178295373628</v>
      </c>
      <c r="Q141" s="50">
        <f t="shared" si="15"/>
        <v>0</v>
      </c>
      <c r="S141" s="50">
        <f t="shared" si="16"/>
        <v>0</v>
      </c>
    </row>
    <row r="142" spans="1:19" hidden="1" outlineLevel="1" x14ac:dyDescent="0.35">
      <c r="A142" s="18" t="s">
        <v>22</v>
      </c>
      <c r="B142" s="19"/>
      <c r="C142" s="20"/>
      <c r="D142" s="20"/>
      <c r="E142" s="20"/>
      <c r="F142" s="20"/>
      <c r="J142" s="60"/>
      <c r="K142" s="60"/>
      <c r="L142" s="50"/>
      <c r="N142" s="117">
        <v>11.730929866610856</v>
      </c>
      <c r="Q142" s="50">
        <f t="shared" si="15"/>
        <v>0</v>
      </c>
      <c r="S142" s="50">
        <f t="shared" si="16"/>
        <v>0</v>
      </c>
    </row>
    <row r="143" spans="1:19" hidden="1" outlineLevel="1" x14ac:dyDescent="0.35">
      <c r="A143" s="18" t="s">
        <v>23</v>
      </c>
      <c r="B143" s="19"/>
      <c r="C143" s="20"/>
      <c r="D143" s="20"/>
      <c r="E143" s="20"/>
      <c r="F143" s="20"/>
      <c r="J143" s="60"/>
      <c r="K143" s="60"/>
      <c r="L143" s="50"/>
      <c r="N143" s="117">
        <v>8.8510302645048728</v>
      </c>
      <c r="Q143" s="50">
        <f t="shared" si="15"/>
        <v>0</v>
      </c>
      <c r="S143" s="50">
        <f t="shared" si="16"/>
        <v>0</v>
      </c>
    </row>
    <row r="144" spans="1:19" hidden="1" outlineLevel="1" x14ac:dyDescent="0.35">
      <c r="A144" s="18" t="s">
        <v>24</v>
      </c>
      <c r="B144" s="19"/>
      <c r="C144" s="20"/>
      <c r="D144" s="20"/>
      <c r="E144" s="20"/>
      <c r="F144" s="20"/>
      <c r="J144" s="60"/>
      <c r="K144" s="60"/>
      <c r="L144" s="50"/>
      <c r="N144" s="117">
        <v>7.8795237699835825</v>
      </c>
      <c r="Q144" s="50">
        <f t="shared" si="15"/>
        <v>0</v>
      </c>
      <c r="S144" s="50">
        <f t="shared" si="16"/>
        <v>0</v>
      </c>
    </row>
    <row r="145" spans="1:19" hidden="1" outlineLevel="1" x14ac:dyDescent="0.35">
      <c r="A145" s="18" t="s">
        <v>25</v>
      </c>
      <c r="B145" s="19"/>
      <c r="C145" s="20"/>
      <c r="D145" s="20"/>
      <c r="E145" s="20"/>
      <c r="F145" s="20"/>
      <c r="J145" s="60"/>
      <c r="K145" s="60"/>
      <c r="L145" s="50"/>
      <c r="N145" s="117">
        <v>4.6936166277295568</v>
      </c>
      <c r="Q145" s="50">
        <f t="shared" si="15"/>
        <v>0</v>
      </c>
      <c r="S145" s="50">
        <f t="shared" si="16"/>
        <v>0</v>
      </c>
    </row>
    <row r="146" spans="1:19" hidden="1" outlineLevel="1" x14ac:dyDescent="0.35">
      <c r="A146" s="18" t="s">
        <v>26</v>
      </c>
      <c r="B146" s="19"/>
      <c r="C146" s="20"/>
      <c r="D146" s="20"/>
      <c r="E146" s="20"/>
      <c r="F146" s="20"/>
      <c r="J146" s="60"/>
      <c r="K146" s="60"/>
      <c r="L146" s="50"/>
      <c r="N146" s="117">
        <v>1.947538699633852</v>
      </c>
      <c r="Q146" s="50">
        <f t="shared" si="15"/>
        <v>0</v>
      </c>
      <c r="S146" s="50">
        <f t="shared" si="16"/>
        <v>0</v>
      </c>
    </row>
    <row r="147" spans="1:19" hidden="1" outlineLevel="1" x14ac:dyDescent="0.35">
      <c r="A147" s="18" t="s">
        <v>27</v>
      </c>
      <c r="B147" s="19"/>
      <c r="C147" s="20"/>
      <c r="D147" s="20"/>
      <c r="E147" s="20"/>
      <c r="F147" s="20"/>
      <c r="J147" s="60"/>
      <c r="K147" s="60"/>
      <c r="L147" s="50"/>
      <c r="N147" s="117">
        <v>0.45605750425216196</v>
      </c>
      <c r="Q147" s="50">
        <f t="shared" si="15"/>
        <v>0</v>
      </c>
      <c r="S147" s="50">
        <f t="shared" si="16"/>
        <v>0</v>
      </c>
    </row>
    <row r="148" spans="1:19" hidden="1" outlineLevel="1" x14ac:dyDescent="0.35">
      <c r="A148" s="18" t="s">
        <v>28</v>
      </c>
      <c r="B148" s="19"/>
      <c r="C148" s="20"/>
      <c r="D148" s="20"/>
      <c r="E148" s="20"/>
      <c r="F148" s="20"/>
      <c r="J148" s="60"/>
      <c r="K148" s="60"/>
      <c r="L148" s="50"/>
      <c r="N148" s="117">
        <v>0</v>
      </c>
      <c r="Q148" s="50">
        <f t="shared" si="15"/>
        <v>0</v>
      </c>
      <c r="S148" s="50">
        <f t="shared" si="16"/>
        <v>0</v>
      </c>
    </row>
    <row r="149" spans="1:19" hidden="1" outlineLevel="1" x14ac:dyDescent="0.35">
      <c r="A149" s="18" t="s">
        <v>29</v>
      </c>
      <c r="B149" s="19"/>
      <c r="C149" s="20"/>
      <c r="D149" s="20"/>
      <c r="E149" s="20"/>
      <c r="F149" s="20"/>
      <c r="J149" s="60"/>
      <c r="K149" s="60"/>
      <c r="L149" s="50"/>
      <c r="N149" s="117">
        <v>0</v>
      </c>
      <c r="Q149" s="50">
        <f t="shared" si="15"/>
        <v>0</v>
      </c>
      <c r="S149" s="50">
        <f t="shared" si="16"/>
        <v>0</v>
      </c>
    </row>
    <row r="150" spans="1:19" hidden="1" outlineLevel="1" x14ac:dyDescent="0.35">
      <c r="A150" s="18" t="s">
        <v>30</v>
      </c>
      <c r="B150" s="19"/>
      <c r="C150" s="20"/>
      <c r="D150" s="20"/>
      <c r="E150" s="20"/>
      <c r="F150" s="20"/>
      <c r="J150" s="60"/>
      <c r="K150" s="60"/>
      <c r="L150" s="50"/>
      <c r="N150" s="117">
        <v>0</v>
      </c>
      <c r="Q150" s="50">
        <f t="shared" si="15"/>
        <v>0</v>
      </c>
      <c r="S150" s="50">
        <f t="shared" si="16"/>
        <v>0</v>
      </c>
    </row>
    <row r="151" spans="1:19" hidden="1" outlineLevel="1" x14ac:dyDescent="0.35">
      <c r="A151" s="18" t="s">
        <v>31</v>
      </c>
      <c r="B151" s="19"/>
      <c r="C151" s="20"/>
      <c r="D151" s="20"/>
      <c r="E151" s="20"/>
      <c r="F151" s="20"/>
      <c r="J151" s="60"/>
      <c r="K151" s="60"/>
      <c r="L151" s="50"/>
      <c r="N151" s="117">
        <v>0</v>
      </c>
      <c r="Q151" s="50">
        <f t="shared" si="15"/>
        <v>0</v>
      </c>
      <c r="S151" s="50">
        <f t="shared" si="16"/>
        <v>0</v>
      </c>
    </row>
    <row r="152" spans="1:19" hidden="1" outlineLevel="1" x14ac:dyDescent="0.35">
      <c r="A152" s="18" t="s">
        <v>32</v>
      </c>
      <c r="B152" s="19"/>
      <c r="C152" s="20"/>
      <c r="D152" s="20"/>
      <c r="E152" s="20"/>
      <c r="F152" s="20"/>
      <c r="J152" s="60"/>
      <c r="K152" s="60"/>
      <c r="L152" s="50"/>
      <c r="N152" s="117">
        <v>0</v>
      </c>
      <c r="Q152" s="50">
        <f t="shared" si="15"/>
        <v>0</v>
      </c>
      <c r="S152" s="50">
        <f t="shared" si="16"/>
        <v>0</v>
      </c>
    </row>
    <row r="153" spans="1:19" collapsed="1" x14ac:dyDescent="0.35">
      <c r="A153" s="12" t="s">
        <v>97</v>
      </c>
      <c r="B153" s="21"/>
      <c r="C153" s="14"/>
      <c r="D153" s="14"/>
      <c r="E153" s="14"/>
      <c r="F153" s="14"/>
      <c r="J153" s="59"/>
      <c r="K153" s="59"/>
      <c r="L153" s="51"/>
      <c r="N153" s="116">
        <v>0</v>
      </c>
      <c r="Q153" s="51">
        <f t="shared" si="15"/>
        <v>0</v>
      </c>
      <c r="S153" s="51">
        <f t="shared" si="16"/>
        <v>0</v>
      </c>
    </row>
    <row r="156" spans="1:19" x14ac:dyDescent="0.35">
      <c r="A156" s="136" t="s">
        <v>36</v>
      </c>
    </row>
    <row r="157" spans="1:19" ht="90" x14ac:dyDescent="0.35">
      <c r="A157" s="7" t="s">
        <v>7</v>
      </c>
      <c r="B157" s="37" t="s">
        <v>9</v>
      </c>
      <c r="C157" s="38" t="s">
        <v>10</v>
      </c>
      <c r="D157" s="109" t="s">
        <v>121</v>
      </c>
      <c r="E157" s="110" t="s">
        <v>3</v>
      </c>
      <c r="F157" s="38" t="s">
        <v>4</v>
      </c>
      <c r="J157" s="36" t="s">
        <v>108</v>
      </c>
      <c r="K157" s="36" t="s">
        <v>109</v>
      </c>
      <c r="L157" s="36" t="s">
        <v>111</v>
      </c>
      <c r="N157" s="90" t="s">
        <v>139</v>
      </c>
      <c r="Q157" s="93" t="s">
        <v>88</v>
      </c>
      <c r="S157" s="93" t="s">
        <v>115</v>
      </c>
    </row>
    <row r="158" spans="1:19" x14ac:dyDescent="0.35">
      <c r="A158" s="8" t="s">
        <v>18</v>
      </c>
      <c r="B158" s="17"/>
      <c r="C158" s="10"/>
      <c r="D158" s="10"/>
      <c r="E158" s="10"/>
      <c r="F158" s="10"/>
      <c r="J158" s="58"/>
      <c r="K158" s="58"/>
      <c r="L158" s="49"/>
      <c r="N158" s="115">
        <v>0</v>
      </c>
      <c r="Q158" s="49">
        <f t="shared" ref="Q158:Q173" si="17">12*F158*$N158</f>
        <v>0</v>
      </c>
      <c r="S158" s="49">
        <f t="shared" ref="S158:S173" si="18">12*L158*$N158</f>
        <v>0</v>
      </c>
    </row>
    <row r="159" spans="1:19" x14ac:dyDescent="0.35">
      <c r="A159" s="18" t="s">
        <v>19</v>
      </c>
      <c r="B159" s="19"/>
      <c r="C159" s="20"/>
      <c r="D159" s="20"/>
      <c r="E159" s="20"/>
      <c r="F159" s="20"/>
      <c r="J159" s="60"/>
      <c r="K159" s="60"/>
      <c r="L159" s="50"/>
      <c r="N159" s="117">
        <v>0</v>
      </c>
      <c r="Q159" s="50">
        <f t="shared" si="17"/>
        <v>0</v>
      </c>
      <c r="S159" s="50">
        <f t="shared" si="18"/>
        <v>0</v>
      </c>
    </row>
    <row r="160" spans="1:19" hidden="1" outlineLevel="1" x14ac:dyDescent="0.35">
      <c r="A160" s="18" t="s">
        <v>20</v>
      </c>
      <c r="B160" s="19"/>
      <c r="C160" s="20"/>
      <c r="D160" s="20"/>
      <c r="E160" s="20"/>
      <c r="F160" s="20"/>
      <c r="J160" s="60"/>
      <c r="K160" s="60"/>
      <c r="L160" s="50"/>
      <c r="N160" s="117">
        <v>295.48239300121907</v>
      </c>
      <c r="Q160" s="50">
        <f t="shared" si="17"/>
        <v>0</v>
      </c>
      <c r="S160" s="50">
        <f t="shared" si="18"/>
        <v>0</v>
      </c>
    </row>
    <row r="161" spans="1:19" hidden="1" outlineLevel="1" x14ac:dyDescent="0.35">
      <c r="A161" s="18" t="s">
        <v>21</v>
      </c>
      <c r="B161" s="19"/>
      <c r="C161" s="20"/>
      <c r="D161" s="20"/>
      <c r="E161" s="20"/>
      <c r="F161" s="20"/>
      <c r="J161" s="60"/>
      <c r="K161" s="60"/>
      <c r="L161" s="50"/>
      <c r="N161" s="117">
        <v>350.89135133928772</v>
      </c>
      <c r="Q161" s="50">
        <f t="shared" si="17"/>
        <v>0</v>
      </c>
      <c r="S161" s="50">
        <f t="shared" si="18"/>
        <v>0</v>
      </c>
    </row>
    <row r="162" spans="1:19" hidden="1" outlineLevel="1" x14ac:dyDescent="0.35">
      <c r="A162" s="18" t="s">
        <v>22</v>
      </c>
      <c r="B162" s="19"/>
      <c r="C162" s="20"/>
      <c r="D162" s="20"/>
      <c r="E162" s="20"/>
      <c r="F162" s="20"/>
      <c r="J162" s="60"/>
      <c r="K162" s="60"/>
      <c r="L162" s="50"/>
      <c r="N162" s="117">
        <v>338.93775875207365</v>
      </c>
      <c r="Q162" s="50">
        <f t="shared" si="17"/>
        <v>0</v>
      </c>
      <c r="S162" s="50">
        <f t="shared" si="18"/>
        <v>0</v>
      </c>
    </row>
    <row r="163" spans="1:19" hidden="1" outlineLevel="1" x14ac:dyDescent="0.35">
      <c r="A163" s="18" t="s">
        <v>23</v>
      </c>
      <c r="B163" s="19"/>
      <c r="C163" s="20"/>
      <c r="D163" s="20"/>
      <c r="E163" s="20"/>
      <c r="F163" s="20"/>
      <c r="J163" s="60"/>
      <c r="K163" s="60"/>
      <c r="L163" s="50"/>
      <c r="N163" s="117">
        <v>302.08082744783508</v>
      </c>
      <c r="Q163" s="50">
        <f t="shared" si="17"/>
        <v>0</v>
      </c>
      <c r="S163" s="50">
        <f t="shared" si="18"/>
        <v>0</v>
      </c>
    </row>
    <row r="164" spans="1:19" hidden="1" outlineLevel="1" x14ac:dyDescent="0.35">
      <c r="A164" s="18" t="s">
        <v>24</v>
      </c>
      <c r="B164" s="19"/>
      <c r="C164" s="20"/>
      <c r="D164" s="20"/>
      <c r="E164" s="20"/>
      <c r="F164" s="20"/>
      <c r="J164" s="60"/>
      <c r="K164" s="60"/>
      <c r="L164" s="50"/>
      <c r="N164" s="117">
        <v>217.31219518512319</v>
      </c>
      <c r="Q164" s="50">
        <f t="shared" si="17"/>
        <v>0</v>
      </c>
      <c r="S164" s="50">
        <f t="shared" si="18"/>
        <v>0</v>
      </c>
    </row>
    <row r="165" spans="1:19" hidden="1" outlineLevel="1" x14ac:dyDescent="0.35">
      <c r="A165" s="18" t="s">
        <v>25</v>
      </c>
      <c r="B165" s="19"/>
      <c r="C165" s="20"/>
      <c r="D165" s="20"/>
      <c r="E165" s="20"/>
      <c r="F165" s="20"/>
      <c r="J165" s="60"/>
      <c r="K165" s="60"/>
      <c r="L165" s="50"/>
      <c r="N165" s="117">
        <v>200.23821411975143</v>
      </c>
      <c r="Q165" s="50">
        <f t="shared" si="17"/>
        <v>0</v>
      </c>
      <c r="S165" s="50">
        <f t="shared" si="18"/>
        <v>0</v>
      </c>
    </row>
    <row r="166" spans="1:19" hidden="1" outlineLevel="1" x14ac:dyDescent="0.35">
      <c r="A166" s="18" t="s">
        <v>26</v>
      </c>
      <c r="B166" s="19"/>
      <c r="C166" s="20"/>
      <c r="D166" s="20"/>
      <c r="E166" s="20"/>
      <c r="F166" s="20"/>
      <c r="J166" s="60"/>
      <c r="K166" s="60"/>
      <c r="L166" s="50"/>
      <c r="N166" s="117">
        <v>141.79932126398259</v>
      </c>
      <c r="Q166" s="50">
        <f t="shared" si="17"/>
        <v>0</v>
      </c>
      <c r="S166" s="50">
        <f t="shared" si="18"/>
        <v>0</v>
      </c>
    </row>
    <row r="167" spans="1:19" hidden="1" outlineLevel="1" x14ac:dyDescent="0.35">
      <c r="A167" s="18" t="s">
        <v>27</v>
      </c>
      <c r="B167" s="19"/>
      <c r="C167" s="20"/>
      <c r="D167" s="20"/>
      <c r="E167" s="20"/>
      <c r="F167" s="20"/>
      <c r="J167" s="60"/>
      <c r="K167" s="60"/>
      <c r="L167" s="50"/>
      <c r="N167" s="117">
        <v>51.883311558568522</v>
      </c>
      <c r="Q167" s="50">
        <f t="shared" si="17"/>
        <v>0</v>
      </c>
      <c r="S167" s="50">
        <f t="shared" si="18"/>
        <v>0</v>
      </c>
    </row>
    <row r="168" spans="1:19" hidden="1" outlineLevel="1" x14ac:dyDescent="0.35">
      <c r="A168" s="18" t="s">
        <v>28</v>
      </c>
      <c r="B168" s="19"/>
      <c r="C168" s="20"/>
      <c r="D168" s="20"/>
      <c r="E168" s="20"/>
      <c r="F168" s="20"/>
      <c r="J168" s="60"/>
      <c r="K168" s="60"/>
      <c r="L168" s="50"/>
      <c r="N168" s="117">
        <v>12.063518969694053</v>
      </c>
      <c r="Q168" s="50">
        <f t="shared" si="17"/>
        <v>0</v>
      </c>
      <c r="S168" s="50">
        <f t="shared" si="18"/>
        <v>0</v>
      </c>
    </row>
    <row r="169" spans="1:19" hidden="1" outlineLevel="1" x14ac:dyDescent="0.35">
      <c r="A169" s="18" t="s">
        <v>29</v>
      </c>
      <c r="B169" s="19"/>
      <c r="C169" s="20"/>
      <c r="D169" s="20"/>
      <c r="E169" s="20"/>
      <c r="F169" s="20"/>
      <c r="J169" s="60"/>
      <c r="K169" s="60"/>
      <c r="L169" s="50"/>
      <c r="N169" s="117">
        <v>0</v>
      </c>
      <c r="Q169" s="50">
        <f t="shared" si="17"/>
        <v>0</v>
      </c>
      <c r="S169" s="50">
        <f t="shared" si="18"/>
        <v>0</v>
      </c>
    </row>
    <row r="170" spans="1:19" hidden="1" outlineLevel="1" x14ac:dyDescent="0.35">
      <c r="A170" s="18" t="s">
        <v>30</v>
      </c>
      <c r="B170" s="19"/>
      <c r="C170" s="20"/>
      <c r="D170" s="20"/>
      <c r="E170" s="20"/>
      <c r="F170" s="20"/>
      <c r="J170" s="60"/>
      <c r="K170" s="60"/>
      <c r="L170" s="50"/>
      <c r="N170" s="117">
        <v>0</v>
      </c>
      <c r="Q170" s="50">
        <f t="shared" si="17"/>
        <v>0</v>
      </c>
      <c r="S170" s="50">
        <f t="shared" si="18"/>
        <v>0</v>
      </c>
    </row>
    <row r="171" spans="1:19" hidden="1" outlineLevel="1" x14ac:dyDescent="0.35">
      <c r="A171" s="18" t="s">
        <v>31</v>
      </c>
      <c r="B171" s="19"/>
      <c r="C171" s="20"/>
      <c r="D171" s="20"/>
      <c r="E171" s="20"/>
      <c r="F171" s="20"/>
      <c r="J171" s="60"/>
      <c r="K171" s="60"/>
      <c r="L171" s="50"/>
      <c r="N171" s="117">
        <v>0</v>
      </c>
      <c r="Q171" s="50">
        <f t="shared" si="17"/>
        <v>0</v>
      </c>
      <c r="S171" s="50">
        <f t="shared" si="18"/>
        <v>0</v>
      </c>
    </row>
    <row r="172" spans="1:19" hidden="1" outlineLevel="1" x14ac:dyDescent="0.35">
      <c r="A172" s="18" t="s">
        <v>32</v>
      </c>
      <c r="B172" s="19"/>
      <c r="C172" s="20"/>
      <c r="D172" s="20"/>
      <c r="E172" s="20"/>
      <c r="F172" s="20"/>
      <c r="J172" s="60"/>
      <c r="K172" s="60"/>
      <c r="L172" s="50"/>
      <c r="N172" s="117">
        <v>0</v>
      </c>
      <c r="Q172" s="50">
        <f t="shared" si="17"/>
        <v>0</v>
      </c>
      <c r="S172" s="50">
        <f t="shared" si="18"/>
        <v>0</v>
      </c>
    </row>
    <row r="173" spans="1:19" collapsed="1" x14ac:dyDescent="0.35">
      <c r="A173" s="12" t="s">
        <v>97</v>
      </c>
      <c r="B173" s="21"/>
      <c r="C173" s="14"/>
      <c r="D173" s="14"/>
      <c r="E173" s="14"/>
      <c r="F173" s="14"/>
      <c r="J173" s="59"/>
      <c r="K173" s="59"/>
      <c r="L173" s="51"/>
      <c r="N173" s="116">
        <v>0</v>
      </c>
      <c r="Q173" s="51">
        <f t="shared" si="17"/>
        <v>0</v>
      </c>
      <c r="S173" s="51">
        <f t="shared" si="18"/>
        <v>0</v>
      </c>
    </row>
    <row r="175" spans="1:19" ht="90" x14ac:dyDescent="0.35">
      <c r="A175" s="7" t="s">
        <v>8</v>
      </c>
      <c r="B175" s="37" t="s">
        <v>9</v>
      </c>
      <c r="C175" s="38" t="s">
        <v>10</v>
      </c>
      <c r="D175" s="109" t="s">
        <v>121</v>
      </c>
      <c r="E175" s="110" t="s">
        <v>3</v>
      </c>
      <c r="F175" s="38" t="s">
        <v>4</v>
      </c>
      <c r="J175" s="36" t="s">
        <v>108</v>
      </c>
      <c r="K175" s="36" t="s">
        <v>109</v>
      </c>
      <c r="L175" s="36" t="s">
        <v>111</v>
      </c>
      <c r="N175" s="90" t="s">
        <v>139</v>
      </c>
      <c r="Q175" s="93" t="s">
        <v>88</v>
      </c>
      <c r="S175" s="93" t="s">
        <v>115</v>
      </c>
    </row>
    <row r="176" spans="1:19" x14ac:dyDescent="0.35">
      <c r="A176" s="8" t="s">
        <v>18</v>
      </c>
      <c r="B176" s="17"/>
      <c r="C176" s="10"/>
      <c r="D176" s="10"/>
      <c r="E176" s="10"/>
      <c r="F176" s="10"/>
      <c r="J176" s="58"/>
      <c r="K176" s="58"/>
      <c r="L176" s="49"/>
      <c r="N176" s="115">
        <v>0</v>
      </c>
      <c r="Q176" s="49">
        <f t="shared" ref="Q176:Q191" si="19">12*F176*$N176</f>
        <v>0</v>
      </c>
      <c r="S176" s="49">
        <f t="shared" ref="S176:S191" si="20">12*L176*$N176</f>
        <v>0</v>
      </c>
    </row>
    <row r="177" spans="1:19" x14ac:dyDescent="0.35">
      <c r="A177" s="18" t="s">
        <v>19</v>
      </c>
      <c r="B177" s="19"/>
      <c r="C177" s="20"/>
      <c r="D177" s="20"/>
      <c r="E177" s="20"/>
      <c r="F177" s="20"/>
      <c r="J177" s="60"/>
      <c r="K177" s="60"/>
      <c r="L177" s="50"/>
      <c r="N177" s="117">
        <v>0</v>
      </c>
      <c r="Q177" s="50">
        <f t="shared" si="19"/>
        <v>0</v>
      </c>
      <c r="S177" s="50">
        <f t="shared" si="20"/>
        <v>0</v>
      </c>
    </row>
    <row r="178" spans="1:19" hidden="1" outlineLevel="1" x14ac:dyDescent="0.35">
      <c r="A178" s="18" t="s">
        <v>20</v>
      </c>
      <c r="B178" s="19"/>
      <c r="C178" s="20"/>
      <c r="D178" s="20"/>
      <c r="E178" s="20"/>
      <c r="F178" s="20"/>
      <c r="J178" s="60"/>
      <c r="K178" s="60"/>
      <c r="L178" s="50"/>
      <c r="N178" s="117">
        <v>12.986542170739426</v>
      </c>
      <c r="Q178" s="50">
        <f t="shared" si="19"/>
        <v>0</v>
      </c>
      <c r="S178" s="50">
        <f t="shared" si="20"/>
        <v>0</v>
      </c>
    </row>
    <row r="179" spans="1:19" hidden="1" outlineLevel="1" x14ac:dyDescent="0.35">
      <c r="A179" s="18" t="s">
        <v>21</v>
      </c>
      <c r="B179" s="19"/>
      <c r="C179" s="20"/>
      <c r="D179" s="20"/>
      <c r="E179" s="20"/>
      <c r="F179" s="20"/>
      <c r="J179" s="60"/>
      <c r="K179" s="60"/>
      <c r="L179" s="50"/>
      <c r="N179" s="117">
        <v>15.42178295373628</v>
      </c>
      <c r="Q179" s="50">
        <f t="shared" si="19"/>
        <v>0</v>
      </c>
      <c r="S179" s="50">
        <f t="shared" si="20"/>
        <v>0</v>
      </c>
    </row>
    <row r="180" spans="1:19" hidden="1" outlineLevel="1" x14ac:dyDescent="0.35">
      <c r="A180" s="18" t="s">
        <v>22</v>
      </c>
      <c r="B180" s="19"/>
      <c r="C180" s="20"/>
      <c r="D180" s="20"/>
      <c r="E180" s="20"/>
      <c r="F180" s="20"/>
      <c r="J180" s="60"/>
      <c r="K180" s="60"/>
      <c r="L180" s="50"/>
      <c r="N180" s="117">
        <v>14.896418878236007</v>
      </c>
      <c r="Q180" s="50">
        <f t="shared" si="19"/>
        <v>0</v>
      </c>
      <c r="S180" s="50">
        <f t="shared" si="20"/>
        <v>0</v>
      </c>
    </row>
    <row r="181" spans="1:19" hidden="1" outlineLevel="1" x14ac:dyDescent="0.35">
      <c r="A181" s="18" t="s">
        <v>23</v>
      </c>
      <c r="B181" s="19"/>
      <c r="C181" s="20"/>
      <c r="D181" s="20"/>
      <c r="E181" s="20"/>
      <c r="F181" s="20"/>
      <c r="J181" s="60"/>
      <c r="K181" s="60"/>
      <c r="L181" s="50"/>
      <c r="N181" s="117">
        <v>13.276545396757312</v>
      </c>
      <c r="Q181" s="50">
        <f t="shared" si="19"/>
        <v>0</v>
      </c>
      <c r="S181" s="50">
        <f t="shared" si="20"/>
        <v>0</v>
      </c>
    </row>
    <row r="182" spans="1:19" hidden="1" outlineLevel="1" x14ac:dyDescent="0.35">
      <c r="A182" s="18" t="s">
        <v>24</v>
      </c>
      <c r="B182" s="19"/>
      <c r="C182" s="20"/>
      <c r="D182" s="20"/>
      <c r="E182" s="20"/>
      <c r="F182" s="20"/>
      <c r="J182" s="60"/>
      <c r="K182" s="60"/>
      <c r="L182" s="50"/>
      <c r="N182" s="117">
        <v>9.5509379030104053</v>
      </c>
      <c r="Q182" s="50">
        <f t="shared" si="19"/>
        <v>0</v>
      </c>
      <c r="S182" s="50">
        <f t="shared" si="20"/>
        <v>0</v>
      </c>
    </row>
    <row r="183" spans="1:19" hidden="1" outlineLevel="1" x14ac:dyDescent="0.35">
      <c r="A183" s="18" t="s">
        <v>25</v>
      </c>
      <c r="B183" s="19"/>
      <c r="C183" s="20"/>
      <c r="D183" s="20"/>
      <c r="E183" s="20"/>
      <c r="F183" s="20"/>
      <c r="J183" s="60"/>
      <c r="K183" s="60"/>
      <c r="L183" s="50"/>
      <c r="N183" s="117">
        <v>8.8005311769929193</v>
      </c>
      <c r="Q183" s="50">
        <f t="shared" si="19"/>
        <v>0</v>
      </c>
      <c r="S183" s="50">
        <f t="shared" si="20"/>
        <v>0</v>
      </c>
    </row>
    <row r="184" spans="1:19" hidden="1" outlineLevel="1" x14ac:dyDescent="0.35">
      <c r="A184" s="18" t="s">
        <v>26</v>
      </c>
      <c r="B184" s="19"/>
      <c r="C184" s="20"/>
      <c r="D184" s="20"/>
      <c r="E184" s="20"/>
      <c r="F184" s="20"/>
      <c r="J184" s="60"/>
      <c r="K184" s="60"/>
      <c r="L184" s="50"/>
      <c r="N184" s="117">
        <v>6.2321238388283273</v>
      </c>
      <c r="Q184" s="50">
        <f t="shared" si="19"/>
        <v>0</v>
      </c>
      <c r="S184" s="50">
        <f t="shared" si="20"/>
        <v>0</v>
      </c>
    </row>
    <row r="185" spans="1:19" hidden="1" outlineLevel="1" x14ac:dyDescent="0.35">
      <c r="A185" s="18" t="s">
        <v>27</v>
      </c>
      <c r="B185" s="19"/>
      <c r="C185" s="20"/>
      <c r="D185" s="20"/>
      <c r="E185" s="20"/>
      <c r="F185" s="20"/>
      <c r="J185" s="60"/>
      <c r="K185" s="60"/>
      <c r="L185" s="50"/>
      <c r="N185" s="117">
        <v>2.2802875212608105</v>
      </c>
      <c r="Q185" s="50">
        <f t="shared" si="19"/>
        <v>0</v>
      </c>
      <c r="S185" s="50">
        <f t="shared" si="20"/>
        <v>0</v>
      </c>
    </row>
    <row r="186" spans="1:19" hidden="1" outlineLevel="1" x14ac:dyDescent="0.35">
      <c r="A186" s="18" t="s">
        <v>28</v>
      </c>
      <c r="B186" s="19"/>
      <c r="C186" s="20"/>
      <c r="D186" s="20"/>
      <c r="E186" s="20"/>
      <c r="F186" s="20"/>
      <c r="J186" s="60"/>
      <c r="K186" s="60"/>
      <c r="L186" s="50"/>
      <c r="N186" s="117">
        <v>0.5301953738637839</v>
      </c>
      <c r="Q186" s="50">
        <f t="shared" si="19"/>
        <v>0</v>
      </c>
      <c r="S186" s="50">
        <f t="shared" si="20"/>
        <v>0</v>
      </c>
    </row>
    <row r="187" spans="1:19" hidden="1" outlineLevel="1" x14ac:dyDescent="0.35">
      <c r="A187" s="18" t="s">
        <v>29</v>
      </c>
      <c r="B187" s="19"/>
      <c r="C187" s="20"/>
      <c r="D187" s="20"/>
      <c r="E187" s="20"/>
      <c r="F187" s="20"/>
      <c r="J187" s="60"/>
      <c r="K187" s="60"/>
      <c r="L187" s="50"/>
      <c r="N187" s="117">
        <v>0</v>
      </c>
      <c r="Q187" s="50">
        <f t="shared" si="19"/>
        <v>0</v>
      </c>
      <c r="S187" s="50">
        <f t="shared" si="20"/>
        <v>0</v>
      </c>
    </row>
    <row r="188" spans="1:19" hidden="1" outlineLevel="1" x14ac:dyDescent="0.35">
      <c r="A188" s="18" t="s">
        <v>30</v>
      </c>
      <c r="B188" s="19"/>
      <c r="C188" s="20"/>
      <c r="D188" s="20"/>
      <c r="E188" s="20"/>
      <c r="F188" s="20"/>
      <c r="J188" s="60"/>
      <c r="K188" s="60"/>
      <c r="L188" s="50"/>
      <c r="N188" s="117">
        <v>0</v>
      </c>
      <c r="Q188" s="50">
        <f t="shared" si="19"/>
        <v>0</v>
      </c>
      <c r="S188" s="50">
        <f t="shared" si="20"/>
        <v>0</v>
      </c>
    </row>
    <row r="189" spans="1:19" hidden="1" outlineLevel="1" x14ac:dyDescent="0.35">
      <c r="A189" s="18" t="s">
        <v>31</v>
      </c>
      <c r="B189" s="19"/>
      <c r="C189" s="20"/>
      <c r="D189" s="20"/>
      <c r="E189" s="20"/>
      <c r="F189" s="20"/>
      <c r="J189" s="60"/>
      <c r="K189" s="60"/>
      <c r="L189" s="50"/>
      <c r="N189" s="117">
        <v>0</v>
      </c>
      <c r="Q189" s="50">
        <f t="shared" si="19"/>
        <v>0</v>
      </c>
      <c r="S189" s="50">
        <f t="shared" si="20"/>
        <v>0</v>
      </c>
    </row>
    <row r="190" spans="1:19" hidden="1" outlineLevel="1" x14ac:dyDescent="0.35">
      <c r="A190" s="18" t="s">
        <v>32</v>
      </c>
      <c r="B190" s="19"/>
      <c r="C190" s="20"/>
      <c r="D190" s="20"/>
      <c r="E190" s="20"/>
      <c r="F190" s="20"/>
      <c r="J190" s="60"/>
      <c r="K190" s="60"/>
      <c r="L190" s="50"/>
      <c r="N190" s="117">
        <v>0</v>
      </c>
      <c r="Q190" s="50">
        <f t="shared" si="19"/>
        <v>0</v>
      </c>
      <c r="S190" s="50">
        <f t="shared" si="20"/>
        <v>0</v>
      </c>
    </row>
    <row r="191" spans="1:19" collapsed="1" x14ac:dyDescent="0.35">
      <c r="A191" s="12" t="s">
        <v>97</v>
      </c>
      <c r="B191" s="21"/>
      <c r="C191" s="14"/>
      <c r="D191" s="14"/>
      <c r="E191" s="14"/>
      <c r="F191" s="14"/>
      <c r="J191" s="59"/>
      <c r="K191" s="59"/>
      <c r="L191" s="51"/>
      <c r="N191" s="116">
        <v>0</v>
      </c>
      <c r="Q191" s="51">
        <f t="shared" si="19"/>
        <v>0</v>
      </c>
      <c r="S191" s="51">
        <f t="shared" si="20"/>
        <v>0</v>
      </c>
    </row>
    <row r="194" spans="1:19" x14ac:dyDescent="0.35">
      <c r="A194" s="136" t="s">
        <v>37</v>
      </c>
    </row>
    <row r="195" spans="1:19" ht="90" x14ac:dyDescent="0.35">
      <c r="A195" s="7" t="s">
        <v>7</v>
      </c>
      <c r="B195" s="37" t="s">
        <v>9</v>
      </c>
      <c r="C195" s="38" t="s">
        <v>10</v>
      </c>
      <c r="D195" s="109" t="s">
        <v>121</v>
      </c>
      <c r="E195" s="110" t="s">
        <v>3</v>
      </c>
      <c r="F195" s="38" t="s">
        <v>4</v>
      </c>
      <c r="J195" s="36" t="s">
        <v>108</v>
      </c>
      <c r="K195" s="36" t="s">
        <v>109</v>
      </c>
      <c r="L195" s="36" t="s">
        <v>111</v>
      </c>
      <c r="N195" s="90" t="s">
        <v>139</v>
      </c>
      <c r="Q195" s="93" t="s">
        <v>88</v>
      </c>
      <c r="S195" s="93" t="s">
        <v>115</v>
      </c>
    </row>
    <row r="196" spans="1:19" x14ac:dyDescent="0.35">
      <c r="A196" s="8" t="s">
        <v>18</v>
      </c>
      <c r="B196" s="17"/>
      <c r="C196" s="10"/>
      <c r="D196" s="10"/>
      <c r="E196" s="10"/>
      <c r="F196" s="10"/>
      <c r="J196" s="58"/>
      <c r="K196" s="58"/>
      <c r="L196" s="49"/>
      <c r="N196" s="115">
        <v>0</v>
      </c>
      <c r="Q196" s="49">
        <f t="shared" ref="Q196:Q211" si="21">12*F196*$N196</f>
        <v>0</v>
      </c>
      <c r="S196" s="49">
        <f t="shared" ref="S196:S211" si="22">12*L196*$N196</f>
        <v>0</v>
      </c>
    </row>
    <row r="197" spans="1:19" x14ac:dyDescent="0.35">
      <c r="A197" s="18" t="s">
        <v>19</v>
      </c>
      <c r="B197" s="19"/>
      <c r="C197" s="20"/>
      <c r="D197" s="20"/>
      <c r="E197" s="20"/>
      <c r="F197" s="20"/>
      <c r="J197" s="60"/>
      <c r="K197" s="60"/>
      <c r="L197" s="50"/>
      <c r="N197" s="117">
        <v>0</v>
      </c>
      <c r="Q197" s="50">
        <f t="shared" si="21"/>
        <v>0</v>
      </c>
      <c r="S197" s="50">
        <f t="shared" si="22"/>
        <v>0</v>
      </c>
    </row>
    <row r="198" spans="1:19" hidden="1" outlineLevel="1" x14ac:dyDescent="0.35">
      <c r="A198" s="18" t="s">
        <v>20</v>
      </c>
      <c r="B198" s="19"/>
      <c r="C198" s="20"/>
      <c r="D198" s="20"/>
      <c r="E198" s="20"/>
      <c r="F198" s="20"/>
      <c r="J198" s="60"/>
      <c r="K198" s="60"/>
      <c r="L198" s="50"/>
      <c r="N198" s="117">
        <v>0</v>
      </c>
      <c r="Q198" s="50">
        <f t="shared" si="21"/>
        <v>0</v>
      </c>
      <c r="S198" s="50">
        <f t="shared" si="22"/>
        <v>0</v>
      </c>
    </row>
    <row r="199" spans="1:19" hidden="1" outlineLevel="1" x14ac:dyDescent="0.35">
      <c r="A199" s="18" t="s">
        <v>21</v>
      </c>
      <c r="B199" s="19"/>
      <c r="C199" s="20"/>
      <c r="D199" s="20"/>
      <c r="E199" s="20"/>
      <c r="F199" s="20"/>
      <c r="J199" s="60"/>
      <c r="K199" s="60"/>
      <c r="L199" s="50"/>
      <c r="N199" s="117">
        <v>292.40945944940648</v>
      </c>
      <c r="Q199" s="50">
        <f t="shared" si="21"/>
        <v>0</v>
      </c>
      <c r="S199" s="50">
        <f t="shared" si="22"/>
        <v>0</v>
      </c>
    </row>
    <row r="200" spans="1:19" hidden="1" outlineLevel="1" x14ac:dyDescent="0.35">
      <c r="A200" s="18" t="s">
        <v>22</v>
      </c>
      <c r="B200" s="19"/>
      <c r="C200" s="20"/>
      <c r="D200" s="20"/>
      <c r="E200" s="20"/>
      <c r="F200" s="20"/>
      <c r="J200" s="60"/>
      <c r="K200" s="60"/>
      <c r="L200" s="50"/>
      <c r="N200" s="117">
        <v>338.93775875207365</v>
      </c>
      <c r="Q200" s="50">
        <f t="shared" si="21"/>
        <v>0</v>
      </c>
      <c r="S200" s="50">
        <f t="shared" si="22"/>
        <v>0</v>
      </c>
    </row>
    <row r="201" spans="1:19" hidden="1" outlineLevel="1" x14ac:dyDescent="0.35">
      <c r="A201" s="18" t="s">
        <v>23</v>
      </c>
      <c r="B201" s="19"/>
      <c r="C201" s="20"/>
      <c r="D201" s="20"/>
      <c r="E201" s="20"/>
      <c r="F201" s="20"/>
      <c r="J201" s="60"/>
      <c r="K201" s="60"/>
      <c r="L201" s="50"/>
      <c r="N201" s="117">
        <v>383.59470152106041</v>
      </c>
      <c r="Q201" s="50">
        <f t="shared" si="21"/>
        <v>0</v>
      </c>
      <c r="S201" s="50">
        <f t="shared" si="22"/>
        <v>0</v>
      </c>
    </row>
    <row r="202" spans="1:19" hidden="1" outlineLevel="1" x14ac:dyDescent="0.35">
      <c r="A202" s="18" t="s">
        <v>24</v>
      </c>
      <c r="B202" s="19"/>
      <c r="C202" s="20"/>
      <c r="D202" s="20"/>
      <c r="E202" s="20"/>
      <c r="F202" s="20"/>
      <c r="J202" s="60"/>
      <c r="K202" s="60"/>
      <c r="L202" s="50"/>
      <c r="N202" s="117">
        <v>325.96829277768472</v>
      </c>
      <c r="Q202" s="50">
        <f t="shared" si="21"/>
        <v>0</v>
      </c>
      <c r="S202" s="50">
        <f t="shared" si="22"/>
        <v>0</v>
      </c>
    </row>
    <row r="203" spans="1:19" hidden="1" outlineLevel="1" x14ac:dyDescent="0.35">
      <c r="A203" s="18" t="s">
        <v>25</v>
      </c>
      <c r="B203" s="19"/>
      <c r="C203" s="20"/>
      <c r="D203" s="20"/>
      <c r="E203" s="20"/>
      <c r="F203" s="20"/>
      <c r="J203" s="60"/>
      <c r="K203" s="60"/>
      <c r="L203" s="50"/>
      <c r="N203" s="117">
        <v>242.71298681181992</v>
      </c>
      <c r="Q203" s="50">
        <f t="shared" si="21"/>
        <v>0</v>
      </c>
      <c r="S203" s="50">
        <f t="shared" si="22"/>
        <v>0</v>
      </c>
    </row>
    <row r="204" spans="1:19" hidden="1" outlineLevel="1" x14ac:dyDescent="0.35">
      <c r="A204" s="18" t="s">
        <v>26</v>
      </c>
      <c r="B204" s="19"/>
      <c r="C204" s="20"/>
      <c r="D204" s="20"/>
      <c r="E204" s="20"/>
      <c r="F204" s="20"/>
      <c r="J204" s="60"/>
      <c r="K204" s="60"/>
      <c r="L204" s="50"/>
      <c r="N204" s="117">
        <v>265.87372736996736</v>
      </c>
      <c r="Q204" s="50">
        <f t="shared" si="21"/>
        <v>0</v>
      </c>
      <c r="S204" s="50">
        <f t="shared" si="22"/>
        <v>0</v>
      </c>
    </row>
    <row r="205" spans="1:19" hidden="1" outlineLevel="1" x14ac:dyDescent="0.35">
      <c r="A205" s="18" t="s">
        <v>27</v>
      </c>
      <c r="B205" s="19"/>
      <c r="C205" s="20"/>
      <c r="D205" s="20"/>
      <c r="E205" s="20"/>
      <c r="F205" s="20"/>
      <c r="J205" s="60"/>
      <c r="K205" s="60"/>
      <c r="L205" s="50"/>
      <c r="N205" s="117">
        <v>166.02659698741931</v>
      </c>
      <c r="Q205" s="50">
        <f t="shared" si="21"/>
        <v>0</v>
      </c>
      <c r="S205" s="50">
        <f t="shared" si="22"/>
        <v>0</v>
      </c>
    </row>
    <row r="206" spans="1:19" hidden="1" outlineLevel="1" x14ac:dyDescent="0.35">
      <c r="A206" s="18" t="s">
        <v>28</v>
      </c>
      <c r="B206" s="19"/>
      <c r="C206" s="20"/>
      <c r="D206" s="20"/>
      <c r="E206" s="20"/>
      <c r="F206" s="20"/>
      <c r="J206" s="60"/>
      <c r="K206" s="60"/>
      <c r="L206" s="50"/>
      <c r="N206" s="117">
        <v>60.317594848470272</v>
      </c>
      <c r="Q206" s="50">
        <f t="shared" si="21"/>
        <v>0</v>
      </c>
      <c r="S206" s="50">
        <f t="shared" si="22"/>
        <v>0</v>
      </c>
    </row>
    <row r="207" spans="1:19" hidden="1" outlineLevel="1" x14ac:dyDescent="0.35">
      <c r="A207" s="18" t="s">
        <v>29</v>
      </c>
      <c r="B207" s="19"/>
      <c r="C207" s="20"/>
      <c r="D207" s="20"/>
      <c r="E207" s="20"/>
      <c r="F207" s="20"/>
      <c r="J207" s="60"/>
      <c r="K207" s="60"/>
      <c r="L207" s="50"/>
      <c r="N207" s="117">
        <v>18.605454217393198</v>
      </c>
      <c r="Q207" s="50">
        <f t="shared" si="21"/>
        <v>0</v>
      </c>
      <c r="S207" s="50">
        <f t="shared" si="22"/>
        <v>0</v>
      </c>
    </row>
    <row r="208" spans="1:19" hidden="1" outlineLevel="1" x14ac:dyDescent="0.35">
      <c r="A208" s="18" t="s">
        <v>30</v>
      </c>
      <c r="B208" s="19"/>
      <c r="C208" s="20"/>
      <c r="D208" s="20"/>
      <c r="E208" s="20"/>
      <c r="F208" s="20"/>
      <c r="J208" s="60"/>
      <c r="K208" s="60"/>
      <c r="L208" s="50"/>
      <c r="N208" s="117">
        <v>0</v>
      </c>
      <c r="Q208" s="50">
        <f t="shared" si="21"/>
        <v>0</v>
      </c>
      <c r="S208" s="50">
        <f t="shared" si="22"/>
        <v>0</v>
      </c>
    </row>
    <row r="209" spans="1:19" hidden="1" outlineLevel="1" x14ac:dyDescent="0.35">
      <c r="A209" s="18" t="s">
        <v>31</v>
      </c>
      <c r="B209" s="19"/>
      <c r="C209" s="20"/>
      <c r="D209" s="20"/>
      <c r="E209" s="20"/>
      <c r="F209" s="20"/>
      <c r="J209" s="60"/>
      <c r="K209" s="60"/>
      <c r="L209" s="50"/>
      <c r="N209" s="117">
        <v>0</v>
      </c>
      <c r="Q209" s="50">
        <f t="shared" si="21"/>
        <v>0</v>
      </c>
      <c r="S209" s="50">
        <f t="shared" si="22"/>
        <v>0</v>
      </c>
    </row>
    <row r="210" spans="1:19" hidden="1" outlineLevel="1" x14ac:dyDescent="0.35">
      <c r="A210" s="18" t="s">
        <v>32</v>
      </c>
      <c r="B210" s="19"/>
      <c r="C210" s="20"/>
      <c r="D210" s="20"/>
      <c r="E210" s="20"/>
      <c r="F210" s="20"/>
      <c r="J210" s="60"/>
      <c r="K210" s="60"/>
      <c r="L210" s="50"/>
      <c r="N210" s="117">
        <v>0</v>
      </c>
      <c r="Q210" s="50">
        <f t="shared" si="21"/>
        <v>0</v>
      </c>
      <c r="S210" s="50">
        <f t="shared" si="22"/>
        <v>0</v>
      </c>
    </row>
    <row r="211" spans="1:19" collapsed="1" x14ac:dyDescent="0.35">
      <c r="A211" s="12" t="s">
        <v>97</v>
      </c>
      <c r="B211" s="21"/>
      <c r="C211" s="14"/>
      <c r="D211" s="14"/>
      <c r="E211" s="14"/>
      <c r="F211" s="14"/>
      <c r="J211" s="59"/>
      <c r="K211" s="59"/>
      <c r="L211" s="51"/>
      <c r="N211" s="116">
        <v>0</v>
      </c>
      <c r="Q211" s="51">
        <f t="shared" si="21"/>
        <v>0</v>
      </c>
      <c r="S211" s="51">
        <f t="shared" si="22"/>
        <v>0</v>
      </c>
    </row>
    <row r="213" spans="1:19" ht="90" x14ac:dyDescent="0.35">
      <c r="A213" s="7" t="s">
        <v>8</v>
      </c>
      <c r="B213" s="37" t="s">
        <v>9</v>
      </c>
      <c r="C213" s="38" t="s">
        <v>10</v>
      </c>
      <c r="D213" s="109" t="s">
        <v>121</v>
      </c>
      <c r="E213" s="110" t="s">
        <v>3</v>
      </c>
      <c r="F213" s="38" t="s">
        <v>4</v>
      </c>
      <c r="J213" s="36" t="s">
        <v>108</v>
      </c>
      <c r="K213" s="36" t="s">
        <v>109</v>
      </c>
      <c r="L213" s="36" t="s">
        <v>111</v>
      </c>
      <c r="N213" s="90" t="s">
        <v>139</v>
      </c>
      <c r="Q213" s="93" t="s">
        <v>88</v>
      </c>
      <c r="S213" s="93" t="s">
        <v>115</v>
      </c>
    </row>
    <row r="214" spans="1:19" x14ac:dyDescent="0.35">
      <c r="A214" s="8" t="s">
        <v>18</v>
      </c>
      <c r="B214" s="17"/>
      <c r="C214" s="10"/>
      <c r="D214" s="10"/>
      <c r="E214" s="10"/>
      <c r="F214" s="10"/>
      <c r="J214" s="58"/>
      <c r="K214" s="58"/>
      <c r="L214" s="49"/>
      <c r="N214" s="115">
        <v>0</v>
      </c>
      <c r="Q214" s="49">
        <f t="shared" ref="Q214:Q229" si="23">12*F214*$N214</f>
        <v>0</v>
      </c>
      <c r="S214" s="49">
        <f t="shared" ref="S214:S229" si="24">12*L214*$N214</f>
        <v>0</v>
      </c>
    </row>
    <row r="215" spans="1:19" x14ac:dyDescent="0.35">
      <c r="A215" s="18" t="s">
        <v>19</v>
      </c>
      <c r="B215" s="19"/>
      <c r="C215" s="20"/>
      <c r="D215" s="20"/>
      <c r="E215" s="20"/>
      <c r="F215" s="20"/>
      <c r="J215" s="60"/>
      <c r="K215" s="60"/>
      <c r="L215" s="50"/>
      <c r="N215" s="117">
        <v>0</v>
      </c>
      <c r="Q215" s="50">
        <f t="shared" si="23"/>
        <v>0</v>
      </c>
      <c r="S215" s="50">
        <f t="shared" si="24"/>
        <v>0</v>
      </c>
    </row>
    <row r="216" spans="1:19" hidden="1" outlineLevel="1" x14ac:dyDescent="0.35">
      <c r="A216" s="18" t="s">
        <v>20</v>
      </c>
      <c r="B216" s="19"/>
      <c r="C216" s="20"/>
      <c r="D216" s="20"/>
      <c r="E216" s="20"/>
      <c r="F216" s="20"/>
      <c r="J216" s="60"/>
      <c r="K216" s="60"/>
      <c r="L216" s="50"/>
      <c r="N216" s="117">
        <v>0</v>
      </c>
      <c r="Q216" s="50">
        <f t="shared" si="23"/>
        <v>0</v>
      </c>
      <c r="S216" s="50">
        <f t="shared" si="24"/>
        <v>0</v>
      </c>
    </row>
    <row r="217" spans="1:19" hidden="1" outlineLevel="1" x14ac:dyDescent="0.35">
      <c r="A217" s="18" t="s">
        <v>21</v>
      </c>
      <c r="B217" s="19"/>
      <c r="C217" s="20"/>
      <c r="D217" s="20"/>
      <c r="E217" s="20"/>
      <c r="F217" s="20"/>
      <c r="J217" s="60"/>
      <c r="K217" s="60"/>
      <c r="L217" s="50"/>
      <c r="N217" s="117">
        <v>12.851485794780235</v>
      </c>
      <c r="Q217" s="50">
        <f t="shared" si="23"/>
        <v>0</v>
      </c>
      <c r="S217" s="50">
        <f t="shared" si="24"/>
        <v>0</v>
      </c>
    </row>
    <row r="218" spans="1:19" hidden="1" outlineLevel="1" x14ac:dyDescent="0.35">
      <c r="A218" s="18" t="s">
        <v>22</v>
      </c>
      <c r="B218" s="19"/>
      <c r="C218" s="20"/>
      <c r="D218" s="20"/>
      <c r="E218" s="20"/>
      <c r="F218" s="20"/>
      <c r="J218" s="60"/>
      <c r="K218" s="60"/>
      <c r="L218" s="50"/>
      <c r="N218" s="117">
        <v>14.896418878236007</v>
      </c>
      <c r="Q218" s="50">
        <f t="shared" si="23"/>
        <v>0</v>
      </c>
      <c r="S218" s="50">
        <f t="shared" si="24"/>
        <v>0</v>
      </c>
    </row>
    <row r="219" spans="1:19" hidden="1" outlineLevel="1" x14ac:dyDescent="0.35">
      <c r="A219" s="18" t="s">
        <v>23</v>
      </c>
      <c r="B219" s="19"/>
      <c r="C219" s="20"/>
      <c r="D219" s="20"/>
      <c r="E219" s="20"/>
      <c r="F219" s="20"/>
      <c r="J219" s="60"/>
      <c r="K219" s="60"/>
      <c r="L219" s="50"/>
      <c r="N219" s="117">
        <v>16.859105265723571</v>
      </c>
      <c r="Q219" s="50">
        <f t="shared" si="23"/>
        <v>0</v>
      </c>
      <c r="S219" s="50">
        <f t="shared" si="24"/>
        <v>0</v>
      </c>
    </row>
    <row r="220" spans="1:19" hidden="1" outlineLevel="1" x14ac:dyDescent="0.35">
      <c r="A220" s="18" t="s">
        <v>24</v>
      </c>
      <c r="B220" s="19"/>
      <c r="C220" s="20"/>
      <c r="D220" s="20"/>
      <c r="E220" s="20"/>
      <c r="F220" s="20"/>
      <c r="J220" s="60"/>
      <c r="K220" s="60"/>
      <c r="L220" s="50"/>
      <c r="N220" s="117">
        <v>14.326406854515605</v>
      </c>
      <c r="Q220" s="50">
        <f t="shared" si="23"/>
        <v>0</v>
      </c>
      <c r="S220" s="50">
        <f t="shared" si="24"/>
        <v>0</v>
      </c>
    </row>
    <row r="221" spans="1:19" hidden="1" outlineLevel="1" x14ac:dyDescent="0.35">
      <c r="A221" s="18" t="s">
        <v>25</v>
      </c>
      <c r="B221" s="19"/>
      <c r="C221" s="20"/>
      <c r="D221" s="20"/>
      <c r="E221" s="20"/>
      <c r="F221" s="20"/>
      <c r="J221" s="60"/>
      <c r="K221" s="60"/>
      <c r="L221" s="50"/>
      <c r="N221" s="117">
        <v>10.667310517567175</v>
      </c>
      <c r="Q221" s="50">
        <f t="shared" si="23"/>
        <v>0</v>
      </c>
      <c r="S221" s="50">
        <f t="shared" si="24"/>
        <v>0</v>
      </c>
    </row>
    <row r="222" spans="1:19" hidden="1" outlineLevel="1" x14ac:dyDescent="0.35">
      <c r="A222" s="18" t="s">
        <v>26</v>
      </c>
      <c r="B222" s="19"/>
      <c r="C222" s="20"/>
      <c r="D222" s="20"/>
      <c r="E222" s="20"/>
      <c r="F222" s="20"/>
      <c r="J222" s="60"/>
      <c r="K222" s="60"/>
      <c r="L222" s="50"/>
      <c r="N222" s="117">
        <v>11.685232197803112</v>
      </c>
      <c r="Q222" s="50">
        <f t="shared" si="23"/>
        <v>0</v>
      </c>
      <c r="S222" s="50">
        <f t="shared" si="24"/>
        <v>0</v>
      </c>
    </row>
    <row r="223" spans="1:19" hidden="1" outlineLevel="1" x14ac:dyDescent="0.35">
      <c r="A223" s="18" t="s">
        <v>27</v>
      </c>
      <c r="B223" s="19"/>
      <c r="C223" s="20"/>
      <c r="D223" s="20"/>
      <c r="E223" s="20"/>
      <c r="F223" s="20"/>
      <c r="J223" s="60"/>
      <c r="K223" s="60"/>
      <c r="L223" s="50"/>
      <c r="N223" s="117">
        <v>7.2969200680345949</v>
      </c>
      <c r="Q223" s="50">
        <f t="shared" si="23"/>
        <v>0</v>
      </c>
      <c r="S223" s="50">
        <f t="shared" si="24"/>
        <v>0</v>
      </c>
    </row>
    <row r="224" spans="1:19" hidden="1" outlineLevel="1" x14ac:dyDescent="0.35">
      <c r="A224" s="18" t="s">
        <v>28</v>
      </c>
      <c r="B224" s="19"/>
      <c r="C224" s="20"/>
      <c r="D224" s="20"/>
      <c r="E224" s="20"/>
      <c r="F224" s="20"/>
      <c r="J224" s="60"/>
      <c r="K224" s="60"/>
      <c r="L224" s="50"/>
      <c r="N224" s="117">
        <v>2.6509768693189195</v>
      </c>
      <c r="Q224" s="50">
        <f t="shared" si="23"/>
        <v>0</v>
      </c>
      <c r="S224" s="50">
        <f t="shared" si="24"/>
        <v>0</v>
      </c>
    </row>
    <row r="225" spans="1:19" hidden="1" outlineLevel="1" x14ac:dyDescent="0.35">
      <c r="A225" s="18" t="s">
        <v>29</v>
      </c>
      <c r="B225" s="19"/>
      <c r="C225" s="20"/>
      <c r="D225" s="20"/>
      <c r="E225" s="20"/>
      <c r="F225" s="20"/>
      <c r="J225" s="60"/>
      <c r="K225" s="60"/>
      <c r="L225" s="50"/>
      <c r="N225" s="117">
        <v>0.81771544268947904</v>
      </c>
      <c r="Q225" s="50">
        <f t="shared" si="23"/>
        <v>0</v>
      </c>
      <c r="S225" s="50">
        <f t="shared" si="24"/>
        <v>0</v>
      </c>
    </row>
    <row r="226" spans="1:19" hidden="1" outlineLevel="1" x14ac:dyDescent="0.35">
      <c r="A226" s="18" t="s">
        <v>30</v>
      </c>
      <c r="B226" s="19"/>
      <c r="C226" s="20"/>
      <c r="D226" s="20"/>
      <c r="E226" s="20"/>
      <c r="F226" s="20"/>
      <c r="J226" s="60"/>
      <c r="K226" s="60"/>
      <c r="L226" s="50"/>
      <c r="N226" s="117">
        <v>0</v>
      </c>
      <c r="Q226" s="50">
        <f t="shared" si="23"/>
        <v>0</v>
      </c>
      <c r="S226" s="50">
        <f t="shared" si="24"/>
        <v>0</v>
      </c>
    </row>
    <row r="227" spans="1:19" hidden="1" outlineLevel="1" x14ac:dyDescent="0.35">
      <c r="A227" s="18" t="s">
        <v>31</v>
      </c>
      <c r="B227" s="19"/>
      <c r="C227" s="20"/>
      <c r="D227" s="20"/>
      <c r="E227" s="20"/>
      <c r="F227" s="20"/>
      <c r="J227" s="60"/>
      <c r="K227" s="60"/>
      <c r="L227" s="50"/>
      <c r="N227" s="117">
        <v>0</v>
      </c>
      <c r="Q227" s="50">
        <f t="shared" si="23"/>
        <v>0</v>
      </c>
      <c r="S227" s="50">
        <f t="shared" si="24"/>
        <v>0</v>
      </c>
    </row>
    <row r="228" spans="1:19" hidden="1" outlineLevel="1" x14ac:dyDescent="0.35">
      <c r="A228" s="18" t="s">
        <v>32</v>
      </c>
      <c r="B228" s="19"/>
      <c r="C228" s="20"/>
      <c r="D228" s="20"/>
      <c r="E228" s="20"/>
      <c r="F228" s="20"/>
      <c r="J228" s="60"/>
      <c r="K228" s="60"/>
      <c r="L228" s="50"/>
      <c r="N228" s="117">
        <v>0</v>
      </c>
      <c r="Q228" s="50">
        <f t="shared" si="23"/>
        <v>0</v>
      </c>
      <c r="S228" s="50">
        <f t="shared" si="24"/>
        <v>0</v>
      </c>
    </row>
    <row r="229" spans="1:19" collapsed="1" x14ac:dyDescent="0.35">
      <c r="A229" s="12" t="s">
        <v>97</v>
      </c>
      <c r="B229" s="21"/>
      <c r="C229" s="14"/>
      <c r="D229" s="14"/>
      <c r="E229" s="14"/>
      <c r="F229" s="14"/>
      <c r="J229" s="59"/>
      <c r="K229" s="59"/>
      <c r="L229" s="51"/>
      <c r="N229" s="116">
        <v>0</v>
      </c>
      <c r="Q229" s="51">
        <f t="shared" si="23"/>
        <v>0</v>
      </c>
      <c r="S229" s="51">
        <f t="shared" si="24"/>
        <v>0</v>
      </c>
    </row>
    <row r="232" spans="1:19" x14ac:dyDescent="0.35">
      <c r="A232" s="136" t="s">
        <v>38</v>
      </c>
    </row>
    <row r="233" spans="1:19" ht="90" x14ac:dyDescent="0.35">
      <c r="A233" s="7" t="s">
        <v>7</v>
      </c>
      <c r="B233" s="37" t="s">
        <v>9</v>
      </c>
      <c r="C233" s="38" t="s">
        <v>10</v>
      </c>
      <c r="D233" s="109" t="s">
        <v>121</v>
      </c>
      <c r="E233" s="110" t="s">
        <v>3</v>
      </c>
      <c r="F233" s="38" t="s">
        <v>4</v>
      </c>
      <c r="J233" s="36" t="s">
        <v>108</v>
      </c>
      <c r="K233" s="36" t="s">
        <v>109</v>
      </c>
      <c r="L233" s="36" t="s">
        <v>111</v>
      </c>
      <c r="N233" s="90" t="s">
        <v>139</v>
      </c>
      <c r="Q233" s="93" t="s">
        <v>88</v>
      </c>
      <c r="S233" s="93" t="s">
        <v>115</v>
      </c>
    </row>
    <row r="234" spans="1:19" x14ac:dyDescent="0.35">
      <c r="A234" s="8" t="s">
        <v>18</v>
      </c>
      <c r="B234" s="17"/>
      <c r="C234" s="10"/>
      <c r="D234" s="10"/>
      <c r="E234" s="10"/>
      <c r="F234" s="10"/>
      <c r="J234" s="58"/>
      <c r="K234" s="58"/>
      <c r="L234" s="49"/>
      <c r="N234" s="115">
        <v>0</v>
      </c>
      <c r="Q234" s="49">
        <f t="shared" ref="Q234:Q249" si="25">12*F234*$N234</f>
        <v>0</v>
      </c>
      <c r="S234" s="49">
        <f t="shared" ref="S234:S249" si="26">12*L234*$N234</f>
        <v>0</v>
      </c>
    </row>
    <row r="235" spans="1:19" x14ac:dyDescent="0.35">
      <c r="A235" s="18" t="s">
        <v>19</v>
      </c>
      <c r="B235" s="19"/>
      <c r="C235" s="20"/>
      <c r="D235" s="20"/>
      <c r="E235" s="20"/>
      <c r="F235" s="20"/>
      <c r="J235" s="60"/>
      <c r="K235" s="60"/>
      <c r="L235" s="50"/>
      <c r="N235" s="117">
        <v>0</v>
      </c>
      <c r="Q235" s="50">
        <f t="shared" si="25"/>
        <v>0</v>
      </c>
      <c r="S235" s="50">
        <f t="shared" si="26"/>
        <v>0</v>
      </c>
    </row>
    <row r="236" spans="1:19" hidden="1" outlineLevel="1" x14ac:dyDescent="0.35">
      <c r="A236" s="18" t="s">
        <v>20</v>
      </c>
      <c r="B236" s="19"/>
      <c r="C236" s="20"/>
      <c r="D236" s="20"/>
      <c r="E236" s="20"/>
      <c r="F236" s="20"/>
      <c r="J236" s="60"/>
      <c r="K236" s="60"/>
      <c r="L236" s="50"/>
      <c r="N236" s="117">
        <v>0</v>
      </c>
      <c r="Q236" s="50">
        <f t="shared" si="25"/>
        <v>0</v>
      </c>
      <c r="S236" s="50">
        <f t="shared" si="26"/>
        <v>0</v>
      </c>
    </row>
    <row r="237" spans="1:19" hidden="1" outlineLevel="1" x14ac:dyDescent="0.35">
      <c r="A237" s="18" t="s">
        <v>21</v>
      </c>
      <c r="B237" s="19"/>
      <c r="C237" s="20"/>
      <c r="D237" s="20"/>
      <c r="E237" s="20"/>
      <c r="F237" s="20"/>
      <c r="J237" s="60"/>
      <c r="K237" s="60"/>
      <c r="L237" s="50"/>
      <c r="N237" s="117">
        <v>0</v>
      </c>
      <c r="Q237" s="50">
        <f t="shared" si="25"/>
        <v>0</v>
      </c>
      <c r="S237" s="50">
        <f t="shared" si="26"/>
        <v>0</v>
      </c>
    </row>
    <row r="238" spans="1:19" hidden="1" outlineLevel="1" x14ac:dyDescent="0.35">
      <c r="A238" s="18" t="s">
        <v>22</v>
      </c>
      <c r="B238" s="19"/>
      <c r="C238" s="20"/>
      <c r="D238" s="20"/>
      <c r="E238" s="20"/>
      <c r="F238" s="20"/>
      <c r="J238" s="60"/>
      <c r="K238" s="60"/>
      <c r="L238" s="50"/>
      <c r="N238" s="117">
        <v>282.44813229339474</v>
      </c>
      <c r="Q238" s="50">
        <f t="shared" si="25"/>
        <v>0</v>
      </c>
      <c r="S238" s="50">
        <f t="shared" si="26"/>
        <v>0</v>
      </c>
    </row>
    <row r="239" spans="1:19" hidden="1" outlineLevel="1" x14ac:dyDescent="0.35">
      <c r="A239" s="18" t="s">
        <v>23</v>
      </c>
      <c r="B239" s="19"/>
      <c r="C239" s="20"/>
      <c r="D239" s="20"/>
      <c r="E239" s="20"/>
      <c r="F239" s="20"/>
      <c r="J239" s="60"/>
      <c r="K239" s="60"/>
      <c r="L239" s="50"/>
      <c r="N239" s="117">
        <v>383.5947015210603</v>
      </c>
      <c r="Q239" s="50">
        <f t="shared" si="25"/>
        <v>0</v>
      </c>
      <c r="S239" s="50">
        <f t="shared" si="26"/>
        <v>0</v>
      </c>
    </row>
    <row r="240" spans="1:19" hidden="1" outlineLevel="1" x14ac:dyDescent="0.35">
      <c r="A240" s="18" t="s">
        <v>24</v>
      </c>
      <c r="B240" s="19"/>
      <c r="C240" s="20"/>
      <c r="D240" s="20"/>
      <c r="E240" s="20"/>
      <c r="F240" s="20"/>
      <c r="J240" s="60"/>
      <c r="K240" s="60"/>
      <c r="L240" s="50"/>
      <c r="N240" s="117">
        <v>413.92799082880612</v>
      </c>
      <c r="Q240" s="50">
        <f t="shared" si="25"/>
        <v>0</v>
      </c>
      <c r="S240" s="50">
        <f t="shared" si="26"/>
        <v>0</v>
      </c>
    </row>
    <row r="241" spans="1:19" hidden="1" outlineLevel="1" x14ac:dyDescent="0.35">
      <c r="A241" s="18" t="s">
        <v>25</v>
      </c>
      <c r="B241" s="19"/>
      <c r="C241" s="20"/>
      <c r="D241" s="20"/>
      <c r="E241" s="20"/>
      <c r="F241" s="20"/>
      <c r="J241" s="60"/>
      <c r="K241" s="60"/>
      <c r="L241" s="50"/>
      <c r="N241" s="117">
        <v>364.0694802177299</v>
      </c>
      <c r="Q241" s="50">
        <f t="shared" si="25"/>
        <v>0</v>
      </c>
      <c r="S241" s="50">
        <f t="shared" si="26"/>
        <v>0</v>
      </c>
    </row>
    <row r="242" spans="1:19" hidden="1" outlineLevel="1" x14ac:dyDescent="0.35">
      <c r="A242" s="18" t="s">
        <v>26</v>
      </c>
      <c r="B242" s="19"/>
      <c r="C242" s="20"/>
      <c r="D242" s="20"/>
      <c r="E242" s="20"/>
      <c r="F242" s="20"/>
      <c r="J242" s="60"/>
      <c r="K242" s="60"/>
      <c r="L242" s="50"/>
      <c r="N242" s="117">
        <v>322.27118469086946</v>
      </c>
      <c r="Q242" s="50">
        <f t="shared" si="25"/>
        <v>0</v>
      </c>
      <c r="S242" s="50">
        <f t="shared" si="26"/>
        <v>0</v>
      </c>
    </row>
    <row r="243" spans="1:19" hidden="1" outlineLevel="1" x14ac:dyDescent="0.35">
      <c r="A243" s="18" t="s">
        <v>27</v>
      </c>
      <c r="B243" s="19"/>
      <c r="C243" s="20"/>
      <c r="D243" s="20"/>
      <c r="E243" s="20"/>
      <c r="F243" s="20"/>
      <c r="J243" s="60"/>
      <c r="K243" s="60"/>
      <c r="L243" s="50"/>
      <c r="N243" s="117">
        <v>311.29986935141119</v>
      </c>
      <c r="Q243" s="50">
        <f t="shared" si="25"/>
        <v>0</v>
      </c>
      <c r="S243" s="50">
        <f t="shared" si="26"/>
        <v>0</v>
      </c>
    </row>
    <row r="244" spans="1:19" hidden="1" outlineLevel="1" x14ac:dyDescent="0.35">
      <c r="A244" s="18" t="s">
        <v>28</v>
      </c>
      <c r="B244" s="19"/>
      <c r="C244" s="20"/>
      <c r="D244" s="20"/>
      <c r="E244" s="20"/>
      <c r="F244" s="20"/>
      <c r="J244" s="60"/>
      <c r="K244" s="60"/>
      <c r="L244" s="50"/>
      <c r="N244" s="117">
        <v>193.01630351510494</v>
      </c>
      <c r="Q244" s="50">
        <f t="shared" si="25"/>
        <v>0</v>
      </c>
      <c r="S244" s="50">
        <f t="shared" si="26"/>
        <v>0</v>
      </c>
    </row>
    <row r="245" spans="1:19" hidden="1" outlineLevel="1" x14ac:dyDescent="0.35">
      <c r="A245" s="18" t="s">
        <v>29</v>
      </c>
      <c r="B245" s="19"/>
      <c r="C245" s="20"/>
      <c r="D245" s="20"/>
      <c r="E245" s="20"/>
      <c r="F245" s="20"/>
      <c r="J245" s="60"/>
      <c r="K245" s="60"/>
      <c r="L245" s="50"/>
      <c r="N245" s="117">
        <v>93.02727108696601</v>
      </c>
      <c r="Q245" s="50">
        <f t="shared" si="25"/>
        <v>0</v>
      </c>
      <c r="S245" s="50">
        <f t="shared" si="26"/>
        <v>0</v>
      </c>
    </row>
    <row r="246" spans="1:19" hidden="1" outlineLevel="1" x14ac:dyDescent="0.35">
      <c r="A246" s="18" t="s">
        <v>30</v>
      </c>
      <c r="B246" s="19"/>
      <c r="C246" s="20"/>
      <c r="D246" s="20"/>
      <c r="E246" s="20"/>
      <c r="F246" s="20"/>
      <c r="J246" s="60"/>
      <c r="K246" s="60"/>
      <c r="L246" s="50"/>
      <c r="N246" s="117">
        <v>38.503472877742418</v>
      </c>
      <c r="Q246" s="50">
        <f t="shared" si="25"/>
        <v>0</v>
      </c>
      <c r="S246" s="50">
        <f t="shared" si="26"/>
        <v>0</v>
      </c>
    </row>
    <row r="247" spans="1:19" hidden="1" outlineLevel="1" x14ac:dyDescent="0.35">
      <c r="A247" s="18" t="s">
        <v>31</v>
      </c>
      <c r="B247" s="19"/>
      <c r="C247" s="20"/>
      <c r="D247" s="20"/>
      <c r="E247" s="20"/>
      <c r="F247" s="20"/>
      <c r="J247" s="60"/>
      <c r="K247" s="60"/>
      <c r="L247" s="50"/>
      <c r="N247" s="117">
        <v>0</v>
      </c>
      <c r="Q247" s="50">
        <f t="shared" si="25"/>
        <v>0</v>
      </c>
      <c r="S247" s="50">
        <f t="shared" si="26"/>
        <v>0</v>
      </c>
    </row>
    <row r="248" spans="1:19" hidden="1" outlineLevel="1" x14ac:dyDescent="0.35">
      <c r="A248" s="18" t="s">
        <v>32</v>
      </c>
      <c r="B248" s="19"/>
      <c r="C248" s="20"/>
      <c r="D248" s="20"/>
      <c r="E248" s="20"/>
      <c r="F248" s="20"/>
      <c r="J248" s="60"/>
      <c r="K248" s="60"/>
      <c r="L248" s="50"/>
      <c r="N248" s="117">
        <v>0</v>
      </c>
      <c r="Q248" s="50">
        <f t="shared" si="25"/>
        <v>0</v>
      </c>
      <c r="S248" s="50">
        <f t="shared" si="26"/>
        <v>0</v>
      </c>
    </row>
    <row r="249" spans="1:19" collapsed="1" x14ac:dyDescent="0.35">
      <c r="A249" s="12" t="s">
        <v>97</v>
      </c>
      <c r="B249" s="21"/>
      <c r="C249" s="14"/>
      <c r="D249" s="14"/>
      <c r="E249" s="14"/>
      <c r="F249" s="14"/>
      <c r="J249" s="59"/>
      <c r="K249" s="59"/>
      <c r="L249" s="51"/>
      <c r="N249" s="116">
        <v>0</v>
      </c>
      <c r="Q249" s="51">
        <f t="shared" si="25"/>
        <v>0</v>
      </c>
      <c r="S249" s="51">
        <f t="shared" si="26"/>
        <v>0</v>
      </c>
    </row>
    <row r="251" spans="1:19" ht="90" x14ac:dyDescent="0.35">
      <c r="A251" s="7" t="s">
        <v>8</v>
      </c>
      <c r="B251" s="37" t="s">
        <v>9</v>
      </c>
      <c r="C251" s="38" t="s">
        <v>10</v>
      </c>
      <c r="D251" s="109" t="s">
        <v>121</v>
      </c>
      <c r="E251" s="110" t="s">
        <v>3</v>
      </c>
      <c r="F251" s="38" t="s">
        <v>4</v>
      </c>
      <c r="J251" s="36" t="s">
        <v>108</v>
      </c>
      <c r="K251" s="36" t="s">
        <v>109</v>
      </c>
      <c r="L251" s="36" t="s">
        <v>111</v>
      </c>
      <c r="N251" s="90" t="s">
        <v>139</v>
      </c>
      <c r="Q251" s="93" t="s">
        <v>88</v>
      </c>
      <c r="S251" s="93" t="s">
        <v>115</v>
      </c>
    </row>
    <row r="252" spans="1:19" x14ac:dyDescent="0.35">
      <c r="A252" s="8" t="s">
        <v>18</v>
      </c>
      <c r="B252" s="17"/>
      <c r="C252" s="10"/>
      <c r="D252" s="10"/>
      <c r="E252" s="10"/>
      <c r="F252" s="10"/>
      <c r="J252" s="58"/>
      <c r="K252" s="58"/>
      <c r="L252" s="49"/>
      <c r="N252" s="115">
        <v>0</v>
      </c>
      <c r="Q252" s="49">
        <f t="shared" ref="Q252:Q267" si="27">12*F252*$N252</f>
        <v>0</v>
      </c>
      <c r="S252" s="49">
        <f t="shared" ref="S252:S267" si="28">12*L252*$N252</f>
        <v>0</v>
      </c>
    </row>
    <row r="253" spans="1:19" x14ac:dyDescent="0.35">
      <c r="A253" s="18" t="s">
        <v>19</v>
      </c>
      <c r="B253" s="19"/>
      <c r="C253" s="20"/>
      <c r="D253" s="20"/>
      <c r="E253" s="20"/>
      <c r="F253" s="20"/>
      <c r="J253" s="60"/>
      <c r="K253" s="60"/>
      <c r="L253" s="50"/>
      <c r="N253" s="117">
        <v>0</v>
      </c>
      <c r="Q253" s="50">
        <f t="shared" si="27"/>
        <v>0</v>
      </c>
      <c r="S253" s="50">
        <f t="shared" si="28"/>
        <v>0</v>
      </c>
    </row>
    <row r="254" spans="1:19" hidden="1" outlineLevel="1" x14ac:dyDescent="0.35">
      <c r="A254" s="18" t="s">
        <v>20</v>
      </c>
      <c r="B254" s="19"/>
      <c r="C254" s="20"/>
      <c r="D254" s="20"/>
      <c r="E254" s="20"/>
      <c r="F254" s="20"/>
      <c r="J254" s="60"/>
      <c r="K254" s="60"/>
      <c r="L254" s="50"/>
      <c r="N254" s="117">
        <v>0</v>
      </c>
      <c r="Q254" s="50">
        <f t="shared" si="27"/>
        <v>0</v>
      </c>
      <c r="S254" s="50">
        <f t="shared" si="28"/>
        <v>0</v>
      </c>
    </row>
    <row r="255" spans="1:19" hidden="1" outlineLevel="1" x14ac:dyDescent="0.35">
      <c r="A255" s="18" t="s">
        <v>21</v>
      </c>
      <c r="B255" s="19"/>
      <c r="C255" s="20"/>
      <c r="D255" s="20"/>
      <c r="E255" s="20"/>
      <c r="F255" s="20"/>
      <c r="J255" s="60"/>
      <c r="K255" s="60"/>
      <c r="L255" s="50"/>
      <c r="N255" s="117">
        <v>0</v>
      </c>
      <c r="Q255" s="50">
        <f t="shared" si="27"/>
        <v>0</v>
      </c>
      <c r="S255" s="50">
        <f t="shared" si="28"/>
        <v>0</v>
      </c>
    </row>
    <row r="256" spans="1:19" hidden="1" outlineLevel="1" x14ac:dyDescent="0.35">
      <c r="A256" s="18" t="s">
        <v>22</v>
      </c>
      <c r="B256" s="19"/>
      <c r="C256" s="20"/>
      <c r="D256" s="20"/>
      <c r="E256" s="20"/>
      <c r="F256" s="20"/>
      <c r="J256" s="60"/>
      <c r="K256" s="60"/>
      <c r="L256" s="50"/>
      <c r="N256" s="117">
        <v>12.413682398530007</v>
      </c>
      <c r="Q256" s="50">
        <f t="shared" si="27"/>
        <v>0</v>
      </c>
      <c r="S256" s="50">
        <f t="shared" si="28"/>
        <v>0</v>
      </c>
    </row>
    <row r="257" spans="1:23" hidden="1" outlineLevel="1" x14ac:dyDescent="0.35">
      <c r="A257" s="18" t="s">
        <v>23</v>
      </c>
      <c r="B257" s="19"/>
      <c r="C257" s="20"/>
      <c r="D257" s="20"/>
      <c r="E257" s="20"/>
      <c r="F257" s="20"/>
      <c r="J257" s="60"/>
      <c r="K257" s="60"/>
      <c r="L257" s="50"/>
      <c r="N257" s="117">
        <v>16.859105265723567</v>
      </c>
      <c r="Q257" s="50">
        <f t="shared" si="27"/>
        <v>0</v>
      </c>
      <c r="S257" s="50">
        <f t="shared" si="28"/>
        <v>0</v>
      </c>
    </row>
    <row r="258" spans="1:23" hidden="1" outlineLevel="1" x14ac:dyDescent="0.35">
      <c r="A258" s="18" t="s">
        <v>24</v>
      </c>
      <c r="B258" s="19"/>
      <c r="C258" s="20"/>
      <c r="D258" s="20"/>
      <c r="E258" s="20"/>
      <c r="F258" s="20"/>
      <c r="J258" s="60"/>
      <c r="K258" s="60"/>
      <c r="L258" s="50"/>
      <c r="N258" s="117">
        <v>18.192262672400773</v>
      </c>
      <c r="Q258" s="50">
        <f t="shared" si="27"/>
        <v>0</v>
      </c>
      <c r="S258" s="50">
        <f t="shared" si="28"/>
        <v>0</v>
      </c>
    </row>
    <row r="259" spans="1:23" hidden="1" outlineLevel="1" x14ac:dyDescent="0.35">
      <c r="A259" s="18" t="s">
        <v>25</v>
      </c>
      <c r="B259" s="19"/>
      <c r="C259" s="20"/>
      <c r="D259" s="20"/>
      <c r="E259" s="20"/>
      <c r="F259" s="20"/>
      <c r="J259" s="60"/>
      <c r="K259" s="60"/>
      <c r="L259" s="50"/>
      <c r="N259" s="117">
        <v>16.000965776350764</v>
      </c>
      <c r="Q259" s="50">
        <f t="shared" si="27"/>
        <v>0</v>
      </c>
      <c r="S259" s="50">
        <f t="shared" si="28"/>
        <v>0</v>
      </c>
    </row>
    <row r="260" spans="1:23" hidden="1" outlineLevel="1" x14ac:dyDescent="0.35">
      <c r="A260" s="18" t="s">
        <v>26</v>
      </c>
      <c r="B260" s="19"/>
      <c r="C260" s="20"/>
      <c r="D260" s="20"/>
      <c r="E260" s="20"/>
      <c r="F260" s="20"/>
      <c r="J260" s="60"/>
      <c r="K260" s="60"/>
      <c r="L260" s="50"/>
      <c r="N260" s="117">
        <v>14.163917815518921</v>
      </c>
      <c r="Q260" s="50">
        <f t="shared" si="27"/>
        <v>0</v>
      </c>
      <c r="S260" s="50">
        <f t="shared" si="28"/>
        <v>0</v>
      </c>
    </row>
    <row r="261" spans="1:23" hidden="1" outlineLevel="1" x14ac:dyDescent="0.35">
      <c r="A261" s="18" t="s">
        <v>27</v>
      </c>
      <c r="B261" s="19"/>
      <c r="C261" s="20"/>
      <c r="D261" s="20"/>
      <c r="E261" s="20"/>
      <c r="F261" s="20"/>
      <c r="J261" s="60"/>
      <c r="K261" s="60"/>
      <c r="L261" s="50"/>
      <c r="N261" s="117">
        <v>13.681725127564864</v>
      </c>
      <c r="Q261" s="50">
        <f t="shared" si="27"/>
        <v>0</v>
      </c>
      <c r="S261" s="50">
        <f t="shared" si="28"/>
        <v>0</v>
      </c>
    </row>
    <row r="262" spans="1:23" hidden="1" outlineLevel="1" x14ac:dyDescent="0.35">
      <c r="A262" s="18" t="s">
        <v>28</v>
      </c>
      <c r="B262" s="19"/>
      <c r="C262" s="20"/>
      <c r="D262" s="20"/>
      <c r="E262" s="20"/>
      <c r="F262" s="20"/>
      <c r="J262" s="60"/>
      <c r="K262" s="60"/>
      <c r="L262" s="50"/>
      <c r="N262" s="117">
        <v>8.483125981820546</v>
      </c>
      <c r="Q262" s="50">
        <f t="shared" si="27"/>
        <v>0</v>
      </c>
      <c r="S262" s="50">
        <f t="shared" si="28"/>
        <v>0</v>
      </c>
    </row>
    <row r="263" spans="1:23" hidden="1" outlineLevel="1" x14ac:dyDescent="0.35">
      <c r="A263" s="18" t="s">
        <v>29</v>
      </c>
      <c r="B263" s="19"/>
      <c r="C263" s="20"/>
      <c r="D263" s="20"/>
      <c r="E263" s="20"/>
      <c r="F263" s="20"/>
      <c r="J263" s="60"/>
      <c r="K263" s="60"/>
      <c r="L263" s="50"/>
      <c r="N263" s="117">
        <v>4.0885772134473957</v>
      </c>
      <c r="Q263" s="50">
        <f t="shared" si="27"/>
        <v>0</v>
      </c>
      <c r="S263" s="50">
        <f t="shared" si="28"/>
        <v>0</v>
      </c>
    </row>
    <row r="264" spans="1:23" hidden="1" outlineLevel="1" x14ac:dyDescent="0.35">
      <c r="A264" s="18" t="s">
        <v>30</v>
      </c>
      <c r="B264" s="19"/>
      <c r="C264" s="20"/>
      <c r="D264" s="20"/>
      <c r="E264" s="20"/>
      <c r="F264" s="20"/>
      <c r="J264" s="60"/>
      <c r="K264" s="60"/>
      <c r="L264" s="50"/>
      <c r="N264" s="117">
        <v>1.6922394907119245</v>
      </c>
      <c r="Q264" s="50">
        <f t="shared" si="27"/>
        <v>0</v>
      </c>
      <c r="S264" s="50">
        <f t="shared" si="28"/>
        <v>0</v>
      </c>
    </row>
    <row r="265" spans="1:23" hidden="1" outlineLevel="1" x14ac:dyDescent="0.35">
      <c r="A265" s="18" t="s">
        <v>31</v>
      </c>
      <c r="B265" s="19"/>
      <c r="C265" s="20"/>
      <c r="D265" s="20"/>
      <c r="E265" s="20"/>
      <c r="F265" s="20"/>
      <c r="J265" s="60"/>
      <c r="K265" s="60"/>
      <c r="L265" s="50"/>
      <c r="N265" s="117">
        <v>0</v>
      </c>
      <c r="Q265" s="50">
        <f t="shared" si="27"/>
        <v>0</v>
      </c>
      <c r="S265" s="50">
        <f t="shared" si="28"/>
        <v>0</v>
      </c>
    </row>
    <row r="266" spans="1:23" hidden="1" outlineLevel="1" x14ac:dyDescent="0.35">
      <c r="A266" s="18" t="s">
        <v>32</v>
      </c>
      <c r="B266" s="19"/>
      <c r="C266" s="20"/>
      <c r="D266" s="20"/>
      <c r="E266" s="20"/>
      <c r="F266" s="20"/>
      <c r="J266" s="60"/>
      <c r="K266" s="60"/>
      <c r="L266" s="50"/>
      <c r="N266" s="117">
        <v>0</v>
      </c>
      <c r="Q266" s="50">
        <f t="shared" si="27"/>
        <v>0</v>
      </c>
      <c r="S266" s="50">
        <f t="shared" si="28"/>
        <v>0</v>
      </c>
    </row>
    <row r="267" spans="1:23" collapsed="1" x14ac:dyDescent="0.35">
      <c r="A267" s="12" t="s">
        <v>97</v>
      </c>
      <c r="B267" s="21"/>
      <c r="C267" s="14"/>
      <c r="D267" s="14"/>
      <c r="E267" s="14"/>
      <c r="F267" s="14"/>
      <c r="J267" s="59"/>
      <c r="K267" s="59"/>
      <c r="L267" s="51"/>
      <c r="N267" s="116">
        <v>0</v>
      </c>
      <c r="Q267" s="51">
        <f t="shared" si="27"/>
        <v>0</v>
      </c>
      <c r="S267" s="51">
        <f t="shared" si="28"/>
        <v>0</v>
      </c>
    </row>
    <row r="269" spans="1:23" x14ac:dyDescent="0.35">
      <c r="A269" s="136" t="s">
        <v>175</v>
      </c>
      <c r="N269" s="1"/>
      <c r="O269" s="1"/>
      <c r="P269" s="1"/>
      <c r="Q269" s="1"/>
      <c r="R269" s="1"/>
      <c r="S269" s="1"/>
      <c r="T269" s="23"/>
      <c r="U269" s="23"/>
      <c r="V269" s="23"/>
      <c r="W269" s="23"/>
    </row>
    <row r="270" spans="1:23" ht="90" x14ac:dyDescent="0.35">
      <c r="A270" s="7" t="s">
        <v>7</v>
      </c>
      <c r="B270" s="204" t="s">
        <v>9</v>
      </c>
      <c r="C270" s="205" t="s">
        <v>10</v>
      </c>
      <c r="D270" s="206" t="s">
        <v>121</v>
      </c>
      <c r="E270" s="206" t="s">
        <v>3</v>
      </c>
      <c r="F270" s="205" t="s">
        <v>4</v>
      </c>
      <c r="N270" s="1"/>
      <c r="O270" s="1"/>
      <c r="P270" s="1"/>
      <c r="Q270" s="1"/>
      <c r="R270" s="1"/>
      <c r="S270" s="1"/>
      <c r="T270" s="23"/>
      <c r="U270" s="23"/>
      <c r="V270" s="23"/>
      <c r="W270" s="23"/>
    </row>
    <row r="271" spans="1:23" x14ac:dyDescent="0.35">
      <c r="A271" s="207" t="s">
        <v>18</v>
      </c>
      <c r="B271" s="208"/>
      <c r="C271" s="209"/>
      <c r="D271" s="209"/>
      <c r="E271" s="209"/>
      <c r="F271" s="209"/>
      <c r="N271" s="1"/>
      <c r="O271" s="1"/>
      <c r="P271" s="1"/>
      <c r="Q271" s="1"/>
      <c r="R271" s="1"/>
      <c r="S271" s="1"/>
      <c r="T271" s="23"/>
      <c r="U271" s="23"/>
      <c r="V271" s="23"/>
      <c r="W271" s="23"/>
    </row>
    <row r="272" spans="1:23" x14ac:dyDescent="0.35">
      <c r="A272" s="210" t="s">
        <v>19</v>
      </c>
      <c r="B272" s="211"/>
      <c r="C272" s="212"/>
      <c r="D272" s="212"/>
      <c r="E272" s="212"/>
      <c r="F272" s="212"/>
      <c r="N272" s="1"/>
      <c r="O272" s="1"/>
      <c r="P272" s="1"/>
      <c r="Q272" s="1"/>
      <c r="R272" s="1"/>
      <c r="S272" s="1"/>
      <c r="T272" s="23"/>
      <c r="U272" s="23"/>
      <c r="V272" s="23"/>
      <c r="W272" s="23"/>
    </row>
    <row r="273" spans="1:23" hidden="1" outlineLevel="1" x14ac:dyDescent="0.35">
      <c r="A273" s="210" t="s">
        <v>20</v>
      </c>
      <c r="B273" s="211"/>
      <c r="C273" s="212"/>
      <c r="D273" s="212"/>
      <c r="E273" s="212"/>
      <c r="F273" s="212"/>
      <c r="N273" s="1"/>
      <c r="O273" s="1"/>
      <c r="P273" s="1"/>
      <c r="Q273" s="1"/>
      <c r="R273" s="1"/>
      <c r="S273" s="1"/>
      <c r="T273" s="23"/>
      <c r="U273" s="23"/>
      <c r="V273" s="23"/>
      <c r="W273" s="23"/>
    </row>
    <row r="274" spans="1:23" hidden="1" outlineLevel="1" x14ac:dyDescent="0.35">
      <c r="A274" s="210" t="s">
        <v>21</v>
      </c>
      <c r="B274" s="211"/>
      <c r="C274" s="212"/>
      <c r="D274" s="212"/>
      <c r="E274" s="212"/>
      <c r="F274" s="212"/>
      <c r="N274" s="1"/>
      <c r="O274" s="1"/>
      <c r="P274" s="1"/>
      <c r="Q274" s="1"/>
      <c r="R274" s="1"/>
      <c r="S274" s="1"/>
      <c r="T274" s="23"/>
      <c r="U274" s="23"/>
      <c r="V274" s="23"/>
      <c r="W274" s="23"/>
    </row>
    <row r="275" spans="1:23" hidden="1" outlineLevel="1" x14ac:dyDescent="0.35">
      <c r="A275" s="210" t="s">
        <v>22</v>
      </c>
      <c r="B275" s="211"/>
      <c r="C275" s="212"/>
      <c r="D275" s="212"/>
      <c r="E275" s="212"/>
      <c r="F275" s="212"/>
      <c r="N275" s="1"/>
      <c r="O275" s="1"/>
      <c r="P275" s="1"/>
      <c r="Q275" s="1"/>
      <c r="R275" s="1"/>
      <c r="S275" s="1"/>
      <c r="T275" s="23"/>
      <c r="U275" s="23"/>
      <c r="V275" s="23"/>
      <c r="W275" s="23"/>
    </row>
    <row r="276" spans="1:23" hidden="1" outlineLevel="1" x14ac:dyDescent="0.35">
      <c r="A276" s="210" t="s">
        <v>23</v>
      </c>
      <c r="B276" s="211"/>
      <c r="C276" s="212"/>
      <c r="D276" s="212"/>
      <c r="E276" s="212"/>
      <c r="F276" s="212"/>
      <c r="N276" s="1"/>
      <c r="O276" s="1"/>
      <c r="P276" s="1"/>
      <c r="Q276" s="1"/>
      <c r="R276" s="1"/>
      <c r="S276" s="1"/>
      <c r="T276" s="23"/>
      <c r="U276" s="23"/>
      <c r="V276" s="23"/>
      <c r="W276" s="23"/>
    </row>
    <row r="277" spans="1:23" hidden="1" outlineLevel="1" x14ac:dyDescent="0.35">
      <c r="A277" s="210" t="s">
        <v>24</v>
      </c>
      <c r="B277" s="211"/>
      <c r="C277" s="212"/>
      <c r="D277" s="212"/>
      <c r="E277" s="212"/>
      <c r="F277" s="212"/>
      <c r="N277" s="1"/>
      <c r="O277" s="1"/>
      <c r="P277" s="1"/>
      <c r="Q277" s="1"/>
      <c r="R277" s="1"/>
      <c r="S277" s="1"/>
      <c r="T277" s="23"/>
      <c r="U277" s="23"/>
      <c r="V277" s="23"/>
      <c r="W277" s="23"/>
    </row>
    <row r="278" spans="1:23" hidden="1" outlineLevel="1" x14ac:dyDescent="0.35">
      <c r="A278" s="210" t="s">
        <v>25</v>
      </c>
      <c r="B278" s="211"/>
      <c r="C278" s="212"/>
      <c r="D278" s="212"/>
      <c r="E278" s="212"/>
      <c r="F278" s="212"/>
      <c r="N278" s="1"/>
      <c r="O278" s="1"/>
      <c r="P278" s="1"/>
      <c r="Q278" s="1"/>
      <c r="R278" s="1"/>
      <c r="S278" s="1"/>
      <c r="T278" s="23"/>
      <c r="U278" s="23"/>
      <c r="V278" s="23"/>
      <c r="W278" s="23"/>
    </row>
    <row r="279" spans="1:23" hidden="1" outlineLevel="1" x14ac:dyDescent="0.35">
      <c r="A279" s="210" t="s">
        <v>26</v>
      </c>
      <c r="B279" s="211"/>
      <c r="C279" s="212"/>
      <c r="D279" s="212"/>
      <c r="E279" s="212"/>
      <c r="F279" s="212"/>
      <c r="N279" s="1"/>
      <c r="O279" s="1"/>
      <c r="P279" s="1"/>
      <c r="Q279" s="1"/>
      <c r="R279" s="1"/>
      <c r="S279" s="1"/>
      <c r="T279" s="23"/>
      <c r="U279" s="23"/>
      <c r="V279" s="23"/>
      <c r="W279" s="23"/>
    </row>
    <row r="280" spans="1:23" hidden="1" outlineLevel="1" x14ac:dyDescent="0.35">
      <c r="A280" s="210" t="s">
        <v>27</v>
      </c>
      <c r="B280" s="211"/>
      <c r="C280" s="212"/>
      <c r="D280" s="212"/>
      <c r="E280" s="212"/>
      <c r="F280" s="212"/>
      <c r="N280" s="1"/>
      <c r="O280" s="1"/>
      <c r="P280" s="1"/>
      <c r="Q280" s="1"/>
      <c r="R280" s="1"/>
      <c r="S280" s="1"/>
      <c r="T280" s="23"/>
      <c r="U280" s="23"/>
      <c r="V280" s="23"/>
      <c r="W280" s="23"/>
    </row>
    <row r="281" spans="1:23" hidden="1" outlineLevel="1" x14ac:dyDescent="0.35">
      <c r="A281" s="210" t="s">
        <v>28</v>
      </c>
      <c r="B281" s="211"/>
      <c r="C281" s="212"/>
      <c r="D281" s="212"/>
      <c r="E281" s="212"/>
      <c r="F281" s="212"/>
      <c r="N281" s="1"/>
      <c r="O281" s="1"/>
      <c r="P281" s="1"/>
      <c r="Q281" s="1"/>
      <c r="R281" s="1"/>
      <c r="S281" s="1"/>
      <c r="T281" s="23"/>
      <c r="U281" s="23"/>
      <c r="V281" s="23"/>
      <c r="W281" s="23"/>
    </row>
    <row r="282" spans="1:23" hidden="1" outlineLevel="1" x14ac:dyDescent="0.35">
      <c r="A282" s="210" t="s">
        <v>29</v>
      </c>
      <c r="B282" s="211"/>
      <c r="C282" s="212"/>
      <c r="D282" s="212"/>
      <c r="E282" s="212"/>
      <c r="F282" s="212"/>
      <c r="N282" s="1"/>
      <c r="O282" s="1"/>
      <c r="P282" s="1"/>
      <c r="Q282" s="1"/>
      <c r="R282" s="1"/>
      <c r="S282" s="1"/>
      <c r="T282" s="23"/>
      <c r="U282" s="23"/>
      <c r="V282" s="23"/>
      <c r="W282" s="23"/>
    </row>
    <row r="283" spans="1:23" hidden="1" outlineLevel="1" x14ac:dyDescent="0.35">
      <c r="A283" s="210" t="s">
        <v>30</v>
      </c>
      <c r="B283" s="211"/>
      <c r="C283" s="212"/>
      <c r="D283" s="212"/>
      <c r="E283" s="212"/>
      <c r="F283" s="212"/>
      <c r="N283" s="1"/>
      <c r="O283" s="1"/>
      <c r="P283" s="1"/>
      <c r="Q283" s="1"/>
      <c r="R283" s="1"/>
      <c r="S283" s="1"/>
      <c r="T283" s="23"/>
      <c r="U283" s="23"/>
      <c r="V283" s="23"/>
      <c r="W283" s="23"/>
    </row>
    <row r="284" spans="1:23" hidden="1" outlineLevel="1" x14ac:dyDescent="0.35">
      <c r="A284" s="210" t="s">
        <v>31</v>
      </c>
      <c r="B284" s="211"/>
      <c r="C284" s="212"/>
      <c r="D284" s="212"/>
      <c r="E284" s="212"/>
      <c r="F284" s="212"/>
      <c r="N284" s="1"/>
      <c r="O284" s="1"/>
      <c r="P284" s="1"/>
      <c r="Q284" s="1"/>
      <c r="R284" s="1"/>
      <c r="S284" s="1"/>
      <c r="T284" s="23"/>
      <c r="U284" s="23"/>
      <c r="V284" s="23"/>
      <c r="W284" s="23"/>
    </row>
    <row r="285" spans="1:23" hidden="1" outlineLevel="1" x14ac:dyDescent="0.35">
      <c r="A285" s="210" t="s">
        <v>32</v>
      </c>
      <c r="B285" s="211"/>
      <c r="C285" s="212"/>
      <c r="D285" s="212"/>
      <c r="E285" s="212"/>
      <c r="F285" s="212"/>
      <c r="N285" s="1"/>
      <c r="O285" s="1"/>
      <c r="P285" s="1"/>
      <c r="Q285" s="1"/>
      <c r="R285" s="1"/>
      <c r="S285" s="1"/>
      <c r="T285" s="23"/>
      <c r="U285" s="23"/>
      <c r="V285" s="23"/>
      <c r="W285" s="23"/>
    </row>
    <row r="286" spans="1:23" collapsed="1" x14ac:dyDescent="0.35">
      <c r="A286" s="12" t="s">
        <v>33</v>
      </c>
      <c r="B286" s="21"/>
      <c r="C286" s="14"/>
      <c r="D286" s="14"/>
      <c r="E286" s="14"/>
      <c r="F286" s="14"/>
      <c r="N286" s="1"/>
      <c r="O286" s="1"/>
      <c r="P286" s="1"/>
      <c r="Q286" s="1"/>
      <c r="R286" s="1"/>
      <c r="S286" s="1"/>
      <c r="T286" s="23"/>
      <c r="U286" s="23"/>
      <c r="V286" s="23"/>
      <c r="W286" s="23"/>
    </row>
    <row r="287" spans="1:23" x14ac:dyDescent="0.35">
      <c r="N287" s="1"/>
      <c r="O287" s="1"/>
      <c r="P287" s="1"/>
      <c r="Q287" s="1"/>
      <c r="R287" s="1"/>
      <c r="S287" s="1"/>
      <c r="T287" s="23"/>
      <c r="U287" s="23"/>
      <c r="V287" s="23"/>
      <c r="W287" s="23"/>
    </row>
    <row r="288" spans="1:23" ht="90" x14ac:dyDescent="0.35">
      <c r="A288" s="7" t="s">
        <v>8</v>
      </c>
      <c r="B288" s="204" t="s">
        <v>9</v>
      </c>
      <c r="C288" s="205" t="s">
        <v>10</v>
      </c>
      <c r="D288" s="206" t="s">
        <v>121</v>
      </c>
      <c r="E288" s="206" t="s">
        <v>3</v>
      </c>
      <c r="F288" s="205" t="s">
        <v>4</v>
      </c>
      <c r="N288" s="1"/>
      <c r="O288" s="1"/>
      <c r="P288" s="1"/>
      <c r="Q288" s="1"/>
      <c r="R288" s="1"/>
      <c r="S288" s="1"/>
      <c r="T288" s="23"/>
      <c r="U288" s="23"/>
      <c r="V288" s="23"/>
      <c r="W288" s="23"/>
    </row>
    <row r="289" spans="1:23" x14ac:dyDescent="0.35">
      <c r="A289" s="207" t="s">
        <v>18</v>
      </c>
      <c r="B289" s="208"/>
      <c r="C289" s="209"/>
      <c r="D289" s="209"/>
      <c r="E289" s="209"/>
      <c r="F289" s="209"/>
      <c r="N289" s="1"/>
      <c r="O289" s="1"/>
      <c r="P289" s="1"/>
      <c r="Q289" s="1"/>
      <c r="R289" s="1"/>
      <c r="S289" s="1"/>
      <c r="T289" s="23"/>
      <c r="U289" s="23"/>
      <c r="V289" s="23"/>
      <c r="W289" s="23"/>
    </row>
    <row r="290" spans="1:23" x14ac:dyDescent="0.35">
      <c r="A290" s="210" t="s">
        <v>19</v>
      </c>
      <c r="B290" s="211"/>
      <c r="C290" s="212"/>
      <c r="D290" s="212"/>
      <c r="E290" s="212"/>
      <c r="F290" s="212"/>
      <c r="N290" s="1"/>
      <c r="O290" s="1"/>
      <c r="P290" s="1"/>
      <c r="Q290" s="1"/>
      <c r="R290" s="1"/>
      <c r="S290" s="1"/>
      <c r="T290" s="23"/>
      <c r="U290" s="23"/>
      <c r="V290" s="23"/>
      <c r="W290" s="23"/>
    </row>
    <row r="291" spans="1:23" hidden="1" outlineLevel="1" x14ac:dyDescent="0.35">
      <c r="A291" s="210" t="s">
        <v>20</v>
      </c>
      <c r="B291" s="211"/>
      <c r="C291" s="212"/>
      <c r="D291" s="212"/>
      <c r="E291" s="212"/>
      <c r="F291" s="212"/>
      <c r="N291" s="1"/>
      <c r="O291" s="1"/>
      <c r="P291" s="1"/>
      <c r="Q291" s="1"/>
      <c r="R291" s="1"/>
      <c r="S291" s="1"/>
      <c r="T291" s="23"/>
      <c r="U291" s="23"/>
      <c r="V291" s="23"/>
      <c r="W291" s="23"/>
    </row>
    <row r="292" spans="1:23" hidden="1" outlineLevel="1" x14ac:dyDescent="0.35">
      <c r="A292" s="210" t="s">
        <v>21</v>
      </c>
      <c r="B292" s="211"/>
      <c r="C292" s="212"/>
      <c r="D292" s="212"/>
      <c r="E292" s="212"/>
      <c r="F292" s="212"/>
      <c r="N292" s="1"/>
      <c r="O292" s="1"/>
      <c r="P292" s="1"/>
      <c r="Q292" s="1"/>
      <c r="R292" s="1"/>
      <c r="S292" s="1"/>
      <c r="T292" s="23"/>
      <c r="U292" s="23"/>
      <c r="V292" s="23"/>
      <c r="W292" s="23"/>
    </row>
    <row r="293" spans="1:23" hidden="1" outlineLevel="1" x14ac:dyDescent="0.35">
      <c r="A293" s="210" t="s">
        <v>22</v>
      </c>
      <c r="B293" s="211"/>
      <c r="C293" s="212"/>
      <c r="D293" s="212"/>
      <c r="E293" s="212"/>
      <c r="F293" s="212"/>
      <c r="N293" s="1"/>
      <c r="O293" s="1"/>
      <c r="P293" s="1"/>
      <c r="Q293" s="1"/>
      <c r="R293" s="1"/>
      <c r="S293" s="1"/>
      <c r="T293" s="23"/>
      <c r="U293" s="23"/>
      <c r="V293" s="23"/>
      <c r="W293" s="23"/>
    </row>
    <row r="294" spans="1:23" hidden="1" outlineLevel="1" x14ac:dyDescent="0.35">
      <c r="A294" s="210" t="s">
        <v>23</v>
      </c>
      <c r="B294" s="211"/>
      <c r="C294" s="212"/>
      <c r="D294" s="212"/>
      <c r="E294" s="212"/>
      <c r="F294" s="212"/>
      <c r="N294" s="1"/>
      <c r="O294" s="1"/>
      <c r="P294" s="1"/>
      <c r="Q294" s="1"/>
      <c r="R294" s="1"/>
      <c r="S294" s="1"/>
      <c r="T294" s="23"/>
      <c r="U294" s="23"/>
      <c r="V294" s="23"/>
      <c r="W294" s="23"/>
    </row>
    <row r="295" spans="1:23" hidden="1" outlineLevel="1" x14ac:dyDescent="0.35">
      <c r="A295" s="210" t="s">
        <v>24</v>
      </c>
      <c r="B295" s="211"/>
      <c r="C295" s="212"/>
      <c r="D295" s="212"/>
      <c r="E295" s="212"/>
      <c r="F295" s="212"/>
      <c r="N295" s="1"/>
      <c r="O295" s="1"/>
      <c r="P295" s="1"/>
      <c r="Q295" s="1"/>
      <c r="R295" s="1"/>
      <c r="S295" s="1"/>
      <c r="T295" s="23"/>
      <c r="U295" s="23"/>
      <c r="V295" s="23"/>
      <c r="W295" s="23"/>
    </row>
    <row r="296" spans="1:23" hidden="1" outlineLevel="1" x14ac:dyDescent="0.35">
      <c r="A296" s="210" t="s">
        <v>25</v>
      </c>
      <c r="B296" s="211"/>
      <c r="C296" s="212"/>
      <c r="D296" s="212"/>
      <c r="E296" s="212"/>
      <c r="F296" s="212"/>
      <c r="N296" s="1"/>
      <c r="O296" s="1"/>
      <c r="P296" s="1"/>
      <c r="Q296" s="1"/>
      <c r="R296" s="1"/>
      <c r="S296" s="1"/>
      <c r="T296" s="23"/>
      <c r="U296" s="23"/>
      <c r="V296" s="23"/>
      <c r="W296" s="23"/>
    </row>
    <row r="297" spans="1:23" hidden="1" outlineLevel="1" x14ac:dyDescent="0.35">
      <c r="A297" s="210" t="s">
        <v>26</v>
      </c>
      <c r="B297" s="211"/>
      <c r="C297" s="212"/>
      <c r="D297" s="212"/>
      <c r="E297" s="212"/>
      <c r="F297" s="212"/>
      <c r="N297" s="1"/>
      <c r="O297" s="1"/>
      <c r="P297" s="1"/>
      <c r="Q297" s="1"/>
      <c r="R297" s="1"/>
      <c r="S297" s="1"/>
      <c r="T297" s="23"/>
      <c r="U297" s="23"/>
      <c r="V297" s="23"/>
      <c r="W297" s="23"/>
    </row>
    <row r="298" spans="1:23" hidden="1" outlineLevel="1" x14ac:dyDescent="0.35">
      <c r="A298" s="210" t="s">
        <v>27</v>
      </c>
      <c r="B298" s="211"/>
      <c r="C298" s="212"/>
      <c r="D298" s="212"/>
      <c r="E298" s="212"/>
      <c r="F298" s="212"/>
      <c r="N298" s="1"/>
      <c r="O298" s="1"/>
      <c r="P298" s="1"/>
      <c r="Q298" s="1"/>
      <c r="R298" s="1"/>
      <c r="S298" s="1"/>
      <c r="T298" s="23"/>
      <c r="U298" s="23"/>
      <c r="V298" s="23"/>
      <c r="W298" s="23"/>
    </row>
    <row r="299" spans="1:23" hidden="1" outlineLevel="1" x14ac:dyDescent="0.35">
      <c r="A299" s="210" t="s">
        <v>28</v>
      </c>
      <c r="B299" s="211"/>
      <c r="C299" s="212"/>
      <c r="D299" s="212"/>
      <c r="E299" s="212"/>
      <c r="F299" s="212"/>
      <c r="N299" s="1"/>
      <c r="O299" s="1"/>
      <c r="P299" s="1"/>
      <c r="Q299" s="1"/>
      <c r="R299" s="1"/>
      <c r="S299" s="1"/>
      <c r="T299" s="23"/>
      <c r="U299" s="23"/>
      <c r="V299" s="23"/>
      <c r="W299" s="23"/>
    </row>
    <row r="300" spans="1:23" hidden="1" outlineLevel="1" x14ac:dyDescent="0.35">
      <c r="A300" s="210" t="s">
        <v>29</v>
      </c>
      <c r="B300" s="211"/>
      <c r="C300" s="212"/>
      <c r="D300" s="212"/>
      <c r="E300" s="212"/>
      <c r="F300" s="212"/>
      <c r="N300" s="1"/>
      <c r="O300" s="1"/>
      <c r="P300" s="1"/>
      <c r="Q300" s="1"/>
      <c r="R300" s="1"/>
      <c r="S300" s="1"/>
      <c r="T300" s="23"/>
      <c r="U300" s="23"/>
      <c r="V300" s="23"/>
      <c r="W300" s="23"/>
    </row>
    <row r="301" spans="1:23" hidden="1" outlineLevel="1" x14ac:dyDescent="0.35">
      <c r="A301" s="210" t="s">
        <v>30</v>
      </c>
      <c r="B301" s="211"/>
      <c r="C301" s="212"/>
      <c r="D301" s="212"/>
      <c r="E301" s="212"/>
      <c r="F301" s="212"/>
      <c r="N301" s="1"/>
      <c r="O301" s="1"/>
      <c r="P301" s="1"/>
      <c r="Q301" s="1"/>
      <c r="R301" s="1"/>
      <c r="S301" s="1"/>
      <c r="T301" s="23"/>
      <c r="U301" s="23"/>
      <c r="V301" s="23"/>
      <c r="W301" s="23"/>
    </row>
    <row r="302" spans="1:23" hidden="1" outlineLevel="1" x14ac:dyDescent="0.35">
      <c r="A302" s="210" t="s">
        <v>31</v>
      </c>
      <c r="B302" s="211"/>
      <c r="C302" s="212"/>
      <c r="D302" s="212"/>
      <c r="E302" s="212"/>
      <c r="F302" s="212"/>
      <c r="N302" s="1"/>
      <c r="O302" s="1"/>
      <c r="P302" s="1"/>
      <c r="Q302" s="1"/>
      <c r="R302" s="1"/>
      <c r="S302" s="1"/>
      <c r="T302" s="23"/>
      <c r="U302" s="23"/>
      <c r="V302" s="23"/>
      <c r="W302" s="23"/>
    </row>
    <row r="303" spans="1:23" hidden="1" outlineLevel="1" x14ac:dyDescent="0.35">
      <c r="A303" s="210" t="s">
        <v>32</v>
      </c>
      <c r="B303" s="211"/>
      <c r="C303" s="212"/>
      <c r="D303" s="212"/>
      <c r="E303" s="212"/>
      <c r="F303" s="212"/>
      <c r="N303" s="1"/>
      <c r="O303" s="1"/>
      <c r="P303" s="1"/>
      <c r="Q303" s="1"/>
      <c r="R303" s="1"/>
      <c r="S303" s="1"/>
      <c r="T303" s="23"/>
      <c r="U303" s="23"/>
      <c r="V303" s="23"/>
      <c r="W303" s="23"/>
    </row>
    <row r="304" spans="1:23" collapsed="1" x14ac:dyDescent="0.35">
      <c r="A304" s="12" t="s">
        <v>33</v>
      </c>
      <c r="B304" s="21"/>
      <c r="C304" s="14"/>
      <c r="D304" s="14"/>
      <c r="E304" s="14"/>
      <c r="F304" s="14"/>
      <c r="N304" s="1"/>
      <c r="O304" s="1"/>
      <c r="P304" s="1"/>
      <c r="Q304" s="1"/>
      <c r="R304" s="1"/>
      <c r="S304" s="1"/>
      <c r="T304" s="23"/>
      <c r="U304" s="23"/>
      <c r="V304" s="23"/>
      <c r="W304" s="23"/>
    </row>
    <row r="305" spans="1:23" x14ac:dyDescent="0.35">
      <c r="A305" s="213"/>
      <c r="N305" s="1"/>
      <c r="O305" s="1"/>
      <c r="P305" s="1"/>
      <c r="Q305" s="1"/>
      <c r="R305" s="1"/>
      <c r="S305" s="1"/>
      <c r="T305" s="23"/>
      <c r="U305" s="23"/>
      <c r="V305" s="23"/>
      <c r="W305" s="23"/>
    </row>
    <row r="307" spans="1:23" x14ac:dyDescent="0.35">
      <c r="A307" s="136" t="s">
        <v>176</v>
      </c>
    </row>
    <row r="308" spans="1:23" ht="90" x14ac:dyDescent="0.35">
      <c r="A308" s="7" t="s">
        <v>7</v>
      </c>
      <c r="B308" s="37" t="s">
        <v>9</v>
      </c>
      <c r="C308" s="38" t="s">
        <v>10</v>
      </c>
      <c r="D308" s="109" t="s">
        <v>121</v>
      </c>
      <c r="E308" s="110" t="s">
        <v>3</v>
      </c>
      <c r="F308" s="38" t="s">
        <v>4</v>
      </c>
      <c r="J308" s="36" t="s">
        <v>108</v>
      </c>
      <c r="K308" s="36" t="s">
        <v>109</v>
      </c>
      <c r="L308" s="36" t="s">
        <v>111</v>
      </c>
      <c r="N308" s="90" t="s">
        <v>139</v>
      </c>
      <c r="Q308" s="93" t="s">
        <v>88</v>
      </c>
      <c r="S308" s="75" t="s">
        <v>115</v>
      </c>
    </row>
    <row r="309" spans="1:23" x14ac:dyDescent="0.35">
      <c r="A309" s="8" t="s">
        <v>18</v>
      </c>
      <c r="B309" s="17"/>
      <c r="C309" s="10"/>
      <c r="D309" s="10"/>
      <c r="E309" s="10"/>
      <c r="F309" s="10"/>
      <c r="J309" s="58"/>
      <c r="K309" s="58"/>
      <c r="L309" s="49"/>
      <c r="N309" s="115">
        <v>0</v>
      </c>
      <c r="Q309" s="49">
        <f t="shared" ref="Q309:Q324" si="29">12*F309*$N309</f>
        <v>0</v>
      </c>
      <c r="S309" s="49">
        <f t="shared" ref="S309:S324" si="30">12*L309*$N309</f>
        <v>0</v>
      </c>
    </row>
    <row r="310" spans="1:23" x14ac:dyDescent="0.35">
      <c r="A310" s="18" t="s">
        <v>19</v>
      </c>
      <c r="B310" s="19"/>
      <c r="C310" s="20"/>
      <c r="D310" s="20"/>
      <c r="E310" s="20"/>
      <c r="F310" s="20"/>
      <c r="J310" s="60"/>
      <c r="K310" s="60"/>
      <c r="L310" s="50"/>
      <c r="N310" s="117">
        <v>0</v>
      </c>
      <c r="Q310" s="50">
        <f t="shared" si="29"/>
        <v>0</v>
      </c>
      <c r="S310" s="50">
        <f t="shared" si="30"/>
        <v>0</v>
      </c>
    </row>
    <row r="311" spans="1:23" hidden="1" outlineLevel="1" x14ac:dyDescent="0.35">
      <c r="A311" s="18" t="s">
        <v>20</v>
      </c>
      <c r="B311" s="19"/>
      <c r="C311" s="20"/>
      <c r="D311" s="20"/>
      <c r="E311" s="20"/>
      <c r="F311" s="20"/>
      <c r="J311" s="60"/>
      <c r="K311" s="60"/>
      <c r="L311" s="50"/>
      <c r="N311" s="117">
        <v>0</v>
      </c>
      <c r="Q311" s="50">
        <f t="shared" si="29"/>
        <v>0</v>
      </c>
      <c r="S311" s="50">
        <f t="shared" si="30"/>
        <v>0</v>
      </c>
    </row>
    <row r="312" spans="1:23" hidden="1" outlineLevel="1" x14ac:dyDescent="0.35">
      <c r="A312" s="18" t="s">
        <v>21</v>
      </c>
      <c r="B312" s="19"/>
      <c r="C312" s="20"/>
      <c r="D312" s="20"/>
      <c r="E312" s="20"/>
      <c r="F312" s="20"/>
      <c r="J312" s="60"/>
      <c r="K312" s="60"/>
      <c r="L312" s="50"/>
      <c r="N312" s="117">
        <v>0</v>
      </c>
      <c r="Q312" s="50">
        <f t="shared" si="29"/>
        <v>0</v>
      </c>
      <c r="S312" s="50">
        <f t="shared" si="30"/>
        <v>0</v>
      </c>
    </row>
    <row r="313" spans="1:23" hidden="1" outlineLevel="1" x14ac:dyDescent="0.35">
      <c r="A313" s="18" t="s">
        <v>22</v>
      </c>
      <c r="B313" s="19"/>
      <c r="C313" s="20"/>
      <c r="D313" s="20"/>
      <c r="E313" s="20"/>
      <c r="F313" s="20"/>
      <c r="J313" s="60"/>
      <c r="K313" s="60"/>
      <c r="L313" s="50"/>
      <c r="N313" s="117">
        <v>0</v>
      </c>
      <c r="Q313" s="50">
        <f t="shared" si="29"/>
        <v>0</v>
      </c>
      <c r="S313" s="50">
        <f t="shared" si="30"/>
        <v>0</v>
      </c>
    </row>
    <row r="314" spans="1:23" hidden="1" outlineLevel="1" x14ac:dyDescent="0.35">
      <c r="A314" s="18" t="s">
        <v>23</v>
      </c>
      <c r="B314" s="19"/>
      <c r="C314" s="20"/>
      <c r="D314" s="20"/>
      <c r="E314" s="20"/>
      <c r="F314" s="20"/>
      <c r="J314" s="60"/>
      <c r="K314" s="60"/>
      <c r="L314" s="50"/>
      <c r="N314" s="117">
        <v>319.66225126755057</v>
      </c>
      <c r="Q314" s="50">
        <f t="shared" si="29"/>
        <v>0</v>
      </c>
      <c r="S314" s="50">
        <f t="shared" si="30"/>
        <v>0</v>
      </c>
    </row>
    <row r="315" spans="1:23" hidden="1" outlineLevel="1" x14ac:dyDescent="0.35">
      <c r="A315" s="18" t="s">
        <v>24</v>
      </c>
      <c r="B315" s="19"/>
      <c r="C315" s="20"/>
      <c r="D315" s="20"/>
      <c r="E315" s="20"/>
      <c r="F315" s="20"/>
      <c r="J315" s="60"/>
      <c r="K315" s="60"/>
      <c r="L315" s="50"/>
      <c r="N315" s="117">
        <v>413.92799082880612</v>
      </c>
      <c r="Q315" s="50">
        <f t="shared" si="29"/>
        <v>0</v>
      </c>
      <c r="S315" s="50">
        <f t="shared" si="30"/>
        <v>0</v>
      </c>
    </row>
    <row r="316" spans="1:23" hidden="1" outlineLevel="1" x14ac:dyDescent="0.35">
      <c r="A316" s="18" t="s">
        <v>25</v>
      </c>
      <c r="B316" s="19"/>
      <c r="C316" s="20"/>
      <c r="D316" s="20"/>
      <c r="E316" s="20"/>
      <c r="F316" s="20"/>
      <c r="J316" s="60"/>
      <c r="K316" s="60"/>
      <c r="L316" s="50"/>
      <c r="N316" s="117">
        <v>462.31045107013324</v>
      </c>
      <c r="Q316" s="50">
        <f t="shared" si="29"/>
        <v>0</v>
      </c>
      <c r="S316" s="50">
        <f t="shared" si="30"/>
        <v>0</v>
      </c>
    </row>
    <row r="317" spans="1:23" hidden="1" outlineLevel="1" x14ac:dyDescent="0.35">
      <c r="A317" s="18" t="s">
        <v>26</v>
      </c>
      <c r="B317" s="19"/>
      <c r="C317" s="20"/>
      <c r="D317" s="20"/>
      <c r="E317" s="20"/>
      <c r="F317" s="20"/>
      <c r="J317" s="60"/>
      <c r="K317" s="60"/>
      <c r="L317" s="50"/>
      <c r="N317" s="117">
        <v>483.40677703630428</v>
      </c>
      <c r="Q317" s="50">
        <f t="shared" si="29"/>
        <v>0</v>
      </c>
      <c r="S317" s="50">
        <f t="shared" si="30"/>
        <v>0</v>
      </c>
    </row>
    <row r="318" spans="1:23" hidden="1" outlineLevel="1" x14ac:dyDescent="0.35">
      <c r="A318" s="18" t="s">
        <v>27</v>
      </c>
      <c r="B318" s="19"/>
      <c r="C318" s="20"/>
      <c r="D318" s="20"/>
      <c r="E318" s="20"/>
      <c r="F318" s="20"/>
      <c r="J318" s="60"/>
      <c r="K318" s="60"/>
      <c r="L318" s="50"/>
      <c r="N318" s="117">
        <v>377.33317497140752</v>
      </c>
      <c r="Q318" s="50">
        <f t="shared" si="29"/>
        <v>0</v>
      </c>
      <c r="S318" s="50">
        <f t="shared" si="30"/>
        <v>0</v>
      </c>
    </row>
    <row r="319" spans="1:23" hidden="1" outlineLevel="1" x14ac:dyDescent="0.35">
      <c r="A319" s="18" t="s">
        <v>28</v>
      </c>
      <c r="B319" s="19"/>
      <c r="C319" s="20"/>
      <c r="D319" s="20"/>
      <c r="E319" s="20"/>
      <c r="F319" s="20"/>
      <c r="J319" s="60"/>
      <c r="K319" s="60"/>
      <c r="L319" s="50"/>
      <c r="N319" s="117">
        <v>361.90556909082159</v>
      </c>
      <c r="Q319" s="50">
        <f t="shared" si="29"/>
        <v>0</v>
      </c>
      <c r="S319" s="50">
        <f t="shared" si="30"/>
        <v>0</v>
      </c>
    </row>
    <row r="320" spans="1:23" hidden="1" outlineLevel="1" x14ac:dyDescent="0.35">
      <c r="A320" s="18" t="s">
        <v>29</v>
      </c>
      <c r="B320" s="19"/>
      <c r="C320" s="20"/>
      <c r="D320" s="20"/>
      <c r="E320" s="20"/>
      <c r="F320" s="20"/>
      <c r="J320" s="60"/>
      <c r="K320" s="60"/>
      <c r="L320" s="50"/>
      <c r="N320" s="117">
        <v>297.68726747829118</v>
      </c>
      <c r="Q320" s="50">
        <f t="shared" si="29"/>
        <v>0</v>
      </c>
      <c r="S320" s="50">
        <f t="shared" si="30"/>
        <v>0</v>
      </c>
    </row>
    <row r="321" spans="1:19" hidden="1" outlineLevel="1" x14ac:dyDescent="0.35">
      <c r="A321" s="18" t="s">
        <v>30</v>
      </c>
      <c r="B321" s="19"/>
      <c r="C321" s="20"/>
      <c r="D321" s="20"/>
      <c r="E321" s="20"/>
      <c r="F321" s="20"/>
      <c r="J321" s="60"/>
      <c r="K321" s="60"/>
      <c r="L321" s="50"/>
      <c r="N321" s="117">
        <v>192.51736438871205</v>
      </c>
      <c r="Q321" s="50">
        <f t="shared" si="29"/>
        <v>0</v>
      </c>
      <c r="S321" s="50">
        <f t="shared" si="30"/>
        <v>0</v>
      </c>
    </row>
    <row r="322" spans="1:19" hidden="1" outlineLevel="1" x14ac:dyDescent="0.35">
      <c r="A322" s="18" t="s">
        <v>31</v>
      </c>
      <c r="B322" s="19"/>
      <c r="C322" s="20"/>
      <c r="D322" s="20"/>
      <c r="E322" s="20"/>
      <c r="F322" s="20"/>
      <c r="J322" s="60"/>
      <c r="K322" s="60"/>
      <c r="L322" s="50"/>
      <c r="N322" s="117">
        <v>135.78028334352177</v>
      </c>
      <c r="Q322" s="50">
        <f t="shared" si="29"/>
        <v>0</v>
      </c>
      <c r="S322" s="50">
        <f t="shared" si="30"/>
        <v>0</v>
      </c>
    </row>
    <row r="323" spans="1:19" hidden="1" outlineLevel="1" x14ac:dyDescent="0.35">
      <c r="A323" s="18" t="s">
        <v>32</v>
      </c>
      <c r="B323" s="19"/>
      <c r="C323" s="20"/>
      <c r="D323" s="20"/>
      <c r="E323" s="20"/>
      <c r="F323" s="20"/>
      <c r="J323" s="60"/>
      <c r="K323" s="60"/>
      <c r="L323" s="50"/>
      <c r="N323" s="117">
        <v>0</v>
      </c>
      <c r="Q323" s="50">
        <f t="shared" si="29"/>
        <v>0</v>
      </c>
      <c r="S323" s="50">
        <f t="shared" si="30"/>
        <v>0</v>
      </c>
    </row>
    <row r="324" spans="1:19" collapsed="1" x14ac:dyDescent="0.35">
      <c r="A324" s="12" t="s">
        <v>97</v>
      </c>
      <c r="B324" s="21"/>
      <c r="C324" s="14"/>
      <c r="D324" s="14"/>
      <c r="E324" s="14"/>
      <c r="F324" s="14"/>
      <c r="J324" s="59"/>
      <c r="K324" s="59"/>
      <c r="L324" s="51"/>
      <c r="N324" s="116">
        <v>0</v>
      </c>
      <c r="Q324" s="51">
        <f t="shared" si="29"/>
        <v>0</v>
      </c>
      <c r="S324" s="51">
        <f t="shared" si="30"/>
        <v>0</v>
      </c>
    </row>
    <row r="326" spans="1:19" ht="90" x14ac:dyDescent="0.35">
      <c r="A326" s="7" t="s">
        <v>8</v>
      </c>
      <c r="B326" s="37" t="s">
        <v>9</v>
      </c>
      <c r="C326" s="38" t="s">
        <v>10</v>
      </c>
      <c r="D326" s="109" t="s">
        <v>121</v>
      </c>
      <c r="E326" s="110" t="s">
        <v>3</v>
      </c>
      <c r="F326" s="38" t="s">
        <v>4</v>
      </c>
      <c r="J326" s="36" t="s">
        <v>108</v>
      </c>
      <c r="K326" s="36" t="s">
        <v>109</v>
      </c>
      <c r="L326" s="36" t="s">
        <v>111</v>
      </c>
      <c r="N326" s="90" t="s">
        <v>139</v>
      </c>
      <c r="Q326" s="93" t="s">
        <v>88</v>
      </c>
      <c r="S326" s="75" t="s">
        <v>115</v>
      </c>
    </row>
    <row r="327" spans="1:19" x14ac:dyDescent="0.35">
      <c r="A327" s="8" t="s">
        <v>18</v>
      </c>
      <c r="B327" s="17"/>
      <c r="C327" s="10"/>
      <c r="D327" s="10"/>
      <c r="E327" s="10"/>
      <c r="F327" s="10"/>
      <c r="J327" s="58"/>
      <c r="K327" s="58"/>
      <c r="L327" s="49"/>
      <c r="N327" s="115">
        <v>0</v>
      </c>
      <c r="Q327" s="49">
        <f t="shared" ref="Q327:Q342" si="31">12*F327*$N327</f>
        <v>0</v>
      </c>
      <c r="S327" s="49">
        <f t="shared" ref="S327:S342" si="32">12*L327*$N327</f>
        <v>0</v>
      </c>
    </row>
    <row r="328" spans="1:19" x14ac:dyDescent="0.35">
      <c r="A328" s="18" t="s">
        <v>19</v>
      </c>
      <c r="B328" s="19"/>
      <c r="C328" s="20"/>
      <c r="D328" s="20"/>
      <c r="E328" s="20"/>
      <c r="F328" s="20"/>
      <c r="J328" s="60"/>
      <c r="K328" s="60"/>
      <c r="L328" s="50"/>
      <c r="N328" s="117">
        <v>0</v>
      </c>
      <c r="Q328" s="50">
        <f t="shared" si="31"/>
        <v>0</v>
      </c>
      <c r="S328" s="50">
        <f t="shared" si="32"/>
        <v>0</v>
      </c>
    </row>
    <row r="329" spans="1:19" hidden="1" outlineLevel="1" x14ac:dyDescent="0.35">
      <c r="A329" s="18" t="s">
        <v>20</v>
      </c>
      <c r="B329" s="19"/>
      <c r="C329" s="20"/>
      <c r="D329" s="20"/>
      <c r="E329" s="20"/>
      <c r="F329" s="20"/>
      <c r="J329" s="60"/>
      <c r="K329" s="60"/>
      <c r="L329" s="50"/>
      <c r="N329" s="117">
        <v>0</v>
      </c>
      <c r="Q329" s="50">
        <f t="shared" si="31"/>
        <v>0</v>
      </c>
      <c r="S329" s="50">
        <f t="shared" si="32"/>
        <v>0</v>
      </c>
    </row>
    <row r="330" spans="1:19" hidden="1" outlineLevel="1" x14ac:dyDescent="0.35">
      <c r="A330" s="18" t="s">
        <v>21</v>
      </c>
      <c r="B330" s="19"/>
      <c r="C330" s="20"/>
      <c r="D330" s="20"/>
      <c r="E330" s="20"/>
      <c r="F330" s="20"/>
      <c r="J330" s="60"/>
      <c r="K330" s="60"/>
      <c r="L330" s="50"/>
      <c r="N330" s="117">
        <v>0</v>
      </c>
      <c r="Q330" s="50">
        <f t="shared" si="31"/>
        <v>0</v>
      </c>
      <c r="S330" s="50">
        <f t="shared" si="32"/>
        <v>0</v>
      </c>
    </row>
    <row r="331" spans="1:19" hidden="1" outlineLevel="1" x14ac:dyDescent="0.35">
      <c r="A331" s="18" t="s">
        <v>22</v>
      </c>
      <c r="B331" s="19"/>
      <c r="C331" s="20"/>
      <c r="D331" s="20"/>
      <c r="E331" s="20"/>
      <c r="F331" s="20"/>
      <c r="J331" s="60"/>
      <c r="K331" s="60"/>
      <c r="L331" s="50"/>
      <c r="N331" s="117">
        <v>0</v>
      </c>
      <c r="Q331" s="50">
        <f t="shared" si="31"/>
        <v>0</v>
      </c>
      <c r="S331" s="50">
        <f t="shared" si="32"/>
        <v>0</v>
      </c>
    </row>
    <row r="332" spans="1:19" hidden="1" outlineLevel="1" x14ac:dyDescent="0.35">
      <c r="A332" s="18" t="s">
        <v>23</v>
      </c>
      <c r="B332" s="19"/>
      <c r="C332" s="20"/>
      <c r="D332" s="20"/>
      <c r="E332" s="20"/>
      <c r="F332" s="20"/>
      <c r="J332" s="60"/>
      <c r="K332" s="60"/>
      <c r="L332" s="50"/>
      <c r="N332" s="117">
        <v>14.049254388102987</v>
      </c>
      <c r="Q332" s="50">
        <f t="shared" si="31"/>
        <v>0</v>
      </c>
      <c r="S332" s="50">
        <f t="shared" si="32"/>
        <v>0</v>
      </c>
    </row>
    <row r="333" spans="1:19" hidden="1" outlineLevel="1" x14ac:dyDescent="0.35">
      <c r="A333" s="18" t="s">
        <v>24</v>
      </c>
      <c r="B333" s="19"/>
      <c r="C333" s="20"/>
      <c r="D333" s="20"/>
      <c r="E333" s="20"/>
      <c r="F333" s="20"/>
      <c r="J333" s="60"/>
      <c r="K333" s="60"/>
      <c r="L333" s="50"/>
      <c r="N333" s="117">
        <v>18.192262672400773</v>
      </c>
      <c r="Q333" s="50">
        <f t="shared" si="31"/>
        <v>0</v>
      </c>
      <c r="S333" s="50">
        <f t="shared" si="32"/>
        <v>0</v>
      </c>
    </row>
    <row r="334" spans="1:19" hidden="1" outlineLevel="1" x14ac:dyDescent="0.35">
      <c r="A334" s="18" t="s">
        <v>25</v>
      </c>
      <c r="B334" s="19"/>
      <c r="C334" s="20"/>
      <c r="D334" s="20"/>
      <c r="E334" s="20"/>
      <c r="F334" s="20"/>
      <c r="J334" s="60"/>
      <c r="K334" s="60"/>
      <c r="L334" s="50"/>
      <c r="N334" s="117">
        <v>20.318686700127955</v>
      </c>
      <c r="Q334" s="50">
        <f t="shared" si="31"/>
        <v>0</v>
      </c>
      <c r="S334" s="50">
        <f t="shared" si="32"/>
        <v>0</v>
      </c>
    </row>
    <row r="335" spans="1:19" hidden="1" outlineLevel="1" x14ac:dyDescent="0.35">
      <c r="A335" s="18" t="s">
        <v>26</v>
      </c>
      <c r="B335" s="19"/>
      <c r="C335" s="20"/>
      <c r="D335" s="20"/>
      <c r="E335" s="20"/>
      <c r="F335" s="20"/>
      <c r="J335" s="60"/>
      <c r="K335" s="60"/>
      <c r="L335" s="50"/>
      <c r="N335" s="117">
        <v>21.245876723278389</v>
      </c>
      <c r="Q335" s="50">
        <f t="shared" si="31"/>
        <v>0</v>
      </c>
      <c r="S335" s="50">
        <f t="shared" si="32"/>
        <v>0</v>
      </c>
    </row>
    <row r="336" spans="1:19" hidden="1" outlineLevel="1" x14ac:dyDescent="0.35">
      <c r="A336" s="18" t="s">
        <v>27</v>
      </c>
      <c r="B336" s="19"/>
      <c r="C336" s="20"/>
      <c r="D336" s="20"/>
      <c r="E336" s="20"/>
      <c r="F336" s="20"/>
      <c r="J336" s="60"/>
      <c r="K336" s="60"/>
      <c r="L336" s="50"/>
      <c r="N336" s="117">
        <v>16.583909245533171</v>
      </c>
      <c r="Q336" s="50">
        <f t="shared" si="31"/>
        <v>0</v>
      </c>
      <c r="S336" s="50">
        <f t="shared" si="32"/>
        <v>0</v>
      </c>
    </row>
    <row r="337" spans="1:19" hidden="1" outlineLevel="1" x14ac:dyDescent="0.35">
      <c r="A337" s="18" t="s">
        <v>28</v>
      </c>
      <c r="B337" s="19"/>
      <c r="C337" s="20"/>
      <c r="D337" s="20"/>
      <c r="E337" s="20"/>
      <c r="F337" s="20"/>
      <c r="J337" s="60"/>
      <c r="K337" s="60"/>
      <c r="L337" s="50"/>
      <c r="N337" s="117">
        <v>15.905861215913514</v>
      </c>
      <c r="Q337" s="50">
        <f t="shared" si="31"/>
        <v>0</v>
      </c>
      <c r="S337" s="50">
        <f t="shared" si="32"/>
        <v>0</v>
      </c>
    </row>
    <row r="338" spans="1:19" hidden="1" outlineLevel="1" x14ac:dyDescent="0.35">
      <c r="A338" s="18" t="s">
        <v>29</v>
      </c>
      <c r="B338" s="19"/>
      <c r="C338" s="20"/>
      <c r="D338" s="20"/>
      <c r="E338" s="20"/>
      <c r="F338" s="20"/>
      <c r="J338" s="60"/>
      <c r="K338" s="60"/>
      <c r="L338" s="50"/>
      <c r="N338" s="117">
        <v>13.083447083031665</v>
      </c>
      <c r="Q338" s="50">
        <f t="shared" si="31"/>
        <v>0</v>
      </c>
      <c r="S338" s="50">
        <f t="shared" si="32"/>
        <v>0</v>
      </c>
    </row>
    <row r="339" spans="1:19" hidden="1" outlineLevel="1" x14ac:dyDescent="0.35">
      <c r="A339" s="18" t="s">
        <v>30</v>
      </c>
      <c r="B339" s="19"/>
      <c r="C339" s="20"/>
      <c r="D339" s="20"/>
      <c r="E339" s="20"/>
      <c r="F339" s="20"/>
      <c r="J339" s="60"/>
      <c r="K339" s="60"/>
      <c r="L339" s="50"/>
      <c r="N339" s="117">
        <v>8.4611974535596204</v>
      </c>
      <c r="Q339" s="50">
        <f t="shared" si="31"/>
        <v>0</v>
      </c>
      <c r="S339" s="50">
        <f t="shared" si="32"/>
        <v>0</v>
      </c>
    </row>
    <row r="340" spans="1:19" hidden="1" outlineLevel="1" x14ac:dyDescent="0.35">
      <c r="A340" s="18" t="s">
        <v>31</v>
      </c>
      <c r="B340" s="19"/>
      <c r="C340" s="20"/>
      <c r="D340" s="20"/>
      <c r="E340" s="20"/>
      <c r="F340" s="20"/>
      <c r="J340" s="60"/>
      <c r="K340" s="60"/>
      <c r="L340" s="50"/>
      <c r="N340" s="117">
        <v>5.9675852685690094</v>
      </c>
      <c r="Q340" s="50">
        <f t="shared" si="31"/>
        <v>0</v>
      </c>
      <c r="S340" s="50">
        <f t="shared" si="32"/>
        <v>0</v>
      </c>
    </row>
    <row r="341" spans="1:19" hidden="1" outlineLevel="1" x14ac:dyDescent="0.35">
      <c r="A341" s="18" t="s">
        <v>32</v>
      </c>
      <c r="B341" s="19"/>
      <c r="C341" s="20"/>
      <c r="D341" s="20"/>
      <c r="E341" s="20"/>
      <c r="F341" s="20"/>
      <c r="J341" s="60"/>
      <c r="K341" s="60"/>
      <c r="L341" s="50"/>
      <c r="N341" s="117">
        <v>0</v>
      </c>
      <c r="Q341" s="50">
        <f t="shared" si="31"/>
        <v>0</v>
      </c>
      <c r="S341" s="50">
        <f t="shared" si="32"/>
        <v>0</v>
      </c>
    </row>
    <row r="342" spans="1:19" collapsed="1" x14ac:dyDescent="0.35">
      <c r="A342" s="12" t="s">
        <v>97</v>
      </c>
      <c r="B342" s="21"/>
      <c r="C342" s="14"/>
      <c r="D342" s="14"/>
      <c r="E342" s="14"/>
      <c r="F342" s="14"/>
      <c r="J342" s="59"/>
      <c r="K342" s="59"/>
      <c r="L342" s="51"/>
      <c r="N342" s="116">
        <v>0</v>
      </c>
      <c r="Q342" s="51">
        <f t="shared" si="31"/>
        <v>0</v>
      </c>
      <c r="S342" s="51">
        <f t="shared" si="32"/>
        <v>0</v>
      </c>
    </row>
    <row r="344" spans="1:19" x14ac:dyDescent="0.35">
      <c r="A344" s="108" t="s">
        <v>140</v>
      </c>
    </row>
    <row r="347" spans="1:19" ht="65.849999999999994" customHeight="1" x14ac:dyDescent="0.35">
      <c r="A347" s="7" t="s">
        <v>7</v>
      </c>
      <c r="B347" s="38" t="s">
        <v>10</v>
      </c>
      <c r="C347" s="109" t="s">
        <v>121</v>
      </c>
      <c r="D347" s="110" t="s">
        <v>3</v>
      </c>
      <c r="E347" s="38" t="s">
        <v>4</v>
      </c>
      <c r="J347" s="36" t="s">
        <v>108</v>
      </c>
      <c r="K347" s="36" t="s">
        <v>109</v>
      </c>
      <c r="L347" s="36" t="s">
        <v>111</v>
      </c>
      <c r="N347" s="90" t="s">
        <v>139</v>
      </c>
      <c r="Q347" s="93" t="s">
        <v>88</v>
      </c>
      <c r="S347" s="75" t="s">
        <v>115</v>
      </c>
    </row>
    <row r="348" spans="1:19" x14ac:dyDescent="0.35">
      <c r="A348" s="8" t="s">
        <v>39</v>
      </c>
      <c r="B348" s="9"/>
      <c r="C348" s="10"/>
      <c r="D348" s="10"/>
      <c r="E348" s="10"/>
      <c r="J348" s="58"/>
      <c r="K348" s="58"/>
      <c r="L348" s="49"/>
      <c r="N348" s="117">
        <v>0</v>
      </c>
      <c r="Q348" s="49">
        <f t="shared" ref="Q348:Q379" si="33">12*F348*$N348</f>
        <v>0</v>
      </c>
      <c r="S348" s="49">
        <f t="shared" ref="S348:S408" si="34">12*L348*$N348</f>
        <v>0</v>
      </c>
    </row>
    <row r="349" spans="1:19" x14ac:dyDescent="0.35">
      <c r="A349" s="18" t="s">
        <v>17</v>
      </c>
      <c r="B349" s="22"/>
      <c r="C349" s="20"/>
      <c r="D349" s="20"/>
      <c r="E349" s="20"/>
      <c r="J349" s="60"/>
      <c r="K349" s="60"/>
      <c r="L349" s="50"/>
      <c r="N349" s="117">
        <v>0</v>
      </c>
      <c r="Q349" s="50">
        <f t="shared" si="33"/>
        <v>0</v>
      </c>
      <c r="S349" s="50">
        <f t="shared" si="34"/>
        <v>0</v>
      </c>
    </row>
    <row r="350" spans="1:19" hidden="1" outlineLevel="1" x14ac:dyDescent="0.35">
      <c r="A350" s="18" t="s">
        <v>40</v>
      </c>
      <c r="B350" s="22"/>
      <c r="C350" s="20"/>
      <c r="D350" s="20"/>
      <c r="E350" s="20"/>
      <c r="J350" s="60"/>
      <c r="K350" s="60"/>
      <c r="L350" s="50"/>
      <c r="N350" s="117">
        <v>0</v>
      </c>
      <c r="Q350" s="50">
        <f t="shared" si="33"/>
        <v>0</v>
      </c>
      <c r="S350" s="50">
        <f t="shared" si="34"/>
        <v>0</v>
      </c>
    </row>
    <row r="351" spans="1:19" hidden="1" outlineLevel="1" x14ac:dyDescent="0.35">
      <c r="A351" s="18" t="s">
        <v>41</v>
      </c>
      <c r="B351" s="22"/>
      <c r="C351" s="20"/>
      <c r="D351" s="20"/>
      <c r="E351" s="20"/>
      <c r="J351" s="60"/>
      <c r="K351" s="60"/>
      <c r="L351" s="50"/>
      <c r="N351" s="117">
        <v>0</v>
      </c>
      <c r="Q351" s="50">
        <f t="shared" si="33"/>
        <v>0</v>
      </c>
      <c r="S351" s="50">
        <f t="shared" si="34"/>
        <v>0</v>
      </c>
    </row>
    <row r="352" spans="1:19" hidden="1" outlineLevel="1" x14ac:dyDescent="0.35">
      <c r="A352" s="18" t="s">
        <v>42</v>
      </c>
      <c r="B352" s="22"/>
      <c r="C352" s="20"/>
      <c r="D352" s="20"/>
      <c r="E352" s="20"/>
      <c r="J352" s="60"/>
      <c r="K352" s="60"/>
      <c r="L352" s="50"/>
      <c r="N352" s="117">
        <v>0</v>
      </c>
      <c r="Q352" s="50">
        <f t="shared" si="33"/>
        <v>0</v>
      </c>
      <c r="S352" s="50">
        <f t="shared" si="34"/>
        <v>0</v>
      </c>
    </row>
    <row r="353" spans="1:19" hidden="1" outlineLevel="1" x14ac:dyDescent="0.35">
      <c r="A353" s="18" t="s">
        <v>43</v>
      </c>
      <c r="B353" s="22"/>
      <c r="C353" s="20"/>
      <c r="D353" s="20"/>
      <c r="E353" s="20"/>
      <c r="J353" s="60"/>
      <c r="K353" s="60"/>
      <c r="L353" s="50"/>
      <c r="N353" s="117">
        <v>0</v>
      </c>
      <c r="Q353" s="50">
        <f t="shared" si="33"/>
        <v>0</v>
      </c>
      <c r="S353" s="50">
        <f t="shared" si="34"/>
        <v>0</v>
      </c>
    </row>
    <row r="354" spans="1:19" hidden="1" outlineLevel="1" x14ac:dyDescent="0.35">
      <c r="A354" s="18" t="s">
        <v>44</v>
      </c>
      <c r="B354" s="22"/>
      <c r="C354" s="20"/>
      <c r="D354" s="20"/>
      <c r="E354" s="20"/>
      <c r="J354" s="60"/>
      <c r="K354" s="60"/>
      <c r="L354" s="50"/>
      <c r="N354" s="117">
        <v>0</v>
      </c>
      <c r="Q354" s="50">
        <f t="shared" si="33"/>
        <v>0</v>
      </c>
      <c r="S354" s="50">
        <f t="shared" si="34"/>
        <v>0</v>
      </c>
    </row>
    <row r="355" spans="1:19" hidden="1" outlineLevel="1" x14ac:dyDescent="0.35">
      <c r="A355" s="18" t="s">
        <v>45</v>
      </c>
      <c r="B355" s="22"/>
      <c r="C355" s="20"/>
      <c r="D355" s="20"/>
      <c r="E355" s="20"/>
      <c r="J355" s="60"/>
      <c r="K355" s="60"/>
      <c r="L355" s="50"/>
      <c r="N355" s="117">
        <v>0</v>
      </c>
      <c r="Q355" s="50">
        <f t="shared" si="33"/>
        <v>0</v>
      </c>
      <c r="S355" s="50">
        <f t="shared" si="34"/>
        <v>0</v>
      </c>
    </row>
    <row r="356" spans="1:19" hidden="1" outlineLevel="1" x14ac:dyDescent="0.35">
      <c r="A356" s="18" t="s">
        <v>46</v>
      </c>
      <c r="B356" s="22"/>
      <c r="C356" s="20"/>
      <c r="D356" s="20"/>
      <c r="E356" s="20"/>
      <c r="J356" s="60"/>
      <c r="K356" s="60"/>
      <c r="L356" s="50"/>
      <c r="N356" s="117">
        <v>0</v>
      </c>
      <c r="Q356" s="50">
        <f t="shared" si="33"/>
        <v>0</v>
      </c>
      <c r="S356" s="50">
        <f t="shared" si="34"/>
        <v>0</v>
      </c>
    </row>
    <row r="357" spans="1:19" hidden="1" outlineLevel="1" x14ac:dyDescent="0.35">
      <c r="A357" s="18" t="s">
        <v>47</v>
      </c>
      <c r="B357" s="22"/>
      <c r="C357" s="20"/>
      <c r="D357" s="20"/>
      <c r="E357" s="20"/>
      <c r="J357" s="60"/>
      <c r="K357" s="60"/>
      <c r="L357" s="50"/>
      <c r="N357" s="117">
        <v>0</v>
      </c>
      <c r="Q357" s="50">
        <f t="shared" si="33"/>
        <v>0</v>
      </c>
      <c r="S357" s="50">
        <f t="shared" si="34"/>
        <v>0</v>
      </c>
    </row>
    <row r="358" spans="1:19" hidden="1" outlineLevel="1" x14ac:dyDescent="0.35">
      <c r="A358" s="18" t="s">
        <v>48</v>
      </c>
      <c r="B358" s="22"/>
      <c r="C358" s="20"/>
      <c r="D358" s="20"/>
      <c r="E358" s="20"/>
      <c r="J358" s="60"/>
      <c r="K358" s="60"/>
      <c r="L358" s="50"/>
      <c r="N358" s="117">
        <v>0</v>
      </c>
      <c r="Q358" s="50">
        <f t="shared" si="33"/>
        <v>0</v>
      </c>
      <c r="S358" s="50">
        <f t="shared" si="34"/>
        <v>0</v>
      </c>
    </row>
    <row r="359" spans="1:19" hidden="1" outlineLevel="1" x14ac:dyDescent="0.35">
      <c r="A359" s="18" t="s">
        <v>49</v>
      </c>
      <c r="B359" s="22"/>
      <c r="C359" s="20"/>
      <c r="D359" s="20"/>
      <c r="E359" s="20"/>
      <c r="J359" s="60"/>
      <c r="K359" s="60"/>
      <c r="L359" s="50"/>
      <c r="N359" s="117">
        <v>0</v>
      </c>
      <c r="Q359" s="50">
        <f t="shared" si="33"/>
        <v>0</v>
      </c>
      <c r="S359" s="50">
        <f t="shared" si="34"/>
        <v>0</v>
      </c>
    </row>
    <row r="360" spans="1:19" hidden="1" outlineLevel="1" x14ac:dyDescent="0.35">
      <c r="A360" s="18" t="s">
        <v>50</v>
      </c>
      <c r="B360" s="22"/>
      <c r="C360" s="20"/>
      <c r="D360" s="20"/>
      <c r="E360" s="20"/>
      <c r="J360" s="60"/>
      <c r="K360" s="60"/>
      <c r="L360" s="50"/>
      <c r="N360" s="117">
        <v>0</v>
      </c>
      <c r="Q360" s="50">
        <f t="shared" si="33"/>
        <v>0</v>
      </c>
      <c r="S360" s="50">
        <f t="shared" si="34"/>
        <v>0</v>
      </c>
    </row>
    <row r="361" spans="1:19" hidden="1" outlineLevel="1" x14ac:dyDescent="0.35">
      <c r="A361" s="18" t="s">
        <v>51</v>
      </c>
      <c r="B361" s="22"/>
      <c r="C361" s="20"/>
      <c r="D361" s="20"/>
      <c r="E361" s="20"/>
      <c r="J361" s="60"/>
      <c r="K361" s="60"/>
      <c r="L361" s="50"/>
      <c r="N361" s="117">
        <v>0</v>
      </c>
      <c r="Q361" s="50">
        <f t="shared" si="33"/>
        <v>0</v>
      </c>
      <c r="S361" s="50">
        <f t="shared" si="34"/>
        <v>0</v>
      </c>
    </row>
    <row r="362" spans="1:19" hidden="1" outlineLevel="1" x14ac:dyDescent="0.35">
      <c r="A362" s="18" t="s">
        <v>52</v>
      </c>
      <c r="B362" s="22"/>
      <c r="C362" s="20"/>
      <c r="D362" s="20"/>
      <c r="E362" s="20"/>
      <c r="J362" s="60"/>
      <c r="K362" s="60"/>
      <c r="L362" s="50"/>
      <c r="N362" s="117">
        <v>0</v>
      </c>
      <c r="Q362" s="50">
        <f t="shared" si="33"/>
        <v>0</v>
      </c>
      <c r="S362" s="50">
        <f t="shared" si="34"/>
        <v>0</v>
      </c>
    </row>
    <row r="363" spans="1:19" hidden="1" outlineLevel="1" x14ac:dyDescent="0.35">
      <c r="A363" s="18" t="s">
        <v>53</v>
      </c>
      <c r="B363" s="22"/>
      <c r="C363" s="20"/>
      <c r="D363" s="20"/>
      <c r="E363" s="20"/>
      <c r="J363" s="60"/>
      <c r="K363" s="60"/>
      <c r="L363" s="50"/>
      <c r="N363" s="117">
        <v>0</v>
      </c>
      <c r="Q363" s="50">
        <f t="shared" si="33"/>
        <v>0</v>
      </c>
      <c r="S363" s="50">
        <f t="shared" si="34"/>
        <v>0</v>
      </c>
    </row>
    <row r="364" spans="1:19" hidden="1" outlineLevel="1" x14ac:dyDescent="0.35">
      <c r="A364" s="18" t="s">
        <v>54</v>
      </c>
      <c r="B364" s="22"/>
      <c r="C364" s="20"/>
      <c r="D364" s="20"/>
      <c r="E364" s="20"/>
      <c r="J364" s="60"/>
      <c r="K364" s="60"/>
      <c r="L364" s="50"/>
      <c r="N364" s="117">
        <v>0</v>
      </c>
      <c r="Q364" s="50">
        <f t="shared" si="33"/>
        <v>0</v>
      </c>
      <c r="S364" s="50">
        <f t="shared" si="34"/>
        <v>0</v>
      </c>
    </row>
    <row r="365" spans="1:19" hidden="1" outlineLevel="1" x14ac:dyDescent="0.35">
      <c r="A365" s="18" t="s">
        <v>55</v>
      </c>
      <c r="B365" s="22"/>
      <c r="C365" s="20"/>
      <c r="D365" s="20"/>
      <c r="E365" s="20"/>
      <c r="J365" s="60"/>
      <c r="K365" s="60"/>
      <c r="L365" s="50"/>
      <c r="N365" s="117">
        <v>0</v>
      </c>
      <c r="Q365" s="50">
        <f t="shared" si="33"/>
        <v>0</v>
      </c>
      <c r="S365" s="50">
        <f t="shared" si="34"/>
        <v>0</v>
      </c>
    </row>
    <row r="366" spans="1:19" hidden="1" outlineLevel="1" x14ac:dyDescent="0.35">
      <c r="A366" s="18" t="s">
        <v>56</v>
      </c>
      <c r="B366" s="22"/>
      <c r="C366" s="20"/>
      <c r="D366" s="20"/>
      <c r="E366" s="20"/>
      <c r="J366" s="60"/>
      <c r="K366" s="60"/>
      <c r="L366" s="50"/>
      <c r="N366" s="117">
        <v>0</v>
      </c>
      <c r="Q366" s="50">
        <f t="shared" si="33"/>
        <v>0</v>
      </c>
      <c r="S366" s="50">
        <f t="shared" si="34"/>
        <v>0</v>
      </c>
    </row>
    <row r="367" spans="1:19" hidden="1" outlineLevel="1" x14ac:dyDescent="0.35">
      <c r="A367" s="18" t="s">
        <v>57</v>
      </c>
      <c r="B367" s="22"/>
      <c r="C367" s="20"/>
      <c r="D367" s="20"/>
      <c r="E367" s="20"/>
      <c r="J367" s="60"/>
      <c r="K367" s="60"/>
      <c r="L367" s="50"/>
      <c r="N367" s="117">
        <v>0</v>
      </c>
      <c r="Q367" s="50">
        <f t="shared" si="33"/>
        <v>0</v>
      </c>
      <c r="S367" s="50">
        <f t="shared" si="34"/>
        <v>0</v>
      </c>
    </row>
    <row r="368" spans="1:19" hidden="1" outlineLevel="1" x14ac:dyDescent="0.35">
      <c r="A368" s="18" t="s">
        <v>58</v>
      </c>
      <c r="B368" s="22"/>
      <c r="C368" s="20"/>
      <c r="D368" s="20"/>
      <c r="E368" s="20"/>
      <c r="J368" s="60"/>
      <c r="K368" s="60"/>
      <c r="L368" s="50"/>
      <c r="N368" s="117">
        <v>0</v>
      </c>
      <c r="Q368" s="50">
        <f t="shared" si="33"/>
        <v>0</v>
      </c>
      <c r="S368" s="50">
        <f t="shared" si="34"/>
        <v>0</v>
      </c>
    </row>
    <row r="369" spans="1:19" hidden="1" outlineLevel="1" x14ac:dyDescent="0.35">
      <c r="A369" s="18" t="s">
        <v>59</v>
      </c>
      <c r="B369" s="22"/>
      <c r="C369" s="20"/>
      <c r="D369" s="20"/>
      <c r="E369" s="20"/>
      <c r="J369" s="60"/>
      <c r="K369" s="60"/>
      <c r="L369" s="50"/>
      <c r="N369" s="117">
        <v>0</v>
      </c>
      <c r="Q369" s="50">
        <f t="shared" si="33"/>
        <v>0</v>
      </c>
      <c r="S369" s="50">
        <f t="shared" si="34"/>
        <v>0</v>
      </c>
    </row>
    <row r="370" spans="1:19" hidden="1" outlineLevel="1" x14ac:dyDescent="0.35">
      <c r="A370" s="18" t="s">
        <v>60</v>
      </c>
      <c r="B370" s="22"/>
      <c r="C370" s="20"/>
      <c r="D370" s="20"/>
      <c r="E370" s="20"/>
      <c r="J370" s="60"/>
      <c r="K370" s="60"/>
      <c r="L370" s="50"/>
      <c r="N370" s="117">
        <v>0</v>
      </c>
      <c r="Q370" s="50">
        <f t="shared" si="33"/>
        <v>0</v>
      </c>
      <c r="S370" s="50">
        <f t="shared" si="34"/>
        <v>0</v>
      </c>
    </row>
    <row r="371" spans="1:19" hidden="1" outlineLevel="1" x14ac:dyDescent="0.35">
      <c r="A371" s="18" t="s">
        <v>61</v>
      </c>
      <c r="B371" s="22"/>
      <c r="C371" s="20"/>
      <c r="D371" s="20"/>
      <c r="E371" s="20"/>
      <c r="J371" s="60"/>
      <c r="K371" s="60"/>
      <c r="L371" s="50"/>
      <c r="N371" s="117">
        <v>0</v>
      </c>
      <c r="Q371" s="50">
        <f t="shared" si="33"/>
        <v>0</v>
      </c>
      <c r="S371" s="50">
        <f t="shared" si="34"/>
        <v>0</v>
      </c>
    </row>
    <row r="372" spans="1:19" hidden="1" outlineLevel="1" x14ac:dyDescent="0.35">
      <c r="A372" s="18" t="s">
        <v>62</v>
      </c>
      <c r="B372" s="22"/>
      <c r="C372" s="20"/>
      <c r="D372" s="20"/>
      <c r="E372" s="20"/>
      <c r="J372" s="60"/>
      <c r="K372" s="60"/>
      <c r="L372" s="50"/>
      <c r="N372" s="117">
        <v>0</v>
      </c>
      <c r="Q372" s="50">
        <f t="shared" si="33"/>
        <v>0</v>
      </c>
      <c r="S372" s="50">
        <f t="shared" si="34"/>
        <v>0</v>
      </c>
    </row>
    <row r="373" spans="1:19" hidden="1" outlineLevel="1" x14ac:dyDescent="0.35">
      <c r="A373" s="18" t="s">
        <v>63</v>
      </c>
      <c r="B373" s="22"/>
      <c r="C373" s="20"/>
      <c r="D373" s="20"/>
      <c r="E373" s="20"/>
      <c r="J373" s="60"/>
      <c r="K373" s="60"/>
      <c r="L373" s="50"/>
      <c r="N373" s="117">
        <v>0</v>
      </c>
      <c r="Q373" s="50">
        <f t="shared" si="33"/>
        <v>0</v>
      </c>
      <c r="S373" s="50">
        <f t="shared" si="34"/>
        <v>0</v>
      </c>
    </row>
    <row r="374" spans="1:19" hidden="1" outlineLevel="1" x14ac:dyDescent="0.35">
      <c r="A374" s="18" t="s">
        <v>64</v>
      </c>
      <c r="B374" s="22"/>
      <c r="C374" s="20"/>
      <c r="D374" s="20"/>
      <c r="E374" s="20"/>
      <c r="J374" s="60"/>
      <c r="K374" s="60"/>
      <c r="L374" s="50"/>
      <c r="N374" s="117">
        <v>0</v>
      </c>
      <c r="Q374" s="50">
        <f t="shared" si="33"/>
        <v>0</v>
      </c>
      <c r="S374" s="50">
        <f t="shared" si="34"/>
        <v>0</v>
      </c>
    </row>
    <row r="375" spans="1:19" hidden="1" outlineLevel="1" x14ac:dyDescent="0.35">
      <c r="A375" s="18" t="s">
        <v>65</v>
      </c>
      <c r="B375" s="22"/>
      <c r="C375" s="20"/>
      <c r="D375" s="20"/>
      <c r="E375" s="20"/>
      <c r="J375" s="60"/>
      <c r="K375" s="60"/>
      <c r="L375" s="50"/>
      <c r="N375" s="117">
        <v>0</v>
      </c>
      <c r="Q375" s="50">
        <f t="shared" si="33"/>
        <v>0</v>
      </c>
      <c r="S375" s="50">
        <f t="shared" si="34"/>
        <v>0</v>
      </c>
    </row>
    <row r="376" spans="1:19" hidden="1" outlineLevel="1" x14ac:dyDescent="0.35">
      <c r="A376" s="18" t="s">
        <v>66</v>
      </c>
      <c r="B376" s="22"/>
      <c r="C376" s="20"/>
      <c r="D376" s="20"/>
      <c r="E376" s="20"/>
      <c r="J376" s="60"/>
      <c r="K376" s="60"/>
      <c r="L376" s="50"/>
      <c r="N376" s="117">
        <v>0</v>
      </c>
      <c r="Q376" s="50">
        <f t="shared" si="33"/>
        <v>0</v>
      </c>
      <c r="S376" s="50">
        <f t="shared" si="34"/>
        <v>0</v>
      </c>
    </row>
    <row r="377" spans="1:19" hidden="1" outlineLevel="1" x14ac:dyDescent="0.35">
      <c r="A377" s="18" t="s">
        <v>67</v>
      </c>
      <c r="B377" s="22"/>
      <c r="C377" s="20"/>
      <c r="D377" s="20"/>
      <c r="E377" s="20"/>
      <c r="J377" s="60"/>
      <c r="K377" s="60"/>
      <c r="L377" s="50"/>
      <c r="N377" s="117">
        <v>0</v>
      </c>
      <c r="Q377" s="50">
        <f t="shared" si="33"/>
        <v>0</v>
      </c>
      <c r="S377" s="50">
        <f t="shared" si="34"/>
        <v>0</v>
      </c>
    </row>
    <row r="378" spans="1:19" hidden="1" outlineLevel="1" x14ac:dyDescent="0.35">
      <c r="A378" s="18" t="s">
        <v>68</v>
      </c>
      <c r="B378" s="22"/>
      <c r="C378" s="20"/>
      <c r="D378" s="20"/>
      <c r="E378" s="20"/>
      <c r="J378" s="60"/>
      <c r="K378" s="60"/>
      <c r="L378" s="50"/>
      <c r="N378" s="117">
        <v>0</v>
      </c>
      <c r="Q378" s="50">
        <f t="shared" si="33"/>
        <v>0</v>
      </c>
      <c r="S378" s="50">
        <f t="shared" si="34"/>
        <v>0</v>
      </c>
    </row>
    <row r="379" spans="1:19" hidden="1" outlineLevel="1" x14ac:dyDescent="0.35">
      <c r="A379" s="18" t="s">
        <v>69</v>
      </c>
      <c r="B379" s="22"/>
      <c r="C379" s="20"/>
      <c r="D379" s="20"/>
      <c r="E379" s="20"/>
      <c r="J379" s="60"/>
      <c r="K379" s="60"/>
      <c r="L379" s="50"/>
      <c r="N379" s="117">
        <v>0</v>
      </c>
      <c r="Q379" s="50">
        <f t="shared" si="33"/>
        <v>0</v>
      </c>
      <c r="S379" s="50">
        <f t="shared" si="34"/>
        <v>0</v>
      </c>
    </row>
    <row r="380" spans="1:19" hidden="1" outlineLevel="1" x14ac:dyDescent="0.35">
      <c r="A380" s="18" t="s">
        <v>70</v>
      </c>
      <c r="B380" s="22"/>
      <c r="C380" s="20"/>
      <c r="D380" s="20"/>
      <c r="E380" s="20"/>
      <c r="I380" s="52"/>
      <c r="J380" s="60"/>
      <c r="K380" s="60"/>
      <c r="L380" s="50"/>
      <c r="M380" s="52"/>
      <c r="N380" s="117">
        <v>0</v>
      </c>
      <c r="Q380" s="50">
        <f t="shared" ref="Q380:Q408" si="35">12*F380*$N380</f>
        <v>0</v>
      </c>
      <c r="S380" s="50">
        <f t="shared" si="34"/>
        <v>0</v>
      </c>
    </row>
    <row r="381" spans="1:19" hidden="1" outlineLevel="1" x14ac:dyDescent="0.35">
      <c r="A381" s="18" t="s">
        <v>71</v>
      </c>
      <c r="B381" s="22"/>
      <c r="C381" s="20"/>
      <c r="D381" s="20"/>
      <c r="E381" s="20"/>
      <c r="I381" s="52"/>
      <c r="J381" s="60"/>
      <c r="K381" s="60"/>
      <c r="L381" s="50"/>
      <c r="M381" s="52"/>
      <c r="N381" s="117">
        <v>0</v>
      </c>
      <c r="Q381" s="50">
        <f t="shared" si="35"/>
        <v>0</v>
      </c>
      <c r="S381" s="50">
        <f t="shared" si="34"/>
        <v>0</v>
      </c>
    </row>
    <row r="382" spans="1:19" hidden="1" outlineLevel="1" x14ac:dyDescent="0.35">
      <c r="A382" s="18" t="s">
        <v>72</v>
      </c>
      <c r="B382" s="22"/>
      <c r="C382" s="20"/>
      <c r="D382" s="20"/>
      <c r="E382" s="20"/>
      <c r="I382" s="52"/>
      <c r="J382" s="60"/>
      <c r="K382" s="60"/>
      <c r="L382" s="50"/>
      <c r="M382" s="52"/>
      <c r="N382" s="117">
        <v>0</v>
      </c>
      <c r="Q382" s="50">
        <f t="shared" si="35"/>
        <v>0</v>
      </c>
      <c r="S382" s="50">
        <f t="shared" si="34"/>
        <v>0</v>
      </c>
    </row>
    <row r="383" spans="1:19" hidden="1" outlineLevel="1" x14ac:dyDescent="0.35">
      <c r="A383" s="18" t="s">
        <v>73</v>
      </c>
      <c r="B383" s="22"/>
      <c r="C383" s="20"/>
      <c r="D383" s="20"/>
      <c r="E383" s="20"/>
      <c r="I383" s="52"/>
      <c r="J383" s="60"/>
      <c r="K383" s="60"/>
      <c r="L383" s="50"/>
      <c r="M383" s="52"/>
      <c r="N383" s="117">
        <v>116.46707283155591</v>
      </c>
      <c r="Q383" s="50">
        <f t="shared" si="35"/>
        <v>0</v>
      </c>
      <c r="S383" s="50">
        <f t="shared" si="34"/>
        <v>0</v>
      </c>
    </row>
    <row r="384" spans="1:19" hidden="1" outlineLevel="1" x14ac:dyDescent="0.35">
      <c r="A384" s="18" t="s">
        <v>19</v>
      </c>
      <c r="B384" s="22"/>
      <c r="C384" s="20"/>
      <c r="D384" s="20"/>
      <c r="E384" s="20"/>
      <c r="J384" s="60"/>
      <c r="K384" s="60"/>
      <c r="L384" s="50"/>
      <c r="N384" s="117">
        <v>228.32788435072092</v>
      </c>
      <c r="Q384" s="50">
        <f t="shared" si="35"/>
        <v>0</v>
      </c>
      <c r="S384" s="50">
        <f t="shared" si="34"/>
        <v>0</v>
      </c>
    </row>
    <row r="385" spans="1:19" hidden="1" outlineLevel="1" x14ac:dyDescent="0.35">
      <c r="A385" s="18" t="s">
        <v>20</v>
      </c>
      <c r="B385" s="22"/>
      <c r="C385" s="20"/>
      <c r="D385" s="20"/>
      <c r="E385" s="20"/>
      <c r="J385" s="60"/>
      <c r="K385" s="60"/>
      <c r="L385" s="50"/>
      <c r="N385" s="117">
        <v>351.61792970423636</v>
      </c>
      <c r="Q385" s="50">
        <f t="shared" si="35"/>
        <v>0</v>
      </c>
      <c r="S385" s="50">
        <f t="shared" si="34"/>
        <v>0</v>
      </c>
    </row>
    <row r="386" spans="1:19" hidden="1" outlineLevel="1" x14ac:dyDescent="0.35">
      <c r="A386" s="18" t="s">
        <v>21</v>
      </c>
      <c r="B386" s="22"/>
      <c r="C386" s="20"/>
      <c r="D386" s="20"/>
      <c r="E386" s="20"/>
      <c r="J386" s="60"/>
      <c r="K386" s="60"/>
      <c r="L386" s="50"/>
      <c r="N386" s="117">
        <v>444.67394836464342</v>
      </c>
      <c r="Q386" s="50">
        <f t="shared" si="35"/>
        <v>0</v>
      </c>
      <c r="S386" s="50">
        <f t="shared" si="34"/>
        <v>0</v>
      </c>
    </row>
    <row r="387" spans="1:19" hidden="1" outlineLevel="1" x14ac:dyDescent="0.35">
      <c r="A387" s="18" t="s">
        <v>22</v>
      </c>
      <c r="B387" s="22"/>
      <c r="C387" s="20"/>
      <c r="D387" s="20"/>
      <c r="E387" s="20"/>
      <c r="J387" s="60"/>
      <c r="K387" s="60"/>
      <c r="L387" s="50"/>
      <c r="N387" s="117">
        <v>491.80425322029288</v>
      </c>
      <c r="Q387" s="50">
        <f t="shared" si="35"/>
        <v>0</v>
      </c>
      <c r="S387" s="50">
        <f t="shared" si="34"/>
        <v>0</v>
      </c>
    </row>
    <row r="388" spans="1:19" hidden="1" outlineLevel="1" x14ac:dyDescent="0.35">
      <c r="A388" s="18" t="s">
        <v>23</v>
      </c>
      <c r="B388" s="22"/>
      <c r="C388" s="20"/>
      <c r="D388" s="20"/>
      <c r="E388" s="20"/>
      <c r="J388" s="60"/>
      <c r="K388" s="60"/>
      <c r="L388" s="50"/>
      <c r="N388" s="117">
        <v>614.75175794577194</v>
      </c>
      <c r="Q388" s="50">
        <f t="shared" si="35"/>
        <v>0</v>
      </c>
      <c r="S388" s="50">
        <f t="shared" si="34"/>
        <v>0</v>
      </c>
    </row>
    <row r="389" spans="1:19" hidden="1" outlineLevel="1" x14ac:dyDescent="0.35">
      <c r="A389" s="18" t="s">
        <v>24</v>
      </c>
      <c r="B389" s="22"/>
      <c r="C389" s="20"/>
      <c r="D389" s="20"/>
      <c r="E389" s="20"/>
      <c r="J389" s="60"/>
      <c r="K389" s="60"/>
      <c r="L389" s="50"/>
      <c r="N389" s="117">
        <v>594.66643512691439</v>
      </c>
      <c r="Q389" s="50">
        <f t="shared" si="35"/>
        <v>0</v>
      </c>
      <c r="S389" s="50">
        <f t="shared" si="34"/>
        <v>0</v>
      </c>
    </row>
    <row r="390" spans="1:19" hidden="1" outlineLevel="1" x14ac:dyDescent="0.35">
      <c r="A390" s="18" t="s">
        <v>25</v>
      </c>
      <c r="B390" s="22"/>
      <c r="C390" s="20"/>
      <c r="D390" s="20"/>
      <c r="E390" s="20"/>
      <c r="J390" s="60"/>
      <c r="K390" s="60"/>
      <c r="L390" s="50"/>
      <c r="N390" s="117">
        <v>541.44241307848756</v>
      </c>
      <c r="Q390" s="50">
        <f t="shared" si="35"/>
        <v>0</v>
      </c>
      <c r="S390" s="50">
        <f t="shared" si="34"/>
        <v>0</v>
      </c>
    </row>
    <row r="391" spans="1:19" hidden="1" outlineLevel="1" x14ac:dyDescent="0.35">
      <c r="A391" s="18" t="s">
        <v>26</v>
      </c>
      <c r="B391" s="22"/>
      <c r="C391" s="20"/>
      <c r="D391" s="20"/>
      <c r="E391" s="20"/>
      <c r="J391" s="60"/>
      <c r="K391" s="60"/>
      <c r="L391" s="50"/>
      <c r="N391" s="117">
        <v>533.47079847960856</v>
      </c>
      <c r="Q391" s="50">
        <f t="shared" si="35"/>
        <v>0</v>
      </c>
      <c r="S391" s="50">
        <f t="shared" si="34"/>
        <v>0</v>
      </c>
    </row>
    <row r="392" spans="1:19" hidden="1" outlineLevel="1" x14ac:dyDescent="0.35">
      <c r="A392" s="18" t="s">
        <v>27</v>
      </c>
      <c r="B392" s="22"/>
      <c r="C392" s="20"/>
      <c r="D392" s="20"/>
      <c r="E392" s="20"/>
      <c r="J392" s="60"/>
      <c r="K392" s="60"/>
      <c r="L392" s="50"/>
      <c r="N392" s="117">
        <v>488.35496458697315</v>
      </c>
      <c r="Q392" s="50">
        <f t="shared" si="35"/>
        <v>0</v>
      </c>
      <c r="S392" s="50">
        <f t="shared" si="34"/>
        <v>0</v>
      </c>
    </row>
    <row r="393" spans="1:19" hidden="1" outlineLevel="1" x14ac:dyDescent="0.35">
      <c r="A393" s="18" t="s">
        <v>28</v>
      </c>
      <c r="B393" s="22"/>
      <c r="C393" s="20"/>
      <c r="D393" s="20"/>
      <c r="E393" s="20"/>
      <c r="J393" s="60"/>
      <c r="K393" s="60"/>
      <c r="L393" s="50"/>
      <c r="N393" s="117">
        <v>427.75469568169211</v>
      </c>
      <c r="Q393" s="50">
        <f t="shared" si="35"/>
        <v>0</v>
      </c>
      <c r="S393" s="50">
        <f t="shared" si="34"/>
        <v>0</v>
      </c>
    </row>
    <row r="394" spans="1:19" hidden="1" outlineLevel="1" x14ac:dyDescent="0.35">
      <c r="A394" s="18" t="s">
        <v>29</v>
      </c>
      <c r="B394" s="22"/>
      <c r="C394" s="20"/>
      <c r="D394" s="20"/>
      <c r="E394" s="20"/>
      <c r="J394" s="60"/>
      <c r="K394" s="60"/>
      <c r="L394" s="50"/>
      <c r="N394" s="117">
        <v>384.40520853673911</v>
      </c>
      <c r="Q394" s="50">
        <f t="shared" si="35"/>
        <v>0</v>
      </c>
      <c r="S394" s="50">
        <f t="shared" si="34"/>
        <v>0</v>
      </c>
    </row>
    <row r="395" spans="1:19" hidden="1" outlineLevel="1" x14ac:dyDescent="0.35">
      <c r="A395" s="18" t="s">
        <v>30</v>
      </c>
      <c r="B395" s="22"/>
      <c r="C395" s="20"/>
      <c r="D395" s="20"/>
      <c r="E395" s="20"/>
      <c r="J395" s="60"/>
      <c r="K395" s="60"/>
      <c r="L395" s="50"/>
      <c r="N395" s="117">
        <v>318.15566127889105</v>
      </c>
      <c r="Q395" s="50">
        <f t="shared" si="35"/>
        <v>0</v>
      </c>
      <c r="S395" s="50">
        <f t="shared" si="34"/>
        <v>0</v>
      </c>
    </row>
    <row r="396" spans="1:19" hidden="1" outlineLevel="1" x14ac:dyDescent="0.35">
      <c r="A396" s="18" t="s">
        <v>31</v>
      </c>
      <c r="B396" s="22"/>
      <c r="C396" s="20"/>
      <c r="D396" s="20"/>
      <c r="E396" s="20"/>
      <c r="J396" s="60"/>
      <c r="K396" s="60"/>
      <c r="L396" s="50"/>
      <c r="N396" s="117">
        <v>241.02321698605846</v>
      </c>
      <c r="Q396" s="50">
        <f t="shared" si="35"/>
        <v>0</v>
      </c>
      <c r="S396" s="50">
        <f t="shared" si="34"/>
        <v>0</v>
      </c>
    </row>
    <row r="397" spans="1:19" hidden="1" outlineLevel="1" x14ac:dyDescent="0.35">
      <c r="A397" s="18" t="s">
        <v>32</v>
      </c>
      <c r="B397" s="22"/>
      <c r="C397" s="20"/>
      <c r="D397" s="20"/>
      <c r="E397" s="20"/>
      <c r="J397" s="60"/>
      <c r="K397" s="60"/>
      <c r="L397" s="50"/>
      <c r="N397" s="117">
        <v>174.8695031682042</v>
      </c>
      <c r="Q397" s="50">
        <f t="shared" si="35"/>
        <v>0</v>
      </c>
      <c r="S397" s="50">
        <f t="shared" si="34"/>
        <v>0</v>
      </c>
    </row>
    <row r="398" spans="1:19" hidden="1" outlineLevel="1" x14ac:dyDescent="0.35">
      <c r="A398" s="18" t="s">
        <v>33</v>
      </c>
      <c r="B398" s="22"/>
      <c r="C398" s="20"/>
      <c r="D398" s="20"/>
      <c r="E398" s="20"/>
      <c r="I398" s="52"/>
      <c r="J398" s="60"/>
      <c r="K398" s="60"/>
      <c r="L398" s="50"/>
      <c r="M398" s="52"/>
      <c r="N398" s="117">
        <v>102.70469443891639</v>
      </c>
      <c r="Q398" s="50">
        <f t="shared" si="35"/>
        <v>0</v>
      </c>
      <c r="S398" s="50">
        <f t="shared" si="34"/>
        <v>0</v>
      </c>
    </row>
    <row r="399" spans="1:19" hidden="1" outlineLevel="1" x14ac:dyDescent="0.35">
      <c r="A399" s="18" t="s">
        <v>74</v>
      </c>
      <c r="B399" s="22"/>
      <c r="C399" s="20"/>
      <c r="D399" s="20"/>
      <c r="E399" s="20"/>
      <c r="I399" s="52"/>
      <c r="J399" s="60"/>
      <c r="K399" s="60"/>
      <c r="L399" s="50"/>
      <c r="M399" s="52"/>
      <c r="N399" s="117">
        <v>70.638334755552989</v>
      </c>
      <c r="Q399" s="50">
        <f t="shared" si="35"/>
        <v>0</v>
      </c>
      <c r="S399" s="50">
        <f t="shared" si="34"/>
        <v>0</v>
      </c>
    </row>
    <row r="400" spans="1:19" hidden="1" outlineLevel="1" x14ac:dyDescent="0.35">
      <c r="A400" s="18" t="s">
        <v>75</v>
      </c>
      <c r="B400" s="22"/>
      <c r="C400" s="20"/>
      <c r="D400" s="20"/>
      <c r="E400" s="20"/>
      <c r="I400" s="52"/>
      <c r="J400" s="60"/>
      <c r="K400" s="60"/>
      <c r="L400" s="50"/>
      <c r="M400" s="52"/>
      <c r="N400" s="117">
        <v>40.681057771724412</v>
      </c>
      <c r="Q400" s="50">
        <f t="shared" si="35"/>
        <v>0</v>
      </c>
      <c r="S400" s="50">
        <f t="shared" si="34"/>
        <v>0</v>
      </c>
    </row>
    <row r="401" spans="1:19" hidden="1" outlineLevel="1" x14ac:dyDescent="0.35">
      <c r="A401" s="18" t="s">
        <v>76</v>
      </c>
      <c r="B401" s="22"/>
      <c r="C401" s="20"/>
      <c r="D401" s="20"/>
      <c r="E401" s="20"/>
      <c r="I401" s="52"/>
      <c r="J401" s="60"/>
      <c r="K401" s="60"/>
      <c r="L401" s="50"/>
      <c r="M401" s="52"/>
      <c r="N401" s="117">
        <v>9.3632732150260285</v>
      </c>
      <c r="Q401" s="50">
        <f t="shared" si="35"/>
        <v>0</v>
      </c>
      <c r="S401" s="50">
        <f t="shared" si="34"/>
        <v>0</v>
      </c>
    </row>
    <row r="402" spans="1:19" hidden="1" outlineLevel="1" x14ac:dyDescent="0.35">
      <c r="A402" s="18" t="s">
        <v>77</v>
      </c>
      <c r="B402" s="22"/>
      <c r="C402" s="20"/>
      <c r="D402" s="20"/>
      <c r="E402" s="20"/>
      <c r="I402" s="52"/>
      <c r="J402" s="60"/>
      <c r="K402" s="60"/>
      <c r="L402" s="50"/>
      <c r="M402" s="52"/>
      <c r="N402" s="117">
        <v>5.5508856421982804</v>
      </c>
      <c r="Q402" s="50">
        <f t="shared" si="35"/>
        <v>0</v>
      </c>
      <c r="S402" s="50">
        <f t="shared" si="34"/>
        <v>0</v>
      </c>
    </row>
    <row r="403" spans="1:19" hidden="1" outlineLevel="1" x14ac:dyDescent="0.35">
      <c r="A403" s="18" t="s">
        <v>78</v>
      </c>
      <c r="B403" s="22"/>
      <c r="C403" s="20"/>
      <c r="D403" s="20"/>
      <c r="E403" s="20"/>
      <c r="I403" s="52"/>
      <c r="J403" s="60"/>
      <c r="K403" s="60"/>
      <c r="L403" s="50"/>
      <c r="M403" s="52"/>
      <c r="N403" s="117">
        <v>3.0786368998411957</v>
      </c>
      <c r="Q403" s="50">
        <f t="shared" si="35"/>
        <v>0</v>
      </c>
      <c r="S403" s="50">
        <f t="shared" si="34"/>
        <v>0</v>
      </c>
    </row>
    <row r="404" spans="1:19" hidden="1" outlineLevel="1" x14ac:dyDescent="0.35">
      <c r="A404" s="18" t="s">
        <v>79</v>
      </c>
      <c r="B404" s="22"/>
      <c r="C404" s="20"/>
      <c r="D404" s="20"/>
      <c r="E404" s="20"/>
      <c r="I404" s="52"/>
      <c r="J404" s="60"/>
      <c r="K404" s="60"/>
      <c r="L404" s="50"/>
      <c r="M404" s="52"/>
      <c r="N404" s="117">
        <v>1.6827104854654324</v>
      </c>
      <c r="Q404" s="50">
        <f t="shared" si="35"/>
        <v>0</v>
      </c>
      <c r="S404" s="50">
        <f t="shared" si="34"/>
        <v>0</v>
      </c>
    </row>
    <row r="405" spans="1:19" hidden="1" outlineLevel="1" x14ac:dyDescent="0.35">
      <c r="A405" s="18" t="s">
        <v>80</v>
      </c>
      <c r="B405" s="22"/>
      <c r="C405" s="20"/>
      <c r="D405" s="20"/>
      <c r="E405" s="20"/>
      <c r="I405" s="52"/>
      <c r="J405" s="60"/>
      <c r="K405" s="60"/>
      <c r="L405" s="50"/>
      <c r="M405" s="52"/>
      <c r="N405" s="117">
        <v>0.90314473684141416</v>
      </c>
      <c r="Q405" s="50">
        <f t="shared" si="35"/>
        <v>0</v>
      </c>
      <c r="S405" s="50">
        <f t="shared" si="34"/>
        <v>0</v>
      </c>
    </row>
    <row r="406" spans="1:19" hidden="1" outlineLevel="1" x14ac:dyDescent="0.35">
      <c r="A406" s="18" t="s">
        <v>81</v>
      </c>
      <c r="B406" s="22"/>
      <c r="C406" s="20"/>
      <c r="D406" s="20"/>
      <c r="E406" s="20"/>
      <c r="J406" s="60"/>
      <c r="K406" s="60"/>
      <c r="L406" s="50"/>
      <c r="N406" s="117">
        <v>0.44146338967807924</v>
      </c>
      <c r="Q406" s="50">
        <f t="shared" si="35"/>
        <v>0</v>
      </c>
      <c r="S406" s="50">
        <f t="shared" si="34"/>
        <v>0</v>
      </c>
    </row>
    <row r="407" spans="1:19" collapsed="1" x14ac:dyDescent="0.35">
      <c r="A407" s="18" t="s">
        <v>82</v>
      </c>
      <c r="B407" s="22"/>
      <c r="C407" s="20"/>
      <c r="D407" s="20"/>
      <c r="E407" s="20"/>
      <c r="J407" s="60"/>
      <c r="K407" s="60"/>
      <c r="L407" s="50"/>
      <c r="N407" s="117">
        <v>0.71622503846809038</v>
      </c>
      <c r="Q407" s="50">
        <f t="shared" si="35"/>
        <v>0</v>
      </c>
      <c r="S407" s="50">
        <f t="shared" si="34"/>
        <v>0</v>
      </c>
    </row>
    <row r="408" spans="1:19" x14ac:dyDescent="0.35">
      <c r="A408" s="12" t="s">
        <v>83</v>
      </c>
      <c r="B408" s="13"/>
      <c r="C408" s="14"/>
      <c r="D408" s="14"/>
      <c r="E408" s="14"/>
      <c r="J408" s="59"/>
      <c r="K408" s="59"/>
      <c r="L408" s="51"/>
      <c r="N408" s="116">
        <v>0.99691574733423982</v>
      </c>
      <c r="Q408" s="51">
        <f t="shared" si="35"/>
        <v>0</v>
      </c>
      <c r="S408" s="51">
        <f t="shared" si="34"/>
        <v>0</v>
      </c>
    </row>
    <row r="410" spans="1:19" ht="65.849999999999994" customHeight="1" x14ac:dyDescent="0.35">
      <c r="A410" s="7" t="s">
        <v>8</v>
      </c>
      <c r="B410" s="38" t="s">
        <v>10</v>
      </c>
      <c r="C410" s="109" t="s">
        <v>121</v>
      </c>
      <c r="D410" s="110" t="s">
        <v>3</v>
      </c>
      <c r="E410" s="38" t="s">
        <v>4</v>
      </c>
      <c r="J410" s="36" t="s">
        <v>108</v>
      </c>
      <c r="K410" s="36" t="s">
        <v>109</v>
      </c>
      <c r="L410" s="36" t="s">
        <v>111</v>
      </c>
      <c r="N410" s="90" t="s">
        <v>139</v>
      </c>
      <c r="Q410" s="93" t="s">
        <v>88</v>
      </c>
      <c r="S410" s="75" t="s">
        <v>115</v>
      </c>
    </row>
    <row r="411" spans="1:19" x14ac:dyDescent="0.35">
      <c r="A411" s="8" t="s">
        <v>39</v>
      </c>
      <c r="B411" s="9"/>
      <c r="C411" s="10"/>
      <c r="D411" s="10"/>
      <c r="E411" s="10"/>
      <c r="J411" s="58"/>
      <c r="K411" s="58"/>
      <c r="L411" s="49"/>
      <c r="N411" s="117">
        <v>0</v>
      </c>
      <c r="Q411" s="49">
        <f t="shared" ref="Q411:Q442" si="36">12*F411*$N411</f>
        <v>0</v>
      </c>
      <c r="S411" s="49">
        <f t="shared" ref="S411:S471" si="37">12*L411*$N411</f>
        <v>0</v>
      </c>
    </row>
    <row r="412" spans="1:19" x14ac:dyDescent="0.35">
      <c r="A412" s="18" t="s">
        <v>17</v>
      </c>
      <c r="B412" s="22"/>
      <c r="C412" s="20"/>
      <c r="D412" s="20"/>
      <c r="E412" s="20"/>
      <c r="J412" s="60"/>
      <c r="K412" s="60"/>
      <c r="L412" s="50"/>
      <c r="N412" s="117">
        <v>0</v>
      </c>
      <c r="Q412" s="50">
        <f t="shared" si="36"/>
        <v>0</v>
      </c>
      <c r="S412" s="50">
        <f t="shared" si="37"/>
        <v>0</v>
      </c>
    </row>
    <row r="413" spans="1:19" hidden="1" outlineLevel="1" x14ac:dyDescent="0.35">
      <c r="A413" s="18" t="s">
        <v>40</v>
      </c>
      <c r="B413" s="22"/>
      <c r="C413" s="20"/>
      <c r="D413" s="20"/>
      <c r="E413" s="20"/>
      <c r="J413" s="60"/>
      <c r="K413" s="60"/>
      <c r="L413" s="50"/>
      <c r="N413" s="117">
        <v>0</v>
      </c>
      <c r="Q413" s="50">
        <f t="shared" si="36"/>
        <v>0</v>
      </c>
      <c r="S413" s="50">
        <f t="shared" si="37"/>
        <v>0</v>
      </c>
    </row>
    <row r="414" spans="1:19" hidden="1" outlineLevel="1" x14ac:dyDescent="0.35">
      <c r="A414" s="18" t="s">
        <v>41</v>
      </c>
      <c r="B414" s="22"/>
      <c r="C414" s="20"/>
      <c r="D414" s="20"/>
      <c r="E414" s="20"/>
      <c r="J414" s="60"/>
      <c r="K414" s="60"/>
      <c r="L414" s="50"/>
      <c r="N414" s="117">
        <v>0</v>
      </c>
      <c r="Q414" s="50">
        <f t="shared" si="36"/>
        <v>0</v>
      </c>
      <c r="S414" s="50">
        <f t="shared" si="37"/>
        <v>0</v>
      </c>
    </row>
    <row r="415" spans="1:19" hidden="1" outlineLevel="1" x14ac:dyDescent="0.35">
      <c r="A415" s="18" t="s">
        <v>42</v>
      </c>
      <c r="B415" s="22"/>
      <c r="C415" s="20"/>
      <c r="D415" s="20"/>
      <c r="E415" s="20"/>
      <c r="J415" s="60"/>
      <c r="K415" s="60"/>
      <c r="L415" s="50"/>
      <c r="N415" s="117">
        <v>0</v>
      </c>
      <c r="Q415" s="50">
        <f t="shared" si="36"/>
        <v>0</v>
      </c>
      <c r="S415" s="50">
        <f t="shared" si="37"/>
        <v>0</v>
      </c>
    </row>
    <row r="416" spans="1:19" hidden="1" outlineLevel="1" x14ac:dyDescent="0.35">
      <c r="A416" s="18" t="s">
        <v>43</v>
      </c>
      <c r="B416" s="22"/>
      <c r="C416" s="20"/>
      <c r="D416" s="20"/>
      <c r="E416" s="20"/>
      <c r="J416" s="60"/>
      <c r="K416" s="60"/>
      <c r="L416" s="50"/>
      <c r="N416" s="117">
        <v>0</v>
      </c>
      <c r="Q416" s="50">
        <f t="shared" si="36"/>
        <v>0</v>
      </c>
      <c r="S416" s="50">
        <f t="shared" si="37"/>
        <v>0</v>
      </c>
    </row>
    <row r="417" spans="1:19" hidden="1" outlineLevel="1" x14ac:dyDescent="0.35">
      <c r="A417" s="18" t="s">
        <v>44</v>
      </c>
      <c r="B417" s="22"/>
      <c r="C417" s="20"/>
      <c r="D417" s="20"/>
      <c r="E417" s="20"/>
      <c r="J417" s="60"/>
      <c r="K417" s="60"/>
      <c r="L417" s="50"/>
      <c r="N417" s="117">
        <v>0</v>
      </c>
      <c r="Q417" s="50">
        <f t="shared" si="36"/>
        <v>0</v>
      </c>
      <c r="S417" s="50">
        <f t="shared" si="37"/>
        <v>0</v>
      </c>
    </row>
    <row r="418" spans="1:19" hidden="1" outlineLevel="1" x14ac:dyDescent="0.35">
      <c r="A418" s="18" t="s">
        <v>45</v>
      </c>
      <c r="B418" s="22"/>
      <c r="C418" s="20"/>
      <c r="D418" s="20"/>
      <c r="E418" s="20"/>
      <c r="J418" s="60"/>
      <c r="K418" s="60"/>
      <c r="L418" s="50"/>
      <c r="N418" s="117">
        <v>0</v>
      </c>
      <c r="Q418" s="50">
        <f t="shared" si="36"/>
        <v>0</v>
      </c>
      <c r="S418" s="50">
        <f t="shared" si="37"/>
        <v>0</v>
      </c>
    </row>
    <row r="419" spans="1:19" hidden="1" outlineLevel="1" x14ac:dyDescent="0.35">
      <c r="A419" s="18" t="s">
        <v>46</v>
      </c>
      <c r="B419" s="22"/>
      <c r="C419" s="20"/>
      <c r="D419" s="20"/>
      <c r="E419" s="20"/>
      <c r="J419" s="60"/>
      <c r="K419" s="60"/>
      <c r="L419" s="50"/>
      <c r="N419" s="117">
        <v>0</v>
      </c>
      <c r="Q419" s="50">
        <f t="shared" si="36"/>
        <v>0</v>
      </c>
      <c r="S419" s="50">
        <f t="shared" si="37"/>
        <v>0</v>
      </c>
    </row>
    <row r="420" spans="1:19" hidden="1" outlineLevel="1" x14ac:dyDescent="0.35">
      <c r="A420" s="18" t="s">
        <v>47</v>
      </c>
      <c r="B420" s="22"/>
      <c r="C420" s="20"/>
      <c r="D420" s="20"/>
      <c r="E420" s="20"/>
      <c r="J420" s="60"/>
      <c r="K420" s="60"/>
      <c r="L420" s="50"/>
      <c r="N420" s="117">
        <v>0</v>
      </c>
      <c r="Q420" s="50">
        <f t="shared" si="36"/>
        <v>0</v>
      </c>
      <c r="S420" s="50">
        <f t="shared" si="37"/>
        <v>0</v>
      </c>
    </row>
    <row r="421" spans="1:19" hidden="1" outlineLevel="1" x14ac:dyDescent="0.35">
      <c r="A421" s="18" t="s">
        <v>48</v>
      </c>
      <c r="B421" s="22"/>
      <c r="C421" s="20"/>
      <c r="D421" s="20"/>
      <c r="E421" s="20"/>
      <c r="J421" s="60"/>
      <c r="K421" s="60"/>
      <c r="L421" s="50"/>
      <c r="N421" s="117">
        <v>0</v>
      </c>
      <c r="Q421" s="50">
        <f t="shared" si="36"/>
        <v>0</v>
      </c>
      <c r="S421" s="50">
        <f t="shared" si="37"/>
        <v>0</v>
      </c>
    </row>
    <row r="422" spans="1:19" hidden="1" outlineLevel="1" x14ac:dyDescent="0.35">
      <c r="A422" s="18" t="s">
        <v>49</v>
      </c>
      <c r="B422" s="22"/>
      <c r="C422" s="20"/>
      <c r="D422" s="20"/>
      <c r="E422" s="20"/>
      <c r="J422" s="60"/>
      <c r="K422" s="60"/>
      <c r="L422" s="50"/>
      <c r="N422" s="117">
        <v>0</v>
      </c>
      <c r="Q422" s="50">
        <f t="shared" si="36"/>
        <v>0</v>
      </c>
      <c r="S422" s="50">
        <f t="shared" si="37"/>
        <v>0</v>
      </c>
    </row>
    <row r="423" spans="1:19" hidden="1" outlineLevel="1" x14ac:dyDescent="0.35">
      <c r="A423" s="18" t="s">
        <v>50</v>
      </c>
      <c r="B423" s="22"/>
      <c r="C423" s="20"/>
      <c r="D423" s="20"/>
      <c r="E423" s="20"/>
      <c r="J423" s="60"/>
      <c r="K423" s="60"/>
      <c r="L423" s="50"/>
      <c r="N423" s="117">
        <v>0</v>
      </c>
      <c r="Q423" s="50">
        <f t="shared" si="36"/>
        <v>0</v>
      </c>
      <c r="S423" s="50">
        <f t="shared" si="37"/>
        <v>0</v>
      </c>
    </row>
    <row r="424" spans="1:19" hidden="1" outlineLevel="1" x14ac:dyDescent="0.35">
      <c r="A424" s="18" t="s">
        <v>51</v>
      </c>
      <c r="B424" s="22"/>
      <c r="C424" s="20"/>
      <c r="D424" s="20"/>
      <c r="E424" s="20"/>
      <c r="J424" s="60"/>
      <c r="K424" s="60"/>
      <c r="L424" s="50"/>
      <c r="N424" s="117">
        <v>0</v>
      </c>
      <c r="Q424" s="50">
        <f t="shared" si="36"/>
        <v>0</v>
      </c>
      <c r="S424" s="50">
        <f t="shared" si="37"/>
        <v>0</v>
      </c>
    </row>
    <row r="425" spans="1:19" hidden="1" outlineLevel="1" x14ac:dyDescent="0.35">
      <c r="A425" s="18" t="s">
        <v>52</v>
      </c>
      <c r="B425" s="22"/>
      <c r="C425" s="20"/>
      <c r="D425" s="20"/>
      <c r="E425" s="20"/>
      <c r="J425" s="60"/>
      <c r="K425" s="60"/>
      <c r="L425" s="50"/>
      <c r="N425" s="117">
        <v>0</v>
      </c>
      <c r="Q425" s="50">
        <f t="shared" si="36"/>
        <v>0</v>
      </c>
      <c r="S425" s="50">
        <f t="shared" si="37"/>
        <v>0</v>
      </c>
    </row>
    <row r="426" spans="1:19" hidden="1" outlineLevel="1" x14ac:dyDescent="0.35">
      <c r="A426" s="18" t="s">
        <v>53</v>
      </c>
      <c r="B426" s="22"/>
      <c r="C426" s="20"/>
      <c r="D426" s="20"/>
      <c r="E426" s="20"/>
      <c r="J426" s="60"/>
      <c r="K426" s="60"/>
      <c r="L426" s="50"/>
      <c r="N426" s="117">
        <v>0</v>
      </c>
      <c r="Q426" s="50">
        <f t="shared" si="36"/>
        <v>0</v>
      </c>
      <c r="S426" s="50">
        <f t="shared" si="37"/>
        <v>0</v>
      </c>
    </row>
    <row r="427" spans="1:19" hidden="1" outlineLevel="1" x14ac:dyDescent="0.35">
      <c r="A427" s="18" t="s">
        <v>54</v>
      </c>
      <c r="B427" s="22"/>
      <c r="C427" s="20"/>
      <c r="D427" s="20"/>
      <c r="E427" s="20"/>
      <c r="J427" s="60"/>
      <c r="K427" s="60"/>
      <c r="L427" s="50"/>
      <c r="N427" s="117">
        <v>0</v>
      </c>
      <c r="Q427" s="50">
        <f t="shared" si="36"/>
        <v>0</v>
      </c>
      <c r="S427" s="50">
        <f t="shared" si="37"/>
        <v>0</v>
      </c>
    </row>
    <row r="428" spans="1:19" hidden="1" outlineLevel="1" x14ac:dyDescent="0.35">
      <c r="A428" s="18" t="s">
        <v>55</v>
      </c>
      <c r="B428" s="22"/>
      <c r="C428" s="20"/>
      <c r="D428" s="20"/>
      <c r="E428" s="20"/>
      <c r="J428" s="60"/>
      <c r="K428" s="60"/>
      <c r="L428" s="50"/>
      <c r="N428" s="117">
        <v>0</v>
      </c>
      <c r="Q428" s="50">
        <f t="shared" si="36"/>
        <v>0</v>
      </c>
      <c r="S428" s="50">
        <f t="shared" si="37"/>
        <v>0</v>
      </c>
    </row>
    <row r="429" spans="1:19" hidden="1" outlineLevel="1" x14ac:dyDescent="0.35">
      <c r="A429" s="18" t="s">
        <v>56</v>
      </c>
      <c r="B429" s="22"/>
      <c r="C429" s="20"/>
      <c r="D429" s="20"/>
      <c r="E429" s="20"/>
      <c r="J429" s="60"/>
      <c r="K429" s="60"/>
      <c r="L429" s="50"/>
      <c r="N429" s="117">
        <v>0</v>
      </c>
      <c r="Q429" s="50">
        <f t="shared" si="36"/>
        <v>0</v>
      </c>
      <c r="S429" s="50">
        <f t="shared" si="37"/>
        <v>0</v>
      </c>
    </row>
    <row r="430" spans="1:19" hidden="1" outlineLevel="1" x14ac:dyDescent="0.35">
      <c r="A430" s="18" t="s">
        <v>57</v>
      </c>
      <c r="B430" s="22"/>
      <c r="C430" s="20"/>
      <c r="D430" s="20"/>
      <c r="E430" s="20"/>
      <c r="J430" s="60"/>
      <c r="K430" s="60"/>
      <c r="L430" s="50"/>
      <c r="N430" s="117">
        <v>0</v>
      </c>
      <c r="Q430" s="50">
        <f t="shared" si="36"/>
        <v>0</v>
      </c>
      <c r="S430" s="50">
        <f t="shared" si="37"/>
        <v>0</v>
      </c>
    </row>
    <row r="431" spans="1:19" hidden="1" outlineLevel="1" x14ac:dyDescent="0.35">
      <c r="A431" s="18" t="s">
        <v>58</v>
      </c>
      <c r="B431" s="22"/>
      <c r="C431" s="20"/>
      <c r="D431" s="20"/>
      <c r="E431" s="20"/>
      <c r="J431" s="60"/>
      <c r="K431" s="60"/>
      <c r="L431" s="50"/>
      <c r="N431" s="117">
        <v>0</v>
      </c>
      <c r="Q431" s="50">
        <f t="shared" si="36"/>
        <v>0</v>
      </c>
      <c r="S431" s="50">
        <f t="shared" si="37"/>
        <v>0</v>
      </c>
    </row>
    <row r="432" spans="1:19" hidden="1" outlineLevel="1" x14ac:dyDescent="0.35">
      <c r="A432" s="18" t="s">
        <v>59</v>
      </c>
      <c r="B432" s="22"/>
      <c r="C432" s="20"/>
      <c r="D432" s="20"/>
      <c r="E432" s="20"/>
      <c r="J432" s="60"/>
      <c r="K432" s="60"/>
      <c r="L432" s="50"/>
      <c r="N432" s="117">
        <v>0</v>
      </c>
      <c r="Q432" s="50">
        <f t="shared" si="36"/>
        <v>0</v>
      </c>
      <c r="S432" s="50">
        <f t="shared" si="37"/>
        <v>0</v>
      </c>
    </row>
    <row r="433" spans="1:19" hidden="1" outlineLevel="1" x14ac:dyDescent="0.35">
      <c r="A433" s="18" t="s">
        <v>60</v>
      </c>
      <c r="B433" s="22"/>
      <c r="C433" s="20"/>
      <c r="D433" s="20"/>
      <c r="E433" s="20"/>
      <c r="J433" s="60"/>
      <c r="K433" s="60"/>
      <c r="L433" s="50"/>
      <c r="N433" s="117">
        <v>0</v>
      </c>
      <c r="Q433" s="50">
        <f t="shared" si="36"/>
        <v>0</v>
      </c>
      <c r="S433" s="50">
        <f t="shared" si="37"/>
        <v>0</v>
      </c>
    </row>
    <row r="434" spans="1:19" hidden="1" outlineLevel="1" x14ac:dyDescent="0.35">
      <c r="A434" s="18" t="s">
        <v>61</v>
      </c>
      <c r="B434" s="22"/>
      <c r="C434" s="20"/>
      <c r="D434" s="20"/>
      <c r="E434" s="20"/>
      <c r="J434" s="60"/>
      <c r="K434" s="60"/>
      <c r="L434" s="50"/>
      <c r="N434" s="117">
        <v>0</v>
      </c>
      <c r="Q434" s="50">
        <f t="shared" si="36"/>
        <v>0</v>
      </c>
      <c r="S434" s="50">
        <f t="shared" si="37"/>
        <v>0</v>
      </c>
    </row>
    <row r="435" spans="1:19" hidden="1" outlineLevel="1" x14ac:dyDescent="0.35">
      <c r="A435" s="18" t="s">
        <v>62</v>
      </c>
      <c r="B435" s="22"/>
      <c r="C435" s="20"/>
      <c r="D435" s="20"/>
      <c r="E435" s="20"/>
      <c r="J435" s="60"/>
      <c r="K435" s="60"/>
      <c r="L435" s="50"/>
      <c r="N435" s="117">
        <v>0</v>
      </c>
      <c r="Q435" s="50">
        <f t="shared" si="36"/>
        <v>0</v>
      </c>
      <c r="S435" s="50">
        <f t="shared" si="37"/>
        <v>0</v>
      </c>
    </row>
    <row r="436" spans="1:19" hidden="1" outlineLevel="1" x14ac:dyDescent="0.35">
      <c r="A436" s="18" t="s">
        <v>63</v>
      </c>
      <c r="B436" s="22"/>
      <c r="C436" s="20"/>
      <c r="D436" s="20"/>
      <c r="E436" s="20"/>
      <c r="J436" s="60"/>
      <c r="K436" s="60"/>
      <c r="L436" s="50"/>
      <c r="N436" s="117">
        <v>0</v>
      </c>
      <c r="Q436" s="50">
        <f t="shared" si="36"/>
        <v>0</v>
      </c>
      <c r="S436" s="50">
        <f t="shared" si="37"/>
        <v>0</v>
      </c>
    </row>
    <row r="437" spans="1:19" hidden="1" outlineLevel="1" x14ac:dyDescent="0.35">
      <c r="A437" s="18" t="s">
        <v>64</v>
      </c>
      <c r="B437" s="22"/>
      <c r="C437" s="20"/>
      <c r="D437" s="20"/>
      <c r="E437" s="20"/>
      <c r="J437" s="60"/>
      <c r="K437" s="60"/>
      <c r="L437" s="50"/>
      <c r="N437" s="117">
        <v>0</v>
      </c>
      <c r="Q437" s="50">
        <f t="shared" si="36"/>
        <v>0</v>
      </c>
      <c r="S437" s="50">
        <f t="shared" si="37"/>
        <v>0</v>
      </c>
    </row>
    <row r="438" spans="1:19" hidden="1" outlineLevel="1" x14ac:dyDescent="0.35">
      <c r="A438" s="18" t="s">
        <v>65</v>
      </c>
      <c r="B438" s="22"/>
      <c r="C438" s="20"/>
      <c r="D438" s="20"/>
      <c r="E438" s="20"/>
      <c r="J438" s="60"/>
      <c r="K438" s="60"/>
      <c r="L438" s="50"/>
      <c r="N438" s="117">
        <v>0</v>
      </c>
      <c r="Q438" s="50">
        <f t="shared" si="36"/>
        <v>0</v>
      </c>
      <c r="S438" s="50">
        <f t="shared" si="37"/>
        <v>0</v>
      </c>
    </row>
    <row r="439" spans="1:19" hidden="1" outlineLevel="1" x14ac:dyDescent="0.35">
      <c r="A439" s="18" t="s">
        <v>66</v>
      </c>
      <c r="B439" s="22"/>
      <c r="C439" s="20"/>
      <c r="D439" s="20"/>
      <c r="E439" s="20"/>
      <c r="J439" s="60"/>
      <c r="K439" s="60"/>
      <c r="L439" s="50"/>
      <c r="N439" s="117">
        <v>0</v>
      </c>
      <c r="Q439" s="50">
        <f t="shared" si="36"/>
        <v>0</v>
      </c>
      <c r="S439" s="50">
        <f t="shared" si="37"/>
        <v>0</v>
      </c>
    </row>
    <row r="440" spans="1:19" hidden="1" outlineLevel="1" x14ac:dyDescent="0.35">
      <c r="A440" s="18" t="s">
        <v>67</v>
      </c>
      <c r="B440" s="22"/>
      <c r="C440" s="20"/>
      <c r="D440" s="20"/>
      <c r="E440" s="20"/>
      <c r="J440" s="60"/>
      <c r="K440" s="60"/>
      <c r="L440" s="50"/>
      <c r="N440" s="117">
        <v>0</v>
      </c>
      <c r="Q440" s="50">
        <f t="shared" si="36"/>
        <v>0</v>
      </c>
      <c r="S440" s="50">
        <f t="shared" si="37"/>
        <v>0</v>
      </c>
    </row>
    <row r="441" spans="1:19" hidden="1" outlineLevel="1" x14ac:dyDescent="0.35">
      <c r="A441" s="18" t="s">
        <v>68</v>
      </c>
      <c r="B441" s="22"/>
      <c r="C441" s="20"/>
      <c r="D441" s="20"/>
      <c r="E441" s="20"/>
      <c r="J441" s="60"/>
      <c r="K441" s="60"/>
      <c r="L441" s="50"/>
      <c r="N441" s="117">
        <v>0</v>
      </c>
      <c r="Q441" s="50">
        <f t="shared" si="36"/>
        <v>0</v>
      </c>
      <c r="S441" s="50">
        <f t="shared" si="37"/>
        <v>0</v>
      </c>
    </row>
    <row r="442" spans="1:19" hidden="1" outlineLevel="1" x14ac:dyDescent="0.35">
      <c r="A442" s="18" t="s">
        <v>69</v>
      </c>
      <c r="B442" s="22"/>
      <c r="C442" s="20"/>
      <c r="D442" s="20"/>
      <c r="E442" s="20"/>
      <c r="J442" s="60"/>
      <c r="K442" s="60"/>
      <c r="L442" s="50"/>
      <c r="N442" s="117">
        <v>0</v>
      </c>
      <c r="Q442" s="50">
        <f t="shared" si="36"/>
        <v>0</v>
      </c>
      <c r="S442" s="50">
        <f t="shared" si="37"/>
        <v>0</v>
      </c>
    </row>
    <row r="443" spans="1:19" hidden="1" outlineLevel="1" x14ac:dyDescent="0.35">
      <c r="A443" s="18" t="s">
        <v>70</v>
      </c>
      <c r="B443" s="22"/>
      <c r="C443" s="20"/>
      <c r="D443" s="20"/>
      <c r="E443" s="20"/>
      <c r="J443" s="60"/>
      <c r="K443" s="60"/>
      <c r="L443" s="50"/>
      <c r="N443" s="117">
        <v>0</v>
      </c>
      <c r="Q443" s="50">
        <f t="shared" ref="Q443:Q471" si="38">12*F443*$N443</f>
        <v>0</v>
      </c>
      <c r="S443" s="50">
        <f t="shared" si="37"/>
        <v>0</v>
      </c>
    </row>
    <row r="444" spans="1:19" hidden="1" outlineLevel="1" x14ac:dyDescent="0.35">
      <c r="A444" s="18" t="s">
        <v>71</v>
      </c>
      <c r="B444" s="22"/>
      <c r="C444" s="20"/>
      <c r="D444" s="20"/>
      <c r="E444" s="20"/>
      <c r="J444" s="60"/>
      <c r="K444" s="60"/>
      <c r="L444" s="50"/>
      <c r="N444" s="117">
        <v>0</v>
      </c>
      <c r="Q444" s="50">
        <f t="shared" si="38"/>
        <v>0</v>
      </c>
      <c r="S444" s="50">
        <f t="shared" si="37"/>
        <v>0</v>
      </c>
    </row>
    <row r="445" spans="1:19" hidden="1" outlineLevel="1" x14ac:dyDescent="0.35">
      <c r="A445" s="18" t="s">
        <v>72</v>
      </c>
      <c r="B445" s="22"/>
      <c r="C445" s="20"/>
      <c r="D445" s="20"/>
      <c r="E445" s="20"/>
      <c r="J445" s="60"/>
      <c r="K445" s="60"/>
      <c r="L445" s="50"/>
      <c r="N445" s="117">
        <v>0</v>
      </c>
      <c r="Q445" s="50">
        <f t="shared" si="38"/>
        <v>0</v>
      </c>
      <c r="S445" s="50">
        <f t="shared" si="37"/>
        <v>0</v>
      </c>
    </row>
    <row r="446" spans="1:19" hidden="1" outlineLevel="1" x14ac:dyDescent="0.35">
      <c r="A446" s="18" t="s">
        <v>73</v>
      </c>
      <c r="B446" s="22"/>
      <c r="C446" s="20"/>
      <c r="D446" s="20"/>
      <c r="E446" s="20"/>
      <c r="J446" s="60"/>
      <c r="K446" s="60"/>
      <c r="L446" s="50"/>
      <c r="N446" s="117">
        <v>5.1208792484356875</v>
      </c>
      <c r="Q446" s="50">
        <f t="shared" si="38"/>
        <v>0</v>
      </c>
      <c r="S446" s="50">
        <f t="shared" si="37"/>
        <v>0</v>
      </c>
    </row>
    <row r="447" spans="1:19" hidden="1" outlineLevel="1" x14ac:dyDescent="0.35">
      <c r="A447" s="18" t="s">
        <v>19</v>
      </c>
      <c r="B447" s="22"/>
      <c r="C447" s="20"/>
      <c r="D447" s="20"/>
      <c r="E447" s="20"/>
      <c r="J447" s="60"/>
      <c r="K447" s="60"/>
      <c r="L447" s="50"/>
      <c r="N447" s="117">
        <v>10.03922822463203</v>
      </c>
      <c r="Q447" s="50">
        <f t="shared" si="38"/>
        <v>0</v>
      </c>
      <c r="S447" s="50">
        <f t="shared" si="37"/>
        <v>0</v>
      </c>
    </row>
    <row r="448" spans="1:19" hidden="1" outlineLevel="1" x14ac:dyDescent="0.35">
      <c r="A448" s="18" t="s">
        <v>20</v>
      </c>
      <c r="B448" s="22"/>
      <c r="C448" s="20"/>
      <c r="D448" s="20"/>
      <c r="E448" s="20"/>
      <c r="J448" s="60"/>
      <c r="K448" s="60"/>
      <c r="L448" s="50"/>
      <c r="N448" s="117">
        <v>15.460103150394323</v>
      </c>
      <c r="Q448" s="50">
        <f t="shared" si="38"/>
        <v>0</v>
      </c>
      <c r="S448" s="50">
        <f t="shared" si="37"/>
        <v>0</v>
      </c>
    </row>
    <row r="449" spans="1:19" hidden="1" outlineLevel="1" x14ac:dyDescent="0.35">
      <c r="A449" s="18" t="s">
        <v>21</v>
      </c>
      <c r="B449" s="22"/>
      <c r="C449" s="20"/>
      <c r="D449" s="20"/>
      <c r="E449" s="20"/>
      <c r="J449" s="60"/>
      <c r="K449" s="60"/>
      <c r="L449" s="50"/>
      <c r="N449" s="117">
        <v>19.551634115453577</v>
      </c>
      <c r="Q449" s="50">
        <f t="shared" si="38"/>
        <v>0</v>
      </c>
      <c r="S449" s="50">
        <f t="shared" si="37"/>
        <v>0</v>
      </c>
    </row>
    <row r="450" spans="1:19" hidden="1" outlineLevel="1" x14ac:dyDescent="0.35">
      <c r="A450" s="18" t="s">
        <v>22</v>
      </c>
      <c r="B450" s="22"/>
      <c r="C450" s="20"/>
      <c r="D450" s="20"/>
      <c r="E450" s="20"/>
      <c r="J450" s="60"/>
      <c r="K450" s="60"/>
      <c r="L450" s="50"/>
      <c r="N450" s="117">
        <v>21.623881612021133</v>
      </c>
      <c r="Q450" s="50">
        <f t="shared" si="38"/>
        <v>0</v>
      </c>
      <c r="S450" s="50">
        <f t="shared" si="37"/>
        <v>0</v>
      </c>
    </row>
    <row r="451" spans="1:19" hidden="1" outlineLevel="1" x14ac:dyDescent="0.35">
      <c r="A451" s="18" t="s">
        <v>23</v>
      </c>
      <c r="B451" s="22"/>
      <c r="C451" s="20"/>
      <c r="D451" s="20"/>
      <c r="E451" s="20"/>
      <c r="J451" s="60"/>
      <c r="K451" s="60"/>
      <c r="L451" s="50"/>
      <c r="N451" s="117">
        <v>27.029695549718632</v>
      </c>
      <c r="Q451" s="50">
        <f t="shared" si="38"/>
        <v>0</v>
      </c>
      <c r="S451" s="50">
        <f t="shared" si="37"/>
        <v>0</v>
      </c>
    </row>
    <row r="452" spans="1:19" hidden="1" outlineLevel="1" x14ac:dyDescent="0.35">
      <c r="A452" s="18" t="s">
        <v>24</v>
      </c>
      <c r="B452" s="22"/>
      <c r="C452" s="20"/>
      <c r="D452" s="20"/>
      <c r="E452" s="20"/>
      <c r="J452" s="60"/>
      <c r="K452" s="60"/>
      <c r="L452" s="50"/>
      <c r="N452" s="117">
        <v>26.146574592690925</v>
      </c>
      <c r="Q452" s="50">
        <f t="shared" si="38"/>
        <v>0</v>
      </c>
      <c r="S452" s="50">
        <f t="shared" si="37"/>
        <v>0</v>
      </c>
    </row>
    <row r="453" spans="1:19" hidden="1" outlineLevel="1" x14ac:dyDescent="0.35">
      <c r="A453" s="18" t="s">
        <v>25</v>
      </c>
      <c r="B453" s="22"/>
      <c r="C453" s="20"/>
      <c r="D453" s="20"/>
      <c r="E453" s="20"/>
      <c r="J453" s="60"/>
      <c r="K453" s="60"/>
      <c r="L453" s="50"/>
      <c r="N453" s="117">
        <v>23.806395661429711</v>
      </c>
      <c r="Q453" s="50">
        <f t="shared" si="38"/>
        <v>0</v>
      </c>
      <c r="S453" s="50">
        <f t="shared" si="37"/>
        <v>0</v>
      </c>
    </row>
    <row r="454" spans="1:19" hidden="1" outlineLevel="1" x14ac:dyDescent="0.35">
      <c r="A454" s="18" t="s">
        <v>26</v>
      </c>
      <c r="B454" s="22"/>
      <c r="C454" s="20"/>
      <c r="D454" s="20"/>
      <c r="E454" s="20"/>
      <c r="J454" s="60"/>
      <c r="K454" s="60"/>
      <c r="L454" s="50"/>
      <c r="N454" s="117">
        <v>23.455895946931296</v>
      </c>
      <c r="Q454" s="50">
        <f t="shared" si="38"/>
        <v>0</v>
      </c>
      <c r="S454" s="50">
        <f t="shared" si="37"/>
        <v>0</v>
      </c>
    </row>
    <row r="455" spans="1:19" hidden="1" outlineLevel="1" x14ac:dyDescent="0.35">
      <c r="A455" s="18" t="s">
        <v>27</v>
      </c>
      <c r="B455" s="22"/>
      <c r="C455" s="20"/>
      <c r="D455" s="20"/>
      <c r="E455" s="20"/>
      <c r="J455" s="60"/>
      <c r="K455" s="60"/>
      <c r="L455" s="50"/>
      <c r="N455" s="117">
        <v>21.472221660802319</v>
      </c>
      <c r="Q455" s="50">
        <f t="shared" si="38"/>
        <v>0</v>
      </c>
      <c r="S455" s="50">
        <f t="shared" si="37"/>
        <v>0</v>
      </c>
    </row>
    <row r="456" spans="1:19" hidden="1" outlineLevel="1" x14ac:dyDescent="0.35">
      <c r="A456" s="18" t="s">
        <v>28</v>
      </c>
      <c r="B456" s="22"/>
      <c r="C456" s="20"/>
      <c r="D456" s="20"/>
      <c r="E456" s="20"/>
      <c r="J456" s="60"/>
      <c r="K456" s="60"/>
      <c r="L456" s="50"/>
      <c r="N456" s="117">
        <v>18.80772042502819</v>
      </c>
      <c r="Q456" s="50">
        <f t="shared" si="38"/>
        <v>0</v>
      </c>
      <c r="S456" s="50">
        <f t="shared" si="37"/>
        <v>0</v>
      </c>
    </row>
    <row r="457" spans="1:19" hidden="1" outlineLevel="1" x14ac:dyDescent="0.35">
      <c r="A457" s="18" t="s">
        <v>29</v>
      </c>
      <c r="B457" s="22"/>
      <c r="C457" s="20"/>
      <c r="D457" s="20"/>
      <c r="E457" s="20"/>
      <c r="J457" s="60"/>
      <c r="K457" s="60"/>
      <c r="L457" s="50"/>
      <c r="N457" s="117">
        <v>16.901709706685715</v>
      </c>
      <c r="Q457" s="50">
        <f t="shared" si="38"/>
        <v>0</v>
      </c>
      <c r="S457" s="50">
        <f t="shared" si="37"/>
        <v>0</v>
      </c>
    </row>
    <row r="458" spans="1:19" hidden="1" outlineLevel="1" x14ac:dyDescent="0.35">
      <c r="A458" s="18" t="s">
        <v>30</v>
      </c>
      <c r="B458" s="22"/>
      <c r="C458" s="20"/>
      <c r="D458" s="20"/>
      <c r="E458" s="20"/>
      <c r="J458" s="60"/>
      <c r="K458" s="60"/>
      <c r="L458" s="50"/>
      <c r="N458" s="117">
        <v>13.988818332987046</v>
      </c>
      <c r="Q458" s="50">
        <f t="shared" si="38"/>
        <v>0</v>
      </c>
      <c r="S458" s="50">
        <f t="shared" si="37"/>
        <v>0</v>
      </c>
    </row>
    <row r="459" spans="1:19" hidden="1" outlineLevel="1" x14ac:dyDescent="0.35">
      <c r="A459" s="18" t="s">
        <v>31</v>
      </c>
      <c r="B459" s="22"/>
      <c r="C459" s="20"/>
      <c r="D459" s="20"/>
      <c r="E459" s="20"/>
      <c r="J459" s="60"/>
      <c r="K459" s="60"/>
      <c r="L459" s="50"/>
      <c r="N459" s="117">
        <v>10.59742260407104</v>
      </c>
      <c r="Q459" s="50">
        <f t="shared" si="38"/>
        <v>0</v>
      </c>
      <c r="S459" s="50">
        <f t="shared" si="37"/>
        <v>0</v>
      </c>
    </row>
    <row r="460" spans="1:19" hidden="1" outlineLevel="1" x14ac:dyDescent="0.35">
      <c r="A460" s="18" t="s">
        <v>32</v>
      </c>
      <c r="B460" s="22"/>
      <c r="C460" s="20"/>
      <c r="D460" s="20"/>
      <c r="E460" s="20"/>
      <c r="J460" s="60"/>
      <c r="K460" s="60"/>
      <c r="L460" s="50"/>
      <c r="N460" s="117">
        <v>7.6887448803099847</v>
      </c>
      <c r="Q460" s="50">
        <f t="shared" si="38"/>
        <v>0</v>
      </c>
      <c r="S460" s="50">
        <f t="shared" si="37"/>
        <v>0</v>
      </c>
    </row>
    <row r="461" spans="1:19" hidden="1" outlineLevel="1" x14ac:dyDescent="0.35">
      <c r="A461" s="18" t="s">
        <v>33</v>
      </c>
      <c r="B461" s="22"/>
      <c r="C461" s="20"/>
      <c r="D461" s="20"/>
      <c r="E461" s="20"/>
      <c r="J461" s="60"/>
      <c r="K461" s="60"/>
      <c r="L461" s="50"/>
      <c r="N461" s="117">
        <v>4.5157684973316847</v>
      </c>
      <c r="Q461" s="50">
        <f t="shared" si="38"/>
        <v>0</v>
      </c>
      <c r="S461" s="50">
        <f t="shared" si="37"/>
        <v>0</v>
      </c>
    </row>
    <row r="462" spans="1:19" hidden="1" outlineLevel="1" x14ac:dyDescent="0.35">
      <c r="A462" s="18" t="s">
        <v>74</v>
      </c>
      <c r="B462" s="22"/>
      <c r="C462" s="20"/>
      <c r="D462" s="20"/>
      <c r="E462" s="20"/>
      <c r="J462" s="60"/>
      <c r="K462" s="60"/>
      <c r="L462" s="50"/>
      <c r="N462" s="117">
        <v>3.1058596545731723</v>
      </c>
      <c r="Q462" s="50">
        <f t="shared" si="38"/>
        <v>0</v>
      </c>
      <c r="S462" s="50">
        <f t="shared" si="37"/>
        <v>0</v>
      </c>
    </row>
    <row r="463" spans="1:19" hidden="1" outlineLevel="1" x14ac:dyDescent="0.35">
      <c r="A463" s="18" t="s">
        <v>75</v>
      </c>
      <c r="B463" s="22"/>
      <c r="C463" s="20"/>
      <c r="D463" s="20"/>
      <c r="E463" s="20"/>
      <c r="J463" s="60"/>
      <c r="K463" s="60"/>
      <c r="L463" s="50"/>
      <c r="N463" s="117">
        <v>1.7886839557557195</v>
      </c>
      <c r="Q463" s="50">
        <f t="shared" si="38"/>
        <v>0</v>
      </c>
      <c r="S463" s="50">
        <f t="shared" si="37"/>
        <v>0</v>
      </c>
    </row>
    <row r="464" spans="1:19" hidden="1" outlineLevel="1" x14ac:dyDescent="0.35">
      <c r="A464" s="18" t="s">
        <v>76</v>
      </c>
      <c r="B464" s="22"/>
      <c r="C464" s="20"/>
      <c r="D464" s="20"/>
      <c r="E464" s="20"/>
      <c r="J464" s="60"/>
      <c r="K464" s="60"/>
      <c r="L464" s="50"/>
      <c r="N464" s="117">
        <v>0.41168881760776316</v>
      </c>
      <c r="Q464" s="50">
        <f t="shared" si="38"/>
        <v>0</v>
      </c>
      <c r="S464" s="50">
        <f t="shared" si="37"/>
        <v>0</v>
      </c>
    </row>
    <row r="465" spans="1:19" hidden="1" outlineLevel="1" x14ac:dyDescent="0.35">
      <c r="A465" s="18" t="s">
        <v>77</v>
      </c>
      <c r="B465" s="22"/>
      <c r="C465" s="20"/>
      <c r="D465" s="20"/>
      <c r="E465" s="20"/>
      <c r="J465" s="60"/>
      <c r="K465" s="60"/>
      <c r="L465" s="50"/>
      <c r="N465" s="117">
        <v>0.24406396077871653</v>
      </c>
      <c r="Q465" s="50">
        <f t="shared" si="38"/>
        <v>0</v>
      </c>
      <c r="S465" s="50">
        <f t="shared" si="37"/>
        <v>0</v>
      </c>
    </row>
    <row r="466" spans="1:19" hidden="1" outlineLevel="1" x14ac:dyDescent="0.35">
      <c r="A466" s="18" t="s">
        <v>78</v>
      </c>
      <c r="B466" s="22"/>
      <c r="C466" s="20"/>
      <c r="D466" s="20"/>
      <c r="E466" s="20"/>
      <c r="J466" s="60"/>
      <c r="K466" s="60"/>
      <c r="L466" s="50"/>
      <c r="N466" s="117">
        <v>0.13536296079722249</v>
      </c>
      <c r="Q466" s="50">
        <f t="shared" si="38"/>
        <v>0</v>
      </c>
      <c r="S466" s="50">
        <f t="shared" si="37"/>
        <v>0</v>
      </c>
    </row>
    <row r="467" spans="1:19" hidden="1" outlineLevel="1" x14ac:dyDescent="0.35">
      <c r="A467" s="18" t="s">
        <v>79</v>
      </c>
      <c r="B467" s="22"/>
      <c r="C467" s="20"/>
      <c r="D467" s="20"/>
      <c r="E467" s="20"/>
      <c r="J467" s="60"/>
      <c r="K467" s="60"/>
      <c r="L467" s="50"/>
      <c r="N467" s="117">
        <v>7.3986209120303167E-2</v>
      </c>
      <c r="Q467" s="50">
        <f t="shared" si="38"/>
        <v>0</v>
      </c>
      <c r="S467" s="50">
        <f t="shared" si="37"/>
        <v>0</v>
      </c>
    </row>
    <row r="468" spans="1:19" hidden="1" outlineLevel="1" x14ac:dyDescent="0.35">
      <c r="A468" s="18" t="s">
        <v>80</v>
      </c>
      <c r="B468" s="22"/>
      <c r="C468" s="20"/>
      <c r="D468" s="20"/>
      <c r="E468" s="20"/>
      <c r="J468" s="60"/>
      <c r="K468" s="60"/>
      <c r="L468" s="50"/>
      <c r="N468" s="117">
        <v>3.9709894211164776E-2</v>
      </c>
      <c r="Q468" s="50">
        <f t="shared" si="38"/>
        <v>0</v>
      </c>
      <c r="S468" s="50">
        <f t="shared" si="37"/>
        <v>0</v>
      </c>
    </row>
    <row r="469" spans="1:19" hidden="1" outlineLevel="1" x14ac:dyDescent="0.35">
      <c r="A469" s="18" t="s">
        <v>81</v>
      </c>
      <c r="B469" s="22"/>
      <c r="C469" s="20"/>
      <c r="D469" s="20"/>
      <c r="E469" s="20"/>
      <c r="J469" s="60"/>
      <c r="K469" s="60"/>
      <c r="L469" s="50"/>
      <c r="N469" s="117">
        <v>1.9410470755250566E-2</v>
      </c>
      <c r="Q469" s="50">
        <f t="shared" si="38"/>
        <v>0</v>
      </c>
      <c r="S469" s="50">
        <f t="shared" si="37"/>
        <v>0</v>
      </c>
    </row>
    <row r="470" spans="1:19" collapsed="1" x14ac:dyDescent="0.35">
      <c r="A470" s="18" t="s">
        <v>82</v>
      </c>
      <c r="B470" s="22"/>
      <c r="C470" s="20"/>
      <c r="D470" s="20"/>
      <c r="E470" s="20"/>
      <c r="J470" s="60"/>
      <c r="K470" s="60"/>
      <c r="L470" s="50"/>
      <c r="N470" s="117">
        <v>3.149132065855062E-2</v>
      </c>
      <c r="Q470" s="50">
        <f t="shared" si="38"/>
        <v>0</v>
      </c>
      <c r="S470" s="50">
        <f t="shared" si="37"/>
        <v>0</v>
      </c>
    </row>
    <row r="471" spans="1:19" x14ac:dyDescent="0.35">
      <c r="A471" s="12" t="s">
        <v>83</v>
      </c>
      <c r="B471" s="13"/>
      <c r="C471" s="14"/>
      <c r="D471" s="14"/>
      <c r="E471" s="14"/>
      <c r="J471" s="59"/>
      <c r="K471" s="59"/>
      <c r="L471" s="51"/>
      <c r="N471" s="116">
        <v>4.3832862274696738E-2</v>
      </c>
      <c r="Q471" s="51">
        <f t="shared" si="38"/>
        <v>0</v>
      </c>
      <c r="S471" s="51">
        <f t="shared" si="37"/>
        <v>0</v>
      </c>
    </row>
  </sheetData>
  <sheetProtection formatCells="0" formatRows="0"/>
  <mergeCells count="1">
    <mergeCell ref="A1:F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tabColor rgb="FF2F4077"/>
  </sheetPr>
  <dimension ref="A1:AO160"/>
  <sheetViews>
    <sheetView showGridLines="0" zoomScale="70" zoomScaleNormal="70" workbookViewId="0">
      <pane ySplit="6" topLeftCell="A7" activePane="bottomLeft" state="frozen"/>
      <selection activeCell="A12" sqref="A12"/>
      <selection pane="bottomLeft" activeCell="A25" sqref="A25"/>
    </sheetView>
  </sheetViews>
  <sheetFormatPr baseColWidth="10" defaultColWidth="11.5703125" defaultRowHeight="18" outlineLevelRow="1" outlineLevelCol="1" x14ac:dyDescent="0.35"/>
  <cols>
    <col min="1" max="4" width="31.42578125" style="23" customWidth="1"/>
    <col min="5" max="5" width="13.85546875" style="23" customWidth="1"/>
    <col min="6" max="7" width="16" style="64" customWidth="1"/>
    <col min="8" max="10" width="17.28515625" style="23" customWidth="1"/>
    <col min="11" max="11" width="18.28515625" style="23" customWidth="1"/>
    <col min="12" max="14" width="13.85546875" style="23" customWidth="1"/>
    <col min="15" max="15" width="11.5703125" style="23"/>
    <col min="16" max="19" width="11.5703125" style="53"/>
    <col min="20" max="22" width="13.85546875" style="53" customWidth="1"/>
    <col min="23" max="23" width="11.5703125" style="53"/>
    <col min="24" max="26" width="13.85546875" style="53" customWidth="1"/>
    <col min="27" max="30" width="11.5703125" style="23"/>
    <col min="31" max="31" width="25.28515625" style="23" hidden="1" customWidth="1" outlineLevel="1"/>
    <col min="32" max="40" width="0" style="23" hidden="1" customWidth="1" outlineLevel="1"/>
    <col min="41" max="41" width="11.5703125" style="23" collapsed="1"/>
    <col min="42" max="16384" width="11.5703125" style="23"/>
  </cols>
  <sheetData>
    <row r="1" spans="1:26" ht="70.5" customHeight="1" thickBot="1" x14ac:dyDescent="0.4">
      <c r="A1" s="218" t="s">
        <v>86</v>
      </c>
      <c r="B1" s="219"/>
      <c r="C1" s="219"/>
      <c r="D1" s="220"/>
      <c r="L1" s="156" t="s">
        <v>155</v>
      </c>
      <c r="O1" s="157"/>
      <c r="P1" s="157"/>
      <c r="Q1" s="157"/>
    </row>
    <row r="2" spans="1:26" ht="21.75" x14ac:dyDescent="0.35">
      <c r="A2" s="3"/>
      <c r="L2" s="155" t="s">
        <v>148</v>
      </c>
      <c r="M2" s="155" t="s">
        <v>149</v>
      </c>
      <c r="N2" s="155" t="s">
        <v>150</v>
      </c>
    </row>
    <row r="3" spans="1:26" x14ac:dyDescent="0.35">
      <c r="A3" s="5" t="s">
        <v>91</v>
      </c>
      <c r="K3" s="155" t="s">
        <v>157</v>
      </c>
      <c r="L3" s="154">
        <v>0.25</v>
      </c>
      <c r="M3" s="154">
        <v>0.2</v>
      </c>
      <c r="N3" s="154">
        <v>0.1</v>
      </c>
    </row>
    <row r="4" spans="1:26" x14ac:dyDescent="0.35">
      <c r="A4" s="106" t="s">
        <v>118</v>
      </c>
      <c r="B4" s="107"/>
      <c r="C4" s="107"/>
      <c r="K4" s="155" t="s">
        <v>158</v>
      </c>
      <c r="L4" s="154">
        <v>0.15</v>
      </c>
      <c r="M4" s="154">
        <v>0.1</v>
      </c>
      <c r="N4" s="154">
        <v>0.05</v>
      </c>
    </row>
    <row r="5" spans="1:26" x14ac:dyDescent="0.35">
      <c r="A5" s="5"/>
    </row>
    <row r="6" spans="1:26" x14ac:dyDescent="0.35">
      <c r="A6" s="6" t="s">
        <v>120</v>
      </c>
    </row>
    <row r="8" spans="1:26" x14ac:dyDescent="0.35">
      <c r="A8" s="5" t="s">
        <v>84</v>
      </c>
    </row>
    <row r="9" spans="1:26" x14ac:dyDescent="0.35">
      <c r="A9" s="108" t="s">
        <v>156</v>
      </c>
      <c r="H9" s="48"/>
      <c r="I9" s="48"/>
      <c r="J9" s="48"/>
    </row>
    <row r="10" spans="1:26" x14ac:dyDescent="0.35">
      <c r="F10" s="65" t="s">
        <v>112</v>
      </c>
      <c r="H10" s="221" t="s">
        <v>113</v>
      </c>
      <c r="I10" s="221"/>
      <c r="J10" s="221"/>
      <c r="L10" s="5" t="s">
        <v>154</v>
      </c>
      <c r="P10" s="76" t="s">
        <v>89</v>
      </c>
      <c r="T10" s="76" t="s">
        <v>88</v>
      </c>
      <c r="X10" s="76" t="s">
        <v>116</v>
      </c>
      <c r="Y10" s="77"/>
      <c r="Z10" s="77"/>
    </row>
    <row r="11" spans="1:26" ht="39.75" customHeight="1" x14ac:dyDescent="0.35">
      <c r="A11" s="7" t="s">
        <v>7</v>
      </c>
      <c r="B11" s="36" t="s">
        <v>148</v>
      </c>
      <c r="C11" s="36" t="s">
        <v>149</v>
      </c>
      <c r="D11" s="39" t="s">
        <v>150</v>
      </c>
      <c r="E11" s="24"/>
      <c r="F11" s="66" t="s">
        <v>108</v>
      </c>
      <c r="G11" s="66" t="s">
        <v>109</v>
      </c>
      <c r="H11" s="36" t="s">
        <v>151</v>
      </c>
      <c r="I11" s="36" t="s">
        <v>152</v>
      </c>
      <c r="J11" s="39" t="s">
        <v>153</v>
      </c>
      <c r="K11" s="24"/>
      <c r="L11" s="90" t="s">
        <v>148</v>
      </c>
      <c r="M11" s="90" t="s">
        <v>149</v>
      </c>
      <c r="N11" s="91" t="s">
        <v>150</v>
      </c>
      <c r="O11" s="25"/>
      <c r="P11" s="93" t="s">
        <v>148</v>
      </c>
      <c r="Q11" s="93" t="s">
        <v>149</v>
      </c>
      <c r="R11" s="94" t="s">
        <v>150</v>
      </c>
      <c r="T11" s="93" t="s">
        <v>148</v>
      </c>
      <c r="U11" s="93" t="s">
        <v>149</v>
      </c>
      <c r="V11" s="94" t="s">
        <v>150</v>
      </c>
      <c r="X11" s="93" t="s">
        <v>148</v>
      </c>
      <c r="Y11" s="93" t="s">
        <v>149</v>
      </c>
      <c r="Z11" s="94" t="s">
        <v>150</v>
      </c>
    </row>
    <row r="12" spans="1:26" ht="13.9" customHeight="1" x14ac:dyDescent="0.35">
      <c r="A12" s="40" t="s">
        <v>92</v>
      </c>
      <c r="B12" s="222"/>
      <c r="C12" s="222"/>
      <c r="D12" s="222"/>
      <c r="E12" s="24"/>
      <c r="F12" s="61"/>
      <c r="G12" s="61"/>
      <c r="H12" s="26"/>
      <c r="I12" s="26"/>
      <c r="J12" s="27"/>
      <c r="K12" s="24"/>
      <c r="L12" s="158">
        <f>ROUND(L$3*'DQE Panier France'!$N12,0)</f>
        <v>14368</v>
      </c>
      <c r="M12" s="158">
        <f>ROUND(M$3*'DQE Panier France'!$N12,0)</f>
        <v>11495</v>
      </c>
      <c r="N12" s="159">
        <f>ROUND(N$3*'DQE Panier France'!$N12,0)</f>
        <v>5747</v>
      </c>
      <c r="O12" s="25"/>
      <c r="P12" s="78">
        <f>12*L12*MIN(B12*50%,5)</f>
        <v>0</v>
      </c>
      <c r="Q12" s="78">
        <f>12*M12*MIN(C12*50%,5)</f>
        <v>0</v>
      </c>
      <c r="R12" s="79">
        <f>12*N12*MIN(D12*50%,5)</f>
        <v>0</v>
      </c>
      <c r="T12" s="80">
        <f>12*L12*B12-P12</f>
        <v>0</v>
      </c>
      <c r="U12" s="80">
        <f>12*M12*C12-Q12</f>
        <v>0</v>
      </c>
      <c r="V12" s="81">
        <f>12*N12*D12-R12</f>
        <v>0</v>
      </c>
      <c r="X12" s="80">
        <f>12*L12*H12</f>
        <v>0</v>
      </c>
      <c r="Y12" s="80">
        <f t="shared" ref="Y12:Y14" si="0">12*M12*I12</f>
        <v>0</v>
      </c>
      <c r="Z12" s="81">
        <f t="shared" ref="Z12:Z14" si="1">12*N12*J12</f>
        <v>0</v>
      </c>
    </row>
    <row r="13" spans="1:26" ht="13.9" customHeight="1" x14ac:dyDescent="0.35">
      <c r="A13" s="42" t="s">
        <v>93</v>
      </c>
      <c r="B13" s="223"/>
      <c r="C13" s="223"/>
      <c r="D13" s="223"/>
      <c r="E13" s="24"/>
      <c r="F13" s="62"/>
      <c r="G13" s="62"/>
      <c r="H13" s="43"/>
      <c r="I13" s="43"/>
      <c r="J13" s="44"/>
      <c r="K13" s="24"/>
      <c r="L13" s="160">
        <f>ROUND(L$3*'DQE Panier France'!$N36,0)</f>
        <v>2936</v>
      </c>
      <c r="M13" s="160">
        <f>ROUND(M$3*'DQE Panier France'!$N36,0)</f>
        <v>2349</v>
      </c>
      <c r="N13" s="161">
        <f>ROUND(N$3*'DQE Panier France'!$N36,0)</f>
        <v>1174</v>
      </c>
      <c r="O13" s="25"/>
      <c r="T13" s="82">
        <f>12*L13*B12</f>
        <v>0</v>
      </c>
      <c r="U13" s="82">
        <f>12*M13*C12</f>
        <v>0</v>
      </c>
      <c r="V13" s="83">
        <f>12*N13*D12</f>
        <v>0</v>
      </c>
      <c r="X13" s="82">
        <f t="shared" ref="X13:X14" si="2">12*L13*H13</f>
        <v>0</v>
      </c>
      <c r="Y13" s="82">
        <f t="shared" si="0"/>
        <v>0</v>
      </c>
      <c r="Z13" s="83">
        <f t="shared" si="1"/>
        <v>0</v>
      </c>
    </row>
    <row r="14" spans="1:26" ht="13.9" customHeight="1" x14ac:dyDescent="0.35">
      <c r="A14" s="45" t="s">
        <v>85</v>
      </c>
      <c r="B14" s="46"/>
      <c r="C14" s="46"/>
      <c r="D14" s="47"/>
      <c r="F14" s="63"/>
      <c r="G14" s="63"/>
      <c r="H14" s="46"/>
      <c r="I14" s="46"/>
      <c r="J14" s="47"/>
      <c r="L14" s="162">
        <f>ROUND(L$3*SUM('DQE Panier France'!$N$18:$N$23),0)</f>
        <v>9677</v>
      </c>
      <c r="M14" s="162">
        <f>ROUND(M$3*SUM('DQE Panier France'!$N$18:$N$23),0)</f>
        <v>7741</v>
      </c>
      <c r="N14" s="163">
        <f>ROUND(N$3*SUM('DQE Panier France'!$N$18:$N$23),0)</f>
        <v>3871</v>
      </c>
      <c r="T14" s="84">
        <f t="shared" ref="T14" si="3">12*L14*B14</f>
        <v>0</v>
      </c>
      <c r="U14" s="84">
        <f t="shared" ref="U14" si="4">12*M14*C14</f>
        <v>0</v>
      </c>
      <c r="V14" s="85">
        <f t="shared" ref="V14" si="5">12*N14*D14</f>
        <v>0</v>
      </c>
      <c r="X14" s="84">
        <f t="shared" si="2"/>
        <v>0</v>
      </c>
      <c r="Y14" s="84">
        <f t="shared" si="0"/>
        <v>0</v>
      </c>
      <c r="Z14" s="85">
        <f t="shared" si="1"/>
        <v>0</v>
      </c>
    </row>
    <row r="15" spans="1:26" x14ac:dyDescent="0.35">
      <c r="B15" s="1"/>
      <c r="C15" s="1"/>
      <c r="D15" s="1"/>
      <c r="H15" s="1"/>
      <c r="I15" s="1"/>
      <c r="J15" s="1"/>
      <c r="L15" s="53"/>
      <c r="M15" s="53"/>
      <c r="N15" s="53"/>
    </row>
    <row r="16" spans="1:26" ht="39.75" customHeight="1" x14ac:dyDescent="0.35">
      <c r="A16" s="7" t="s">
        <v>8</v>
      </c>
      <c r="B16" s="36" t="s">
        <v>148</v>
      </c>
      <c r="C16" s="36" t="s">
        <v>149</v>
      </c>
      <c r="D16" s="39" t="s">
        <v>150</v>
      </c>
      <c r="E16" s="24"/>
      <c r="F16" s="66" t="s">
        <v>108</v>
      </c>
      <c r="G16" s="66" t="s">
        <v>109</v>
      </c>
      <c r="H16" s="36" t="s">
        <v>151</v>
      </c>
      <c r="I16" s="36" t="s">
        <v>152</v>
      </c>
      <c r="J16" s="39" t="s">
        <v>153</v>
      </c>
      <c r="K16" s="24"/>
      <c r="L16" s="90" t="s">
        <v>148</v>
      </c>
      <c r="M16" s="90" t="s">
        <v>149</v>
      </c>
      <c r="N16" s="91" t="s">
        <v>150</v>
      </c>
      <c r="O16" s="25"/>
      <c r="P16" s="93" t="s">
        <v>148</v>
      </c>
      <c r="Q16" s="93" t="s">
        <v>149</v>
      </c>
      <c r="R16" s="94" t="s">
        <v>150</v>
      </c>
      <c r="T16" s="93" t="s">
        <v>148</v>
      </c>
      <c r="U16" s="93" t="s">
        <v>149</v>
      </c>
      <c r="V16" s="94" t="s">
        <v>150</v>
      </c>
      <c r="X16" s="93" t="s">
        <v>148</v>
      </c>
      <c r="Y16" s="93" t="s">
        <v>149</v>
      </c>
      <c r="Z16" s="94" t="s">
        <v>150</v>
      </c>
    </row>
    <row r="17" spans="1:40" ht="13.9" customHeight="1" x14ac:dyDescent="0.35">
      <c r="A17" s="40" t="s">
        <v>92</v>
      </c>
      <c r="B17" s="222"/>
      <c r="C17" s="222"/>
      <c r="D17" s="222"/>
      <c r="E17" s="24"/>
      <c r="F17" s="67"/>
      <c r="G17" s="67"/>
      <c r="H17" s="26"/>
      <c r="I17" s="26"/>
      <c r="J17" s="27"/>
      <c r="K17" s="24"/>
      <c r="L17" s="158">
        <f>ROUND(L$3*'DQE Panier France'!$N13,0)</f>
        <v>632</v>
      </c>
      <c r="M17" s="158">
        <f>ROUND(M$3*'DQE Panier France'!$N13,0)</f>
        <v>505</v>
      </c>
      <c r="N17" s="159">
        <f>ROUND(N$3*'DQE Panier France'!$N13,0)</f>
        <v>253</v>
      </c>
      <c r="O17" s="25"/>
      <c r="P17" s="78">
        <f>12*L17*MIN(B17*50%,5)</f>
        <v>0</v>
      </c>
      <c r="Q17" s="78">
        <f t="shared" ref="Q17" si="6">12*M17*MIN(C17*50%,5)</f>
        <v>0</v>
      </c>
      <c r="R17" s="79">
        <f t="shared" ref="R17" si="7">12*N17*MIN(D17*50%,5)</f>
        <v>0</v>
      </c>
      <c r="T17" s="80">
        <f>12*L17*B17-P17</f>
        <v>0</v>
      </c>
      <c r="U17" s="80">
        <f>12*M17*C17-Q17</f>
        <v>0</v>
      </c>
      <c r="V17" s="81">
        <f>12*N17*D17-R17</f>
        <v>0</v>
      </c>
      <c r="X17" s="80">
        <f t="shared" ref="X17:X19" si="8">12*L17*H17</f>
        <v>0</v>
      </c>
      <c r="Y17" s="80">
        <f t="shared" ref="Y17:Y19" si="9">12*M17*I17</f>
        <v>0</v>
      </c>
      <c r="Z17" s="81">
        <f t="shared" ref="Z17:Z19" si="10">12*N17*J17</f>
        <v>0</v>
      </c>
    </row>
    <row r="18" spans="1:40" ht="13.9" customHeight="1" x14ac:dyDescent="0.35">
      <c r="A18" s="42" t="s">
        <v>93</v>
      </c>
      <c r="B18" s="223"/>
      <c r="C18" s="223"/>
      <c r="D18" s="223"/>
      <c r="E18" s="24"/>
      <c r="F18" s="68"/>
      <c r="G18" s="68"/>
      <c r="H18" s="43"/>
      <c r="I18" s="43"/>
      <c r="J18" s="44"/>
      <c r="K18" s="24"/>
      <c r="L18" s="160">
        <f>ROUND(L$3*'DQE Panier France'!$N37,0)</f>
        <v>129</v>
      </c>
      <c r="M18" s="160">
        <f>ROUND(M$3*'DQE Panier France'!$N37,0)</f>
        <v>103</v>
      </c>
      <c r="N18" s="161">
        <f>ROUND(N$3*'DQE Panier France'!$N37,0)</f>
        <v>52</v>
      </c>
      <c r="O18" s="25"/>
      <c r="T18" s="82">
        <f>12*L18*B17</f>
        <v>0</v>
      </c>
      <c r="U18" s="82">
        <f t="shared" ref="U18" si="11">12*M18*C17</f>
        <v>0</v>
      </c>
      <c r="V18" s="83">
        <f t="shared" ref="V18" si="12">12*N18*D17</f>
        <v>0</v>
      </c>
      <c r="X18" s="82">
        <f t="shared" si="8"/>
        <v>0</v>
      </c>
      <c r="Y18" s="82">
        <f t="shared" si="9"/>
        <v>0</v>
      </c>
      <c r="Z18" s="83">
        <f t="shared" si="10"/>
        <v>0</v>
      </c>
    </row>
    <row r="19" spans="1:40" ht="13.9" customHeight="1" x14ac:dyDescent="0.35">
      <c r="A19" s="41" t="s">
        <v>85</v>
      </c>
      <c r="B19" s="28"/>
      <c r="C19" s="28"/>
      <c r="D19" s="29"/>
      <c r="F19" s="69"/>
      <c r="G19" s="69"/>
      <c r="H19" s="46"/>
      <c r="I19" s="46"/>
      <c r="J19" s="47"/>
      <c r="L19" s="162">
        <f>ROUND(L$3*SUM('DQE Panier France'!$N$26:$N$31),0)</f>
        <v>425</v>
      </c>
      <c r="M19" s="162">
        <f>ROUND(M$3*SUM('DQE Panier France'!$N$26:$N$31),0)</f>
        <v>340</v>
      </c>
      <c r="N19" s="163">
        <f>ROUND(N$3*SUM('DQE Panier France'!$N$26:$N$31),0)</f>
        <v>170</v>
      </c>
      <c r="T19" s="84">
        <f t="shared" ref="T19" si="13">12*L19*B19</f>
        <v>0</v>
      </c>
      <c r="U19" s="84">
        <f t="shared" ref="U19" si="14">12*M19*C19</f>
        <v>0</v>
      </c>
      <c r="V19" s="85">
        <f t="shared" ref="V19" si="15">12*N19*D19</f>
        <v>0</v>
      </c>
      <c r="X19" s="84">
        <f t="shared" si="8"/>
        <v>0</v>
      </c>
      <c r="Y19" s="84">
        <f t="shared" si="9"/>
        <v>0</v>
      </c>
      <c r="Z19" s="85">
        <f t="shared" si="10"/>
        <v>0</v>
      </c>
    </row>
    <row r="20" spans="1:40" x14ac:dyDescent="0.35">
      <c r="B20" s="1"/>
      <c r="C20" s="1"/>
      <c r="D20" s="1"/>
      <c r="H20" s="1"/>
      <c r="I20" s="1"/>
      <c r="J20" s="1"/>
      <c r="L20" s="1"/>
      <c r="M20" s="1"/>
      <c r="N20" s="1"/>
    </row>
    <row r="21" spans="1:40" x14ac:dyDescent="0.35">
      <c r="B21" s="1"/>
      <c r="C21" s="1"/>
      <c r="D21" s="1"/>
      <c r="H21" s="1"/>
      <c r="I21" s="1"/>
      <c r="J21" s="1"/>
      <c r="L21" s="1"/>
      <c r="M21" s="1"/>
      <c r="N21" s="1"/>
      <c r="AF21" s="166">
        <f>AF22-'Effectif estimé'!J7</f>
        <v>0</v>
      </c>
      <c r="AG21" s="166">
        <f>AG22-'Effectif estimé'!J9</f>
        <v>0</v>
      </c>
      <c r="AH21" s="166">
        <f>AH22-'Effectif estimé'!J10</f>
        <v>0</v>
      </c>
      <c r="AI21" s="166">
        <f>AI22-'Effectif estimé'!J11</f>
        <v>0</v>
      </c>
      <c r="AJ21" s="166">
        <f>AJ22-'Effectif estimé'!J12</f>
        <v>0</v>
      </c>
      <c r="AK21" s="166">
        <f>AK22-'Effectif estimé'!J13</f>
        <v>0</v>
      </c>
      <c r="AL21" s="166">
        <f>AL22-'Effectif estimé'!J14</f>
        <v>0</v>
      </c>
      <c r="AM21" s="166">
        <f>AM22-'Effectif estimé'!J8-'Effectif estimé'!J15</f>
        <v>0</v>
      </c>
    </row>
    <row r="22" spans="1:40" x14ac:dyDescent="0.35">
      <c r="A22" s="108" t="s">
        <v>99</v>
      </c>
      <c r="B22" s="1"/>
      <c r="C22" s="1"/>
      <c r="D22" s="1"/>
      <c r="H22" s="1"/>
      <c r="I22" s="1"/>
      <c r="J22" s="1"/>
      <c r="L22" s="1"/>
      <c r="M22" s="1"/>
      <c r="N22" s="1"/>
      <c r="AF22" s="74">
        <f>SUM(AF25:AF85,AF88:AF148)</f>
        <v>4820.447992856838</v>
      </c>
      <c r="AG22" s="74">
        <f t="shared" ref="AG22:AN22" si="16">SUM(AG25:AG85,AG88:AG148)</f>
        <v>1880.6307117461633</v>
      </c>
      <c r="AH22" s="74">
        <f t="shared" si="16"/>
        <v>1890.6681606488291</v>
      </c>
      <c r="AI22" s="74">
        <f t="shared" si="16"/>
        <v>1994.6642568509606</v>
      </c>
      <c r="AJ22" s="74">
        <f t="shared" si="16"/>
        <v>2186.498144623964</v>
      </c>
      <c r="AK22" s="74">
        <f t="shared" si="16"/>
        <v>2507.7340081251532</v>
      </c>
      <c r="AL22" s="74">
        <f t="shared" si="16"/>
        <v>3178.339210226065</v>
      </c>
      <c r="AM22" s="74">
        <f t="shared" si="16"/>
        <v>6460.6438697772946</v>
      </c>
      <c r="AN22" s="152">
        <f t="shared" si="16"/>
        <v>24919.62635485526</v>
      </c>
    </row>
    <row r="23" spans="1:40" x14ac:dyDescent="0.35">
      <c r="B23" s="1"/>
      <c r="C23" s="1"/>
      <c r="D23" s="1"/>
      <c r="F23" s="65"/>
      <c r="H23" s="221" t="s">
        <v>113</v>
      </c>
      <c r="I23" s="221"/>
      <c r="J23" s="221"/>
      <c r="L23" s="5" t="s">
        <v>154</v>
      </c>
      <c r="M23" s="1"/>
      <c r="N23" s="1"/>
      <c r="T23" s="76" t="s">
        <v>88</v>
      </c>
      <c r="X23" s="76" t="s">
        <v>116</v>
      </c>
      <c r="Y23" s="77"/>
      <c r="Z23" s="77"/>
      <c r="AE23" s="164" t="s">
        <v>154</v>
      </c>
    </row>
    <row r="24" spans="1:40" ht="39.75" customHeight="1" x14ac:dyDescent="0.35">
      <c r="A24" s="7" t="s">
        <v>7</v>
      </c>
      <c r="B24" s="36" t="s">
        <v>148</v>
      </c>
      <c r="C24" s="36" t="s">
        <v>149</v>
      </c>
      <c r="D24" s="39" t="s">
        <v>150</v>
      </c>
      <c r="F24" s="66" t="s">
        <v>108</v>
      </c>
      <c r="G24" s="66" t="s">
        <v>109</v>
      </c>
      <c r="H24" s="36" t="s">
        <v>151</v>
      </c>
      <c r="I24" s="36" t="s">
        <v>152</v>
      </c>
      <c r="J24" s="39" t="s">
        <v>153</v>
      </c>
      <c r="L24" s="90" t="s">
        <v>148</v>
      </c>
      <c r="M24" s="90" t="s">
        <v>149</v>
      </c>
      <c r="N24" s="91" t="s">
        <v>150</v>
      </c>
      <c r="T24" s="93" t="s">
        <v>148</v>
      </c>
      <c r="U24" s="93" t="s">
        <v>149</v>
      </c>
      <c r="V24" s="94" t="s">
        <v>150</v>
      </c>
      <c r="X24" s="93" t="s">
        <v>148</v>
      </c>
      <c r="Y24" s="93" t="s">
        <v>149</v>
      </c>
      <c r="Z24" s="94" t="s">
        <v>150</v>
      </c>
      <c r="AE24" s="5" t="s">
        <v>159</v>
      </c>
      <c r="AF24" s="165" t="s">
        <v>160</v>
      </c>
      <c r="AG24" s="165" t="s">
        <v>162</v>
      </c>
      <c r="AH24" s="165" t="s">
        <v>163</v>
      </c>
      <c r="AI24" s="165" t="s">
        <v>164</v>
      </c>
      <c r="AJ24" s="165" t="s">
        <v>165</v>
      </c>
      <c r="AK24" s="165" t="s">
        <v>166</v>
      </c>
      <c r="AL24" s="165" t="s">
        <v>167</v>
      </c>
      <c r="AM24" s="165" t="s">
        <v>146</v>
      </c>
      <c r="AN24" s="179">
        <f>SUM(AN25:AN85)</f>
        <v>23870.402407918027</v>
      </c>
    </row>
    <row r="25" spans="1:40" x14ac:dyDescent="0.35">
      <c r="A25" s="8" t="s">
        <v>39</v>
      </c>
      <c r="B25" s="26"/>
      <c r="C25" s="26"/>
      <c r="D25" s="30"/>
      <c r="F25" s="67"/>
      <c r="G25" s="67"/>
      <c r="H25" s="26"/>
      <c r="I25" s="26"/>
      <c r="J25" s="30"/>
      <c r="L25" s="158">
        <f t="shared" ref="L25:N44" si="17">ROUND(L$4*$AN25,0)</f>
        <v>0</v>
      </c>
      <c r="M25" s="158">
        <f t="shared" si="17"/>
        <v>0</v>
      </c>
      <c r="N25" s="158">
        <f t="shared" si="17"/>
        <v>0</v>
      </c>
      <c r="T25" s="80">
        <f t="shared" ref="T25:T85" si="18">12*L25*B25</f>
        <v>0</v>
      </c>
      <c r="U25" s="80">
        <f t="shared" ref="U25:U85" si="19">12*M25*C25</f>
        <v>0</v>
      </c>
      <c r="V25" s="86">
        <f t="shared" ref="V25:V85" si="20">12*N25*D25</f>
        <v>0</v>
      </c>
      <c r="X25" s="80">
        <f t="shared" ref="X25:X85" si="21">12*L25*H25</f>
        <v>0</v>
      </c>
      <c r="Y25" s="80">
        <f t="shared" ref="Y25:Y85" si="22">12*M25*I25</f>
        <v>0</v>
      </c>
      <c r="Z25" s="86">
        <f t="shared" ref="Z25:Z85" si="23">12*N25*J25</f>
        <v>0</v>
      </c>
      <c r="AE25" s="8" t="s">
        <v>39</v>
      </c>
      <c r="AF25" s="167"/>
      <c r="AG25" s="168"/>
      <c r="AH25" s="168"/>
      <c r="AI25" s="168"/>
      <c r="AJ25" s="168"/>
      <c r="AK25" s="168"/>
      <c r="AL25" s="168"/>
      <c r="AM25" s="169">
        <f>'DQE Panier France'!N348</f>
        <v>0</v>
      </c>
      <c r="AN25" s="176">
        <f>SUM(AF25:AM25)</f>
        <v>0</v>
      </c>
    </row>
    <row r="26" spans="1:40" x14ac:dyDescent="0.35">
      <c r="A26" s="18" t="s">
        <v>17</v>
      </c>
      <c r="B26" s="31"/>
      <c r="C26" s="31"/>
      <c r="D26" s="32"/>
      <c r="F26" s="70"/>
      <c r="G26" s="70"/>
      <c r="H26" s="31"/>
      <c r="I26" s="31"/>
      <c r="J26" s="32"/>
      <c r="L26" s="180">
        <f t="shared" si="17"/>
        <v>0</v>
      </c>
      <c r="M26" s="180">
        <f t="shared" si="17"/>
        <v>0</v>
      </c>
      <c r="N26" s="180">
        <f t="shared" si="17"/>
        <v>0</v>
      </c>
      <c r="T26" s="87">
        <f t="shared" si="18"/>
        <v>0</v>
      </c>
      <c r="U26" s="87">
        <f t="shared" si="19"/>
        <v>0</v>
      </c>
      <c r="V26" s="73">
        <f t="shared" si="20"/>
        <v>0</v>
      </c>
      <c r="X26" s="87">
        <f t="shared" si="21"/>
        <v>0</v>
      </c>
      <c r="Y26" s="87">
        <f t="shared" si="22"/>
        <v>0</v>
      </c>
      <c r="Z26" s="73">
        <f t="shared" si="23"/>
        <v>0</v>
      </c>
      <c r="AE26" s="18" t="s">
        <v>17</v>
      </c>
      <c r="AF26" s="170"/>
      <c r="AG26" s="171"/>
      <c r="AH26" s="171"/>
      <c r="AI26" s="171"/>
      <c r="AJ26" s="171"/>
      <c r="AK26" s="171"/>
      <c r="AL26" s="171"/>
      <c r="AM26" s="172">
        <f>'DQE Panier France'!N349</f>
        <v>0</v>
      </c>
      <c r="AN26" s="177">
        <f t="shared" ref="AN26:AN85" si="24">SUM(AF26:AM26)</f>
        <v>0</v>
      </c>
    </row>
    <row r="27" spans="1:40" outlineLevel="1" x14ac:dyDescent="0.35">
      <c r="A27" s="18" t="s">
        <v>40</v>
      </c>
      <c r="B27" s="33"/>
      <c r="C27" s="33"/>
      <c r="D27" s="32"/>
      <c r="F27" s="71"/>
      <c r="G27" s="71"/>
      <c r="H27" s="33"/>
      <c r="I27" s="33"/>
      <c r="J27" s="32"/>
      <c r="L27" s="117">
        <f t="shared" si="17"/>
        <v>0</v>
      </c>
      <c r="M27" s="117">
        <f t="shared" si="17"/>
        <v>0</v>
      </c>
      <c r="N27" s="117">
        <f t="shared" si="17"/>
        <v>0</v>
      </c>
      <c r="T27" s="50">
        <f t="shared" si="18"/>
        <v>0</v>
      </c>
      <c r="U27" s="50">
        <f t="shared" si="19"/>
        <v>0</v>
      </c>
      <c r="V27" s="73">
        <f t="shared" si="20"/>
        <v>0</v>
      </c>
      <c r="X27" s="50">
        <f t="shared" si="21"/>
        <v>0</v>
      </c>
      <c r="Y27" s="50">
        <f t="shared" si="22"/>
        <v>0</v>
      </c>
      <c r="Z27" s="73">
        <f t="shared" si="23"/>
        <v>0</v>
      </c>
      <c r="AE27" s="18" t="s">
        <v>40</v>
      </c>
      <c r="AF27" s="170"/>
      <c r="AG27" s="171"/>
      <c r="AH27" s="171"/>
      <c r="AI27" s="171"/>
      <c r="AJ27" s="171"/>
      <c r="AK27" s="171"/>
      <c r="AL27" s="171"/>
      <c r="AM27" s="172">
        <f>'DQE Panier France'!N350</f>
        <v>0</v>
      </c>
      <c r="AN27" s="177">
        <f t="shared" si="24"/>
        <v>0</v>
      </c>
    </row>
    <row r="28" spans="1:40" outlineLevel="1" x14ac:dyDescent="0.35">
      <c r="A28" s="18" t="s">
        <v>41</v>
      </c>
      <c r="B28" s="33"/>
      <c r="C28" s="33"/>
      <c r="D28" s="32"/>
      <c r="F28" s="71"/>
      <c r="G28" s="71"/>
      <c r="H28" s="33"/>
      <c r="I28" s="33"/>
      <c r="J28" s="32"/>
      <c r="L28" s="117">
        <f t="shared" si="17"/>
        <v>0</v>
      </c>
      <c r="M28" s="117">
        <f t="shared" si="17"/>
        <v>0</v>
      </c>
      <c r="N28" s="117">
        <f t="shared" si="17"/>
        <v>0</v>
      </c>
      <c r="T28" s="50">
        <f t="shared" si="18"/>
        <v>0</v>
      </c>
      <c r="U28" s="50">
        <f t="shared" si="19"/>
        <v>0</v>
      </c>
      <c r="V28" s="73">
        <f t="shared" si="20"/>
        <v>0</v>
      </c>
      <c r="X28" s="50">
        <f t="shared" si="21"/>
        <v>0</v>
      </c>
      <c r="Y28" s="50">
        <f t="shared" si="22"/>
        <v>0</v>
      </c>
      <c r="Z28" s="73">
        <f t="shared" si="23"/>
        <v>0</v>
      </c>
      <c r="AE28" s="18" t="s">
        <v>41</v>
      </c>
      <c r="AF28" s="170"/>
      <c r="AG28" s="171"/>
      <c r="AH28" s="171"/>
      <c r="AI28" s="171"/>
      <c r="AJ28" s="171"/>
      <c r="AK28" s="171"/>
      <c r="AL28" s="171"/>
      <c r="AM28" s="172">
        <f>'DQE Panier France'!N351</f>
        <v>0</v>
      </c>
      <c r="AN28" s="177">
        <f t="shared" si="24"/>
        <v>0</v>
      </c>
    </row>
    <row r="29" spans="1:40" outlineLevel="1" x14ac:dyDescent="0.35">
      <c r="A29" s="18" t="s">
        <v>42</v>
      </c>
      <c r="B29" s="33"/>
      <c r="C29" s="33"/>
      <c r="D29" s="32"/>
      <c r="F29" s="71"/>
      <c r="G29" s="71"/>
      <c r="H29" s="33"/>
      <c r="I29" s="33"/>
      <c r="J29" s="32"/>
      <c r="L29" s="117">
        <f t="shared" si="17"/>
        <v>0</v>
      </c>
      <c r="M29" s="117">
        <f t="shared" si="17"/>
        <v>0</v>
      </c>
      <c r="N29" s="117">
        <f t="shared" si="17"/>
        <v>0</v>
      </c>
      <c r="T29" s="50">
        <f t="shared" si="18"/>
        <v>0</v>
      </c>
      <c r="U29" s="50">
        <f t="shared" si="19"/>
        <v>0</v>
      </c>
      <c r="V29" s="73">
        <f t="shared" si="20"/>
        <v>0</v>
      </c>
      <c r="X29" s="50">
        <f t="shared" si="21"/>
        <v>0</v>
      </c>
      <c r="Y29" s="50">
        <f t="shared" si="22"/>
        <v>0</v>
      </c>
      <c r="Z29" s="73">
        <f t="shared" si="23"/>
        <v>0</v>
      </c>
      <c r="AE29" s="18" t="s">
        <v>42</v>
      </c>
      <c r="AF29" s="170"/>
      <c r="AG29" s="171"/>
      <c r="AH29" s="171"/>
      <c r="AI29" s="171"/>
      <c r="AJ29" s="171"/>
      <c r="AK29" s="171"/>
      <c r="AL29" s="171"/>
      <c r="AM29" s="172">
        <f>'DQE Panier France'!N352</f>
        <v>0</v>
      </c>
      <c r="AN29" s="177">
        <f t="shared" si="24"/>
        <v>0</v>
      </c>
    </row>
    <row r="30" spans="1:40" outlineLevel="1" x14ac:dyDescent="0.35">
      <c r="A30" s="18" t="s">
        <v>43</v>
      </c>
      <c r="B30" s="33"/>
      <c r="C30" s="33"/>
      <c r="D30" s="32"/>
      <c r="F30" s="71"/>
      <c r="G30" s="71"/>
      <c r="H30" s="33"/>
      <c r="I30" s="33"/>
      <c r="J30" s="32"/>
      <c r="L30" s="117">
        <f t="shared" si="17"/>
        <v>0</v>
      </c>
      <c r="M30" s="117">
        <f t="shared" si="17"/>
        <v>0</v>
      </c>
      <c r="N30" s="117">
        <f t="shared" si="17"/>
        <v>0</v>
      </c>
      <c r="T30" s="50">
        <f t="shared" si="18"/>
        <v>0</v>
      </c>
      <c r="U30" s="50">
        <f t="shared" si="19"/>
        <v>0</v>
      </c>
      <c r="V30" s="73">
        <f t="shared" si="20"/>
        <v>0</v>
      </c>
      <c r="X30" s="50">
        <f t="shared" si="21"/>
        <v>0</v>
      </c>
      <c r="Y30" s="50">
        <f t="shared" si="22"/>
        <v>0</v>
      </c>
      <c r="Z30" s="73">
        <f t="shared" si="23"/>
        <v>0</v>
      </c>
      <c r="AE30" s="18" t="s">
        <v>43</v>
      </c>
      <c r="AF30" s="170"/>
      <c r="AG30" s="171"/>
      <c r="AH30" s="171"/>
      <c r="AI30" s="171"/>
      <c r="AJ30" s="171"/>
      <c r="AK30" s="171"/>
      <c r="AL30" s="171"/>
      <c r="AM30" s="172">
        <f>'DQE Panier France'!N353</f>
        <v>0</v>
      </c>
      <c r="AN30" s="177">
        <f t="shared" si="24"/>
        <v>0</v>
      </c>
    </row>
    <row r="31" spans="1:40" outlineLevel="1" x14ac:dyDescent="0.35">
      <c r="A31" s="18" t="s">
        <v>44</v>
      </c>
      <c r="B31" s="33"/>
      <c r="C31" s="33"/>
      <c r="D31" s="32"/>
      <c r="F31" s="71"/>
      <c r="G31" s="71"/>
      <c r="H31" s="33"/>
      <c r="I31" s="33"/>
      <c r="J31" s="32"/>
      <c r="L31" s="117">
        <f t="shared" si="17"/>
        <v>0</v>
      </c>
      <c r="M31" s="117">
        <f t="shared" si="17"/>
        <v>0</v>
      </c>
      <c r="N31" s="117">
        <f t="shared" si="17"/>
        <v>0</v>
      </c>
      <c r="T31" s="50">
        <f t="shared" si="18"/>
        <v>0</v>
      </c>
      <c r="U31" s="50">
        <f t="shared" si="19"/>
        <v>0</v>
      </c>
      <c r="V31" s="73">
        <f t="shared" si="20"/>
        <v>0</v>
      </c>
      <c r="X31" s="50">
        <f t="shared" si="21"/>
        <v>0</v>
      </c>
      <c r="Y31" s="50">
        <f t="shared" si="22"/>
        <v>0</v>
      </c>
      <c r="Z31" s="73">
        <f t="shared" si="23"/>
        <v>0</v>
      </c>
      <c r="AE31" s="18" t="s">
        <v>44</v>
      </c>
      <c r="AF31" s="170"/>
      <c r="AG31" s="171"/>
      <c r="AH31" s="171"/>
      <c r="AI31" s="171"/>
      <c r="AJ31" s="171"/>
      <c r="AK31" s="171"/>
      <c r="AL31" s="171"/>
      <c r="AM31" s="172">
        <f>'DQE Panier France'!N354</f>
        <v>0</v>
      </c>
      <c r="AN31" s="177">
        <f t="shared" si="24"/>
        <v>0</v>
      </c>
    </row>
    <row r="32" spans="1:40" outlineLevel="1" x14ac:dyDescent="0.35">
      <c r="A32" s="18" t="s">
        <v>45</v>
      </c>
      <c r="B32" s="33"/>
      <c r="C32" s="33"/>
      <c r="D32" s="32"/>
      <c r="F32" s="71"/>
      <c r="G32" s="71"/>
      <c r="H32" s="33"/>
      <c r="I32" s="33"/>
      <c r="J32" s="32"/>
      <c r="L32" s="117">
        <f t="shared" si="17"/>
        <v>0</v>
      </c>
      <c r="M32" s="117">
        <f t="shared" si="17"/>
        <v>0</v>
      </c>
      <c r="N32" s="117">
        <f t="shared" si="17"/>
        <v>0</v>
      </c>
      <c r="T32" s="50">
        <f t="shared" si="18"/>
        <v>0</v>
      </c>
      <c r="U32" s="50">
        <f t="shared" si="19"/>
        <v>0</v>
      </c>
      <c r="V32" s="73">
        <f t="shared" si="20"/>
        <v>0</v>
      </c>
      <c r="X32" s="50">
        <f t="shared" si="21"/>
        <v>0</v>
      </c>
      <c r="Y32" s="50">
        <f t="shared" si="22"/>
        <v>0</v>
      </c>
      <c r="Z32" s="73">
        <f t="shared" si="23"/>
        <v>0</v>
      </c>
      <c r="AE32" s="18" t="s">
        <v>45</v>
      </c>
      <c r="AF32" s="170"/>
      <c r="AG32" s="171"/>
      <c r="AH32" s="171"/>
      <c r="AI32" s="171"/>
      <c r="AJ32" s="171"/>
      <c r="AK32" s="171"/>
      <c r="AL32" s="171"/>
      <c r="AM32" s="172">
        <f>'DQE Panier France'!N355</f>
        <v>0</v>
      </c>
      <c r="AN32" s="177">
        <f t="shared" si="24"/>
        <v>0</v>
      </c>
    </row>
    <row r="33" spans="1:40" outlineLevel="1" x14ac:dyDescent="0.35">
      <c r="A33" s="18" t="s">
        <v>46</v>
      </c>
      <c r="B33" s="33"/>
      <c r="C33" s="33"/>
      <c r="D33" s="32"/>
      <c r="F33" s="71"/>
      <c r="G33" s="71"/>
      <c r="H33" s="33"/>
      <c r="I33" s="33"/>
      <c r="J33" s="32"/>
      <c r="L33" s="117">
        <f t="shared" si="17"/>
        <v>0</v>
      </c>
      <c r="M33" s="117">
        <f t="shared" si="17"/>
        <v>0</v>
      </c>
      <c r="N33" s="117">
        <f t="shared" si="17"/>
        <v>0</v>
      </c>
      <c r="T33" s="50">
        <f t="shared" si="18"/>
        <v>0</v>
      </c>
      <c r="U33" s="50">
        <f t="shared" si="19"/>
        <v>0</v>
      </c>
      <c r="V33" s="73">
        <f t="shared" si="20"/>
        <v>0</v>
      </c>
      <c r="X33" s="50">
        <f t="shared" si="21"/>
        <v>0</v>
      </c>
      <c r="Y33" s="50">
        <f t="shared" si="22"/>
        <v>0</v>
      </c>
      <c r="Z33" s="73">
        <f t="shared" si="23"/>
        <v>0</v>
      </c>
      <c r="AE33" s="18" t="s">
        <v>46</v>
      </c>
      <c r="AF33" s="170"/>
      <c r="AG33" s="171"/>
      <c r="AH33" s="171"/>
      <c r="AI33" s="171"/>
      <c r="AJ33" s="171"/>
      <c r="AK33" s="171"/>
      <c r="AL33" s="171"/>
      <c r="AM33" s="172">
        <f>'DQE Panier France'!N356</f>
        <v>0</v>
      </c>
      <c r="AN33" s="177">
        <f t="shared" si="24"/>
        <v>0</v>
      </c>
    </row>
    <row r="34" spans="1:40" outlineLevel="1" x14ac:dyDescent="0.35">
      <c r="A34" s="18" t="s">
        <v>47</v>
      </c>
      <c r="B34" s="33"/>
      <c r="C34" s="33"/>
      <c r="D34" s="32"/>
      <c r="F34" s="71"/>
      <c r="G34" s="71"/>
      <c r="H34" s="33"/>
      <c r="I34" s="33"/>
      <c r="J34" s="32"/>
      <c r="L34" s="117">
        <f t="shared" si="17"/>
        <v>0</v>
      </c>
      <c r="M34" s="117">
        <f t="shared" si="17"/>
        <v>0</v>
      </c>
      <c r="N34" s="117">
        <f t="shared" si="17"/>
        <v>0</v>
      </c>
      <c r="T34" s="50">
        <f t="shared" si="18"/>
        <v>0</v>
      </c>
      <c r="U34" s="50">
        <f t="shared" si="19"/>
        <v>0</v>
      </c>
      <c r="V34" s="73">
        <f t="shared" si="20"/>
        <v>0</v>
      </c>
      <c r="X34" s="50">
        <f t="shared" si="21"/>
        <v>0</v>
      </c>
      <c r="Y34" s="50">
        <f t="shared" si="22"/>
        <v>0</v>
      </c>
      <c r="Z34" s="73">
        <f t="shared" si="23"/>
        <v>0</v>
      </c>
      <c r="AE34" s="18" t="s">
        <v>47</v>
      </c>
      <c r="AF34" s="170"/>
      <c r="AG34" s="171"/>
      <c r="AH34" s="171"/>
      <c r="AI34" s="171"/>
      <c r="AJ34" s="171"/>
      <c r="AK34" s="171"/>
      <c r="AL34" s="171"/>
      <c r="AM34" s="172">
        <f>'DQE Panier France'!N357</f>
        <v>0</v>
      </c>
      <c r="AN34" s="177">
        <f t="shared" si="24"/>
        <v>0</v>
      </c>
    </row>
    <row r="35" spans="1:40" outlineLevel="1" x14ac:dyDescent="0.35">
      <c r="A35" s="18" t="s">
        <v>48</v>
      </c>
      <c r="B35" s="33"/>
      <c r="C35" s="33"/>
      <c r="D35" s="32"/>
      <c r="F35" s="71"/>
      <c r="G35" s="71"/>
      <c r="H35" s="33"/>
      <c r="I35" s="33"/>
      <c r="J35" s="32"/>
      <c r="L35" s="117">
        <f t="shared" si="17"/>
        <v>0</v>
      </c>
      <c r="M35" s="117">
        <f t="shared" si="17"/>
        <v>0</v>
      </c>
      <c r="N35" s="117">
        <f t="shared" si="17"/>
        <v>0</v>
      </c>
      <c r="T35" s="50">
        <f t="shared" si="18"/>
        <v>0</v>
      </c>
      <c r="U35" s="50">
        <f t="shared" si="19"/>
        <v>0</v>
      </c>
      <c r="V35" s="73">
        <f t="shared" si="20"/>
        <v>0</v>
      </c>
      <c r="X35" s="50">
        <f t="shared" si="21"/>
        <v>0</v>
      </c>
      <c r="Y35" s="50">
        <f t="shared" si="22"/>
        <v>0</v>
      </c>
      <c r="Z35" s="73">
        <f t="shared" si="23"/>
        <v>0</v>
      </c>
      <c r="AE35" s="18" t="s">
        <v>48</v>
      </c>
      <c r="AF35" s="170"/>
      <c r="AG35" s="171"/>
      <c r="AH35" s="171"/>
      <c r="AI35" s="171"/>
      <c r="AJ35" s="171"/>
      <c r="AK35" s="171"/>
      <c r="AL35" s="171"/>
      <c r="AM35" s="172">
        <f>'DQE Panier France'!N358</f>
        <v>0</v>
      </c>
      <c r="AN35" s="177">
        <f t="shared" si="24"/>
        <v>0</v>
      </c>
    </row>
    <row r="36" spans="1:40" outlineLevel="1" x14ac:dyDescent="0.35">
      <c r="A36" s="18" t="s">
        <v>49</v>
      </c>
      <c r="B36" s="33"/>
      <c r="C36" s="33"/>
      <c r="D36" s="32"/>
      <c r="F36" s="71"/>
      <c r="G36" s="71"/>
      <c r="H36" s="33"/>
      <c r="I36" s="33"/>
      <c r="J36" s="32"/>
      <c r="L36" s="117">
        <f t="shared" si="17"/>
        <v>0</v>
      </c>
      <c r="M36" s="117">
        <f t="shared" si="17"/>
        <v>0</v>
      </c>
      <c r="N36" s="117">
        <f t="shared" si="17"/>
        <v>0</v>
      </c>
      <c r="T36" s="50">
        <f t="shared" si="18"/>
        <v>0</v>
      </c>
      <c r="U36" s="50">
        <f t="shared" si="19"/>
        <v>0</v>
      </c>
      <c r="V36" s="73">
        <f t="shared" si="20"/>
        <v>0</v>
      </c>
      <c r="X36" s="50">
        <f t="shared" si="21"/>
        <v>0</v>
      </c>
      <c r="Y36" s="50">
        <f t="shared" si="22"/>
        <v>0</v>
      </c>
      <c r="Z36" s="73">
        <f t="shared" si="23"/>
        <v>0</v>
      </c>
      <c r="AE36" s="18" t="s">
        <v>49</v>
      </c>
      <c r="AF36" s="170"/>
      <c r="AG36" s="171"/>
      <c r="AH36" s="171"/>
      <c r="AI36" s="171"/>
      <c r="AJ36" s="171"/>
      <c r="AK36" s="171"/>
      <c r="AL36" s="171"/>
      <c r="AM36" s="172">
        <f>'DQE Panier France'!N359</f>
        <v>0</v>
      </c>
      <c r="AN36" s="177">
        <f t="shared" si="24"/>
        <v>0</v>
      </c>
    </row>
    <row r="37" spans="1:40" outlineLevel="1" x14ac:dyDescent="0.35">
      <c r="A37" s="18" t="s">
        <v>50</v>
      </c>
      <c r="B37" s="33"/>
      <c r="C37" s="33"/>
      <c r="D37" s="32"/>
      <c r="F37" s="71"/>
      <c r="G37" s="71"/>
      <c r="H37" s="33"/>
      <c r="I37" s="33"/>
      <c r="J37" s="32"/>
      <c r="L37" s="117">
        <f t="shared" si="17"/>
        <v>0</v>
      </c>
      <c r="M37" s="117">
        <f t="shared" si="17"/>
        <v>0</v>
      </c>
      <c r="N37" s="117">
        <f t="shared" si="17"/>
        <v>0</v>
      </c>
      <c r="T37" s="50">
        <f t="shared" si="18"/>
        <v>0</v>
      </c>
      <c r="U37" s="50">
        <f t="shared" si="19"/>
        <v>0</v>
      </c>
      <c r="V37" s="73">
        <f t="shared" si="20"/>
        <v>0</v>
      </c>
      <c r="X37" s="50">
        <f t="shared" si="21"/>
        <v>0</v>
      </c>
      <c r="Y37" s="50">
        <f t="shared" si="22"/>
        <v>0</v>
      </c>
      <c r="Z37" s="73">
        <f t="shared" si="23"/>
        <v>0</v>
      </c>
      <c r="AE37" s="18" t="s">
        <v>50</v>
      </c>
      <c r="AF37" s="170"/>
      <c r="AG37" s="171"/>
      <c r="AH37" s="171"/>
      <c r="AI37" s="171"/>
      <c r="AJ37" s="171"/>
      <c r="AK37" s="171"/>
      <c r="AL37" s="171"/>
      <c r="AM37" s="172">
        <f>'DQE Panier France'!N360</f>
        <v>0</v>
      </c>
      <c r="AN37" s="177">
        <f t="shared" si="24"/>
        <v>0</v>
      </c>
    </row>
    <row r="38" spans="1:40" outlineLevel="1" x14ac:dyDescent="0.35">
      <c r="A38" s="18" t="s">
        <v>51</v>
      </c>
      <c r="B38" s="33"/>
      <c r="C38" s="33"/>
      <c r="D38" s="32"/>
      <c r="F38" s="71"/>
      <c r="G38" s="71"/>
      <c r="H38" s="33"/>
      <c r="I38" s="33"/>
      <c r="J38" s="32"/>
      <c r="L38" s="117">
        <f t="shared" si="17"/>
        <v>0</v>
      </c>
      <c r="M38" s="117">
        <f t="shared" si="17"/>
        <v>0</v>
      </c>
      <c r="N38" s="117">
        <f t="shared" si="17"/>
        <v>0</v>
      </c>
      <c r="T38" s="50">
        <f t="shared" si="18"/>
        <v>0</v>
      </c>
      <c r="U38" s="50">
        <f t="shared" si="19"/>
        <v>0</v>
      </c>
      <c r="V38" s="73">
        <f t="shared" si="20"/>
        <v>0</v>
      </c>
      <c r="X38" s="50">
        <f t="shared" si="21"/>
        <v>0</v>
      </c>
      <c r="Y38" s="50">
        <f t="shared" si="22"/>
        <v>0</v>
      </c>
      <c r="Z38" s="73">
        <f t="shared" si="23"/>
        <v>0</v>
      </c>
      <c r="AE38" s="18" t="s">
        <v>51</v>
      </c>
      <c r="AF38" s="170"/>
      <c r="AG38" s="171"/>
      <c r="AH38" s="171"/>
      <c r="AI38" s="171"/>
      <c r="AJ38" s="171"/>
      <c r="AK38" s="171"/>
      <c r="AL38" s="171"/>
      <c r="AM38" s="172">
        <f>'DQE Panier France'!N361</f>
        <v>0</v>
      </c>
      <c r="AN38" s="177">
        <f t="shared" si="24"/>
        <v>0</v>
      </c>
    </row>
    <row r="39" spans="1:40" outlineLevel="1" x14ac:dyDescent="0.35">
      <c r="A39" s="18" t="s">
        <v>52</v>
      </c>
      <c r="B39" s="33"/>
      <c r="C39" s="33"/>
      <c r="D39" s="32"/>
      <c r="F39" s="71"/>
      <c r="G39" s="71"/>
      <c r="H39" s="33"/>
      <c r="I39" s="33"/>
      <c r="J39" s="32"/>
      <c r="L39" s="117">
        <f t="shared" si="17"/>
        <v>0</v>
      </c>
      <c r="M39" s="117">
        <f t="shared" si="17"/>
        <v>0</v>
      </c>
      <c r="N39" s="117">
        <f t="shared" si="17"/>
        <v>0</v>
      </c>
      <c r="T39" s="50">
        <f t="shared" si="18"/>
        <v>0</v>
      </c>
      <c r="U39" s="50">
        <f t="shared" si="19"/>
        <v>0</v>
      </c>
      <c r="V39" s="73">
        <f t="shared" si="20"/>
        <v>0</v>
      </c>
      <c r="X39" s="50">
        <f t="shared" si="21"/>
        <v>0</v>
      </c>
      <c r="Y39" s="50">
        <f t="shared" si="22"/>
        <v>0</v>
      </c>
      <c r="Z39" s="73">
        <f t="shared" si="23"/>
        <v>0</v>
      </c>
      <c r="AE39" s="18" t="s">
        <v>52</v>
      </c>
      <c r="AF39" s="170"/>
      <c r="AG39" s="171"/>
      <c r="AH39" s="171"/>
      <c r="AI39" s="171"/>
      <c r="AJ39" s="171"/>
      <c r="AK39" s="171"/>
      <c r="AL39" s="171"/>
      <c r="AM39" s="172">
        <f>'DQE Panier France'!N362</f>
        <v>0</v>
      </c>
      <c r="AN39" s="177">
        <f t="shared" si="24"/>
        <v>0</v>
      </c>
    </row>
    <row r="40" spans="1:40" outlineLevel="1" x14ac:dyDescent="0.35">
      <c r="A40" s="18" t="s">
        <v>53</v>
      </c>
      <c r="B40" s="33"/>
      <c r="C40" s="33"/>
      <c r="D40" s="32"/>
      <c r="F40" s="71"/>
      <c r="G40" s="71"/>
      <c r="H40" s="33"/>
      <c r="I40" s="33"/>
      <c r="J40" s="32"/>
      <c r="L40" s="117">
        <f t="shared" si="17"/>
        <v>0</v>
      </c>
      <c r="M40" s="117">
        <f t="shared" si="17"/>
        <v>0</v>
      </c>
      <c r="N40" s="117">
        <f t="shared" si="17"/>
        <v>0</v>
      </c>
      <c r="T40" s="50">
        <f t="shared" si="18"/>
        <v>0</v>
      </c>
      <c r="U40" s="50">
        <f t="shared" si="19"/>
        <v>0</v>
      </c>
      <c r="V40" s="73">
        <f t="shared" si="20"/>
        <v>0</v>
      </c>
      <c r="X40" s="50">
        <f t="shared" si="21"/>
        <v>0</v>
      </c>
      <c r="Y40" s="50">
        <f t="shared" si="22"/>
        <v>0</v>
      </c>
      <c r="Z40" s="73">
        <f t="shared" si="23"/>
        <v>0</v>
      </c>
      <c r="AE40" s="18" t="s">
        <v>53</v>
      </c>
      <c r="AF40" s="170"/>
      <c r="AG40" s="171"/>
      <c r="AH40" s="171"/>
      <c r="AI40" s="171"/>
      <c r="AJ40" s="171"/>
      <c r="AK40" s="171"/>
      <c r="AL40" s="171"/>
      <c r="AM40" s="172">
        <f>'DQE Panier France'!N363</f>
        <v>0</v>
      </c>
      <c r="AN40" s="177">
        <f t="shared" si="24"/>
        <v>0</v>
      </c>
    </row>
    <row r="41" spans="1:40" outlineLevel="1" x14ac:dyDescent="0.35">
      <c r="A41" s="18" t="s">
        <v>54</v>
      </c>
      <c r="B41" s="33"/>
      <c r="C41" s="33"/>
      <c r="D41" s="32"/>
      <c r="F41" s="71"/>
      <c r="G41" s="71"/>
      <c r="H41" s="33"/>
      <c r="I41" s="33"/>
      <c r="J41" s="32"/>
      <c r="L41" s="117">
        <f t="shared" si="17"/>
        <v>0</v>
      </c>
      <c r="M41" s="117">
        <f t="shared" si="17"/>
        <v>0</v>
      </c>
      <c r="N41" s="117">
        <f t="shared" si="17"/>
        <v>0</v>
      </c>
      <c r="T41" s="50">
        <f t="shared" si="18"/>
        <v>0</v>
      </c>
      <c r="U41" s="50">
        <f t="shared" si="19"/>
        <v>0</v>
      </c>
      <c r="V41" s="73">
        <f t="shared" si="20"/>
        <v>0</v>
      </c>
      <c r="X41" s="50">
        <f t="shared" si="21"/>
        <v>0</v>
      </c>
      <c r="Y41" s="50">
        <f t="shared" si="22"/>
        <v>0</v>
      </c>
      <c r="Z41" s="73">
        <f t="shared" si="23"/>
        <v>0</v>
      </c>
      <c r="AE41" s="18" t="s">
        <v>54</v>
      </c>
      <c r="AF41" s="170"/>
      <c r="AG41" s="171"/>
      <c r="AH41" s="171"/>
      <c r="AI41" s="171"/>
      <c r="AJ41" s="171"/>
      <c r="AK41" s="171"/>
      <c r="AL41" s="171"/>
      <c r="AM41" s="172">
        <f>'DQE Panier France'!N364</f>
        <v>0</v>
      </c>
      <c r="AN41" s="177">
        <f t="shared" si="24"/>
        <v>0</v>
      </c>
    </row>
    <row r="42" spans="1:40" outlineLevel="1" x14ac:dyDescent="0.35">
      <c r="A42" s="18" t="s">
        <v>55</v>
      </c>
      <c r="B42" s="33"/>
      <c r="C42" s="33"/>
      <c r="D42" s="32"/>
      <c r="F42" s="71"/>
      <c r="G42" s="71"/>
      <c r="H42" s="33"/>
      <c r="I42" s="33"/>
      <c r="J42" s="32"/>
      <c r="L42" s="117">
        <f t="shared" si="17"/>
        <v>0</v>
      </c>
      <c r="M42" s="117">
        <f t="shared" si="17"/>
        <v>0</v>
      </c>
      <c r="N42" s="117">
        <f t="shared" si="17"/>
        <v>0</v>
      </c>
      <c r="T42" s="50">
        <f t="shared" si="18"/>
        <v>0</v>
      </c>
      <c r="U42" s="50">
        <f t="shared" si="19"/>
        <v>0</v>
      </c>
      <c r="V42" s="73">
        <f t="shared" si="20"/>
        <v>0</v>
      </c>
      <c r="X42" s="50">
        <f t="shared" si="21"/>
        <v>0</v>
      </c>
      <c r="Y42" s="50">
        <f t="shared" si="22"/>
        <v>0</v>
      </c>
      <c r="Z42" s="73">
        <f t="shared" si="23"/>
        <v>0</v>
      </c>
      <c r="AE42" s="18" t="s">
        <v>55</v>
      </c>
      <c r="AF42" s="170"/>
      <c r="AG42" s="171"/>
      <c r="AH42" s="171"/>
      <c r="AI42" s="171"/>
      <c r="AJ42" s="171"/>
      <c r="AK42" s="171"/>
      <c r="AL42" s="171"/>
      <c r="AM42" s="172">
        <f>'DQE Panier France'!N365</f>
        <v>0</v>
      </c>
      <c r="AN42" s="177">
        <f t="shared" si="24"/>
        <v>0</v>
      </c>
    </row>
    <row r="43" spans="1:40" outlineLevel="1" x14ac:dyDescent="0.35">
      <c r="A43" s="18" t="s">
        <v>56</v>
      </c>
      <c r="B43" s="33"/>
      <c r="C43" s="33"/>
      <c r="D43" s="32"/>
      <c r="F43" s="71"/>
      <c r="G43" s="71"/>
      <c r="H43" s="33"/>
      <c r="I43" s="33"/>
      <c r="J43" s="32"/>
      <c r="L43" s="117">
        <f t="shared" si="17"/>
        <v>0</v>
      </c>
      <c r="M43" s="117">
        <f t="shared" si="17"/>
        <v>0</v>
      </c>
      <c r="N43" s="117">
        <f t="shared" si="17"/>
        <v>0</v>
      </c>
      <c r="T43" s="50">
        <f t="shared" si="18"/>
        <v>0</v>
      </c>
      <c r="U43" s="50">
        <f t="shared" si="19"/>
        <v>0</v>
      </c>
      <c r="V43" s="73">
        <f t="shared" si="20"/>
        <v>0</v>
      </c>
      <c r="X43" s="50">
        <f t="shared" si="21"/>
        <v>0</v>
      </c>
      <c r="Y43" s="50">
        <f t="shared" si="22"/>
        <v>0</v>
      </c>
      <c r="Z43" s="73">
        <f t="shared" si="23"/>
        <v>0</v>
      </c>
      <c r="AE43" s="18" t="s">
        <v>56</v>
      </c>
      <c r="AF43" s="170"/>
      <c r="AG43" s="171"/>
      <c r="AH43" s="171"/>
      <c r="AI43" s="171"/>
      <c r="AJ43" s="171"/>
      <c r="AK43" s="171"/>
      <c r="AL43" s="171"/>
      <c r="AM43" s="172">
        <f>'DQE Panier France'!N366</f>
        <v>0</v>
      </c>
      <c r="AN43" s="177">
        <f t="shared" si="24"/>
        <v>0</v>
      </c>
    </row>
    <row r="44" spans="1:40" outlineLevel="1" x14ac:dyDescent="0.35">
      <c r="A44" s="18" t="s">
        <v>57</v>
      </c>
      <c r="B44" s="33"/>
      <c r="C44" s="33"/>
      <c r="D44" s="32"/>
      <c r="F44" s="71"/>
      <c r="G44" s="71"/>
      <c r="H44" s="33"/>
      <c r="I44" s="33"/>
      <c r="J44" s="32"/>
      <c r="L44" s="117">
        <f t="shared" si="17"/>
        <v>0</v>
      </c>
      <c r="M44" s="117">
        <f t="shared" si="17"/>
        <v>0</v>
      </c>
      <c r="N44" s="117">
        <f t="shared" si="17"/>
        <v>0</v>
      </c>
      <c r="T44" s="50">
        <f t="shared" si="18"/>
        <v>0</v>
      </c>
      <c r="U44" s="50">
        <f t="shared" si="19"/>
        <v>0</v>
      </c>
      <c r="V44" s="73">
        <f t="shared" si="20"/>
        <v>0</v>
      </c>
      <c r="X44" s="50">
        <f t="shared" si="21"/>
        <v>0</v>
      </c>
      <c r="Y44" s="50">
        <f t="shared" si="22"/>
        <v>0</v>
      </c>
      <c r="Z44" s="73">
        <f t="shared" si="23"/>
        <v>0</v>
      </c>
      <c r="AE44" s="18" t="s">
        <v>57</v>
      </c>
      <c r="AF44" s="170"/>
      <c r="AG44" s="171"/>
      <c r="AH44" s="171"/>
      <c r="AI44" s="171"/>
      <c r="AJ44" s="171"/>
      <c r="AK44" s="171"/>
      <c r="AL44" s="171"/>
      <c r="AM44" s="172">
        <f>'DQE Panier France'!N367</f>
        <v>0</v>
      </c>
      <c r="AN44" s="177">
        <f t="shared" si="24"/>
        <v>0</v>
      </c>
    </row>
    <row r="45" spans="1:40" outlineLevel="1" x14ac:dyDescent="0.35">
      <c r="A45" s="18" t="s">
        <v>58</v>
      </c>
      <c r="B45" s="33"/>
      <c r="C45" s="33"/>
      <c r="D45" s="32"/>
      <c r="F45" s="71"/>
      <c r="G45" s="71"/>
      <c r="H45" s="33"/>
      <c r="I45" s="33"/>
      <c r="J45" s="32"/>
      <c r="L45" s="117">
        <f t="shared" ref="L45:N64" si="25">ROUND(L$4*$AN45,0)</f>
        <v>0</v>
      </c>
      <c r="M45" s="117">
        <f t="shared" si="25"/>
        <v>0</v>
      </c>
      <c r="N45" s="117">
        <f t="shared" si="25"/>
        <v>0</v>
      </c>
      <c r="T45" s="50">
        <f t="shared" si="18"/>
        <v>0</v>
      </c>
      <c r="U45" s="50">
        <f t="shared" si="19"/>
        <v>0</v>
      </c>
      <c r="V45" s="73">
        <f t="shared" si="20"/>
        <v>0</v>
      </c>
      <c r="X45" s="50">
        <f t="shared" si="21"/>
        <v>0</v>
      </c>
      <c r="Y45" s="50">
        <f t="shared" si="22"/>
        <v>0</v>
      </c>
      <c r="Z45" s="73">
        <f t="shared" si="23"/>
        <v>0</v>
      </c>
      <c r="AE45" s="18" t="s">
        <v>58</v>
      </c>
      <c r="AF45" s="170"/>
      <c r="AG45" s="171"/>
      <c r="AH45" s="171"/>
      <c r="AI45" s="171"/>
      <c r="AJ45" s="171"/>
      <c r="AK45" s="171"/>
      <c r="AL45" s="171"/>
      <c r="AM45" s="172">
        <f>'DQE Panier France'!N368</f>
        <v>0</v>
      </c>
      <c r="AN45" s="177">
        <f t="shared" si="24"/>
        <v>0</v>
      </c>
    </row>
    <row r="46" spans="1:40" outlineLevel="1" x14ac:dyDescent="0.35">
      <c r="A46" s="18" t="s">
        <v>59</v>
      </c>
      <c r="B46" s="33"/>
      <c r="C46" s="33"/>
      <c r="D46" s="32"/>
      <c r="F46" s="71"/>
      <c r="G46" s="71"/>
      <c r="H46" s="33"/>
      <c r="I46" s="33"/>
      <c r="J46" s="32"/>
      <c r="L46" s="117">
        <f t="shared" si="25"/>
        <v>0</v>
      </c>
      <c r="M46" s="117">
        <f t="shared" si="25"/>
        <v>0</v>
      </c>
      <c r="N46" s="117">
        <f t="shared" si="25"/>
        <v>0</v>
      </c>
      <c r="T46" s="50">
        <f t="shared" si="18"/>
        <v>0</v>
      </c>
      <c r="U46" s="50">
        <f t="shared" si="19"/>
        <v>0</v>
      </c>
      <c r="V46" s="73">
        <f t="shared" si="20"/>
        <v>0</v>
      </c>
      <c r="X46" s="50">
        <f t="shared" si="21"/>
        <v>0</v>
      </c>
      <c r="Y46" s="50">
        <f t="shared" si="22"/>
        <v>0</v>
      </c>
      <c r="Z46" s="73">
        <f t="shared" si="23"/>
        <v>0</v>
      </c>
      <c r="AE46" s="18" t="s">
        <v>59</v>
      </c>
      <c r="AF46" s="170"/>
      <c r="AG46" s="171"/>
      <c r="AH46" s="171"/>
      <c r="AI46" s="171"/>
      <c r="AJ46" s="171"/>
      <c r="AK46" s="171"/>
      <c r="AL46" s="171"/>
      <c r="AM46" s="172">
        <f>'DQE Panier France'!N369</f>
        <v>0</v>
      </c>
      <c r="AN46" s="177">
        <f t="shared" si="24"/>
        <v>0</v>
      </c>
    </row>
    <row r="47" spans="1:40" outlineLevel="1" x14ac:dyDescent="0.35">
      <c r="A47" s="18" t="s">
        <v>60</v>
      </c>
      <c r="B47" s="33"/>
      <c r="C47" s="33"/>
      <c r="D47" s="32"/>
      <c r="F47" s="71"/>
      <c r="G47" s="71"/>
      <c r="H47" s="33"/>
      <c r="I47" s="33"/>
      <c r="J47" s="32"/>
      <c r="L47" s="117">
        <f t="shared" si="25"/>
        <v>0</v>
      </c>
      <c r="M47" s="117">
        <f t="shared" si="25"/>
        <v>0</v>
      </c>
      <c r="N47" s="117">
        <f t="shared" si="25"/>
        <v>0</v>
      </c>
      <c r="T47" s="50">
        <f t="shared" si="18"/>
        <v>0</v>
      </c>
      <c r="U47" s="50">
        <f t="shared" si="19"/>
        <v>0</v>
      </c>
      <c r="V47" s="73">
        <f t="shared" si="20"/>
        <v>0</v>
      </c>
      <c r="X47" s="50">
        <f t="shared" si="21"/>
        <v>0</v>
      </c>
      <c r="Y47" s="50">
        <f t="shared" si="22"/>
        <v>0</v>
      </c>
      <c r="Z47" s="73">
        <f t="shared" si="23"/>
        <v>0</v>
      </c>
      <c r="AE47" s="18" t="s">
        <v>60</v>
      </c>
      <c r="AF47" s="170"/>
      <c r="AG47" s="171"/>
      <c r="AH47" s="171"/>
      <c r="AI47" s="171"/>
      <c r="AJ47" s="171"/>
      <c r="AK47" s="171"/>
      <c r="AL47" s="171"/>
      <c r="AM47" s="172">
        <f>'DQE Panier France'!N370</f>
        <v>0</v>
      </c>
      <c r="AN47" s="177">
        <f t="shared" si="24"/>
        <v>0</v>
      </c>
    </row>
    <row r="48" spans="1:40" outlineLevel="1" x14ac:dyDescent="0.35">
      <c r="A48" s="18" t="s">
        <v>61</v>
      </c>
      <c r="B48" s="33"/>
      <c r="C48" s="33"/>
      <c r="D48" s="32"/>
      <c r="F48" s="71"/>
      <c r="G48" s="71"/>
      <c r="H48" s="33"/>
      <c r="I48" s="33"/>
      <c r="J48" s="32"/>
      <c r="L48" s="117">
        <f t="shared" si="25"/>
        <v>0</v>
      </c>
      <c r="M48" s="117">
        <f t="shared" si="25"/>
        <v>0</v>
      </c>
      <c r="N48" s="117">
        <f t="shared" si="25"/>
        <v>0</v>
      </c>
      <c r="T48" s="50">
        <f t="shared" si="18"/>
        <v>0</v>
      </c>
      <c r="U48" s="50">
        <f t="shared" si="19"/>
        <v>0</v>
      </c>
      <c r="V48" s="73">
        <f t="shared" si="20"/>
        <v>0</v>
      </c>
      <c r="X48" s="50">
        <f t="shared" si="21"/>
        <v>0</v>
      </c>
      <c r="Y48" s="50">
        <f t="shared" si="22"/>
        <v>0</v>
      </c>
      <c r="Z48" s="73">
        <f t="shared" si="23"/>
        <v>0</v>
      </c>
      <c r="AE48" s="18" t="s">
        <v>61</v>
      </c>
      <c r="AF48" s="170"/>
      <c r="AG48" s="171"/>
      <c r="AH48" s="171"/>
      <c r="AI48" s="171"/>
      <c r="AJ48" s="171"/>
      <c r="AK48" s="171"/>
      <c r="AL48" s="171"/>
      <c r="AM48" s="172">
        <f>'DQE Panier France'!N371</f>
        <v>0</v>
      </c>
      <c r="AN48" s="177">
        <f t="shared" si="24"/>
        <v>0</v>
      </c>
    </row>
    <row r="49" spans="1:40" outlineLevel="1" x14ac:dyDescent="0.35">
      <c r="A49" s="18" t="s">
        <v>62</v>
      </c>
      <c r="B49" s="33"/>
      <c r="C49" s="33"/>
      <c r="D49" s="32"/>
      <c r="F49" s="71"/>
      <c r="G49" s="71"/>
      <c r="H49" s="33"/>
      <c r="I49" s="33"/>
      <c r="J49" s="32"/>
      <c r="L49" s="117">
        <f t="shared" si="25"/>
        <v>0</v>
      </c>
      <c r="M49" s="117">
        <f t="shared" si="25"/>
        <v>0</v>
      </c>
      <c r="N49" s="117">
        <f t="shared" si="25"/>
        <v>0</v>
      </c>
      <c r="T49" s="50">
        <f t="shared" si="18"/>
        <v>0</v>
      </c>
      <c r="U49" s="50">
        <f t="shared" si="19"/>
        <v>0</v>
      </c>
      <c r="V49" s="73">
        <f t="shared" si="20"/>
        <v>0</v>
      </c>
      <c r="X49" s="50">
        <f t="shared" si="21"/>
        <v>0</v>
      </c>
      <c r="Y49" s="50">
        <f t="shared" si="22"/>
        <v>0</v>
      </c>
      <c r="Z49" s="73">
        <f t="shared" si="23"/>
        <v>0</v>
      </c>
      <c r="AE49" s="18" t="s">
        <v>62</v>
      </c>
      <c r="AF49" s="170"/>
      <c r="AG49" s="171"/>
      <c r="AH49" s="171"/>
      <c r="AI49" s="171"/>
      <c r="AJ49" s="171"/>
      <c r="AK49" s="171"/>
      <c r="AL49" s="171"/>
      <c r="AM49" s="172">
        <f>'DQE Panier France'!N372</f>
        <v>0</v>
      </c>
      <c r="AN49" s="177">
        <f t="shared" si="24"/>
        <v>0</v>
      </c>
    </row>
    <row r="50" spans="1:40" outlineLevel="1" x14ac:dyDescent="0.35">
      <c r="A50" s="18" t="s">
        <v>63</v>
      </c>
      <c r="B50" s="33"/>
      <c r="C50" s="33"/>
      <c r="D50" s="32"/>
      <c r="F50" s="71"/>
      <c r="G50" s="71"/>
      <c r="H50" s="33"/>
      <c r="I50" s="33"/>
      <c r="J50" s="32"/>
      <c r="L50" s="117">
        <f t="shared" si="25"/>
        <v>0</v>
      </c>
      <c r="M50" s="117">
        <f t="shared" si="25"/>
        <v>0</v>
      </c>
      <c r="N50" s="117">
        <f t="shared" si="25"/>
        <v>0</v>
      </c>
      <c r="T50" s="50">
        <f t="shared" si="18"/>
        <v>0</v>
      </c>
      <c r="U50" s="50">
        <f t="shared" si="19"/>
        <v>0</v>
      </c>
      <c r="V50" s="73">
        <f t="shared" si="20"/>
        <v>0</v>
      </c>
      <c r="X50" s="50">
        <f t="shared" si="21"/>
        <v>0</v>
      </c>
      <c r="Y50" s="50">
        <f t="shared" si="22"/>
        <v>0</v>
      </c>
      <c r="Z50" s="73">
        <f t="shared" si="23"/>
        <v>0</v>
      </c>
      <c r="AE50" s="18" t="s">
        <v>63</v>
      </c>
      <c r="AF50" s="170"/>
      <c r="AG50" s="171"/>
      <c r="AH50" s="171"/>
      <c r="AI50" s="171"/>
      <c r="AJ50" s="171"/>
      <c r="AK50" s="171"/>
      <c r="AL50" s="171"/>
      <c r="AM50" s="172">
        <f>'DQE Panier France'!N373</f>
        <v>0</v>
      </c>
      <c r="AN50" s="177">
        <f t="shared" si="24"/>
        <v>0</v>
      </c>
    </row>
    <row r="51" spans="1:40" outlineLevel="1" x14ac:dyDescent="0.35">
      <c r="A51" s="18" t="s">
        <v>64</v>
      </c>
      <c r="B51" s="33"/>
      <c r="C51" s="33"/>
      <c r="D51" s="32"/>
      <c r="F51" s="71"/>
      <c r="G51" s="71"/>
      <c r="H51" s="33"/>
      <c r="I51" s="33"/>
      <c r="J51" s="32"/>
      <c r="L51" s="117">
        <f t="shared" si="25"/>
        <v>0</v>
      </c>
      <c r="M51" s="117">
        <f t="shared" si="25"/>
        <v>0</v>
      </c>
      <c r="N51" s="117">
        <f t="shared" si="25"/>
        <v>0</v>
      </c>
      <c r="T51" s="50">
        <f t="shared" si="18"/>
        <v>0</v>
      </c>
      <c r="U51" s="50">
        <f t="shared" si="19"/>
        <v>0</v>
      </c>
      <c r="V51" s="73">
        <f t="shared" si="20"/>
        <v>0</v>
      </c>
      <c r="X51" s="50">
        <f t="shared" si="21"/>
        <v>0</v>
      </c>
      <c r="Y51" s="50">
        <f t="shared" si="22"/>
        <v>0</v>
      </c>
      <c r="Z51" s="73">
        <f t="shared" si="23"/>
        <v>0</v>
      </c>
      <c r="AE51" s="18" t="s">
        <v>64</v>
      </c>
      <c r="AF51" s="170"/>
      <c r="AG51" s="171"/>
      <c r="AH51" s="171"/>
      <c r="AI51" s="171"/>
      <c r="AJ51" s="171"/>
      <c r="AK51" s="171"/>
      <c r="AL51" s="171"/>
      <c r="AM51" s="172">
        <f>'DQE Panier France'!N374</f>
        <v>0</v>
      </c>
      <c r="AN51" s="177">
        <f t="shared" si="24"/>
        <v>0</v>
      </c>
    </row>
    <row r="52" spans="1:40" outlineLevel="1" x14ac:dyDescent="0.35">
      <c r="A52" s="18" t="s">
        <v>65</v>
      </c>
      <c r="B52" s="33"/>
      <c r="C52" s="33"/>
      <c r="D52" s="32"/>
      <c r="F52" s="71"/>
      <c r="G52" s="71"/>
      <c r="H52" s="33"/>
      <c r="I52" s="33"/>
      <c r="J52" s="32"/>
      <c r="L52" s="117">
        <f t="shared" si="25"/>
        <v>0</v>
      </c>
      <c r="M52" s="117">
        <f t="shared" si="25"/>
        <v>0</v>
      </c>
      <c r="N52" s="117">
        <f t="shared" si="25"/>
        <v>0</v>
      </c>
      <c r="T52" s="50">
        <f t="shared" si="18"/>
        <v>0</v>
      </c>
      <c r="U52" s="50">
        <f t="shared" si="19"/>
        <v>0</v>
      </c>
      <c r="V52" s="73">
        <f t="shared" si="20"/>
        <v>0</v>
      </c>
      <c r="X52" s="50">
        <f t="shared" si="21"/>
        <v>0</v>
      </c>
      <c r="Y52" s="50">
        <f t="shared" si="22"/>
        <v>0</v>
      </c>
      <c r="Z52" s="73">
        <f t="shared" si="23"/>
        <v>0</v>
      </c>
      <c r="AE52" s="18" t="s">
        <v>65</v>
      </c>
      <c r="AF52" s="170"/>
      <c r="AG52" s="171"/>
      <c r="AH52" s="171"/>
      <c r="AI52" s="171"/>
      <c r="AJ52" s="171"/>
      <c r="AK52" s="171"/>
      <c r="AL52" s="171"/>
      <c r="AM52" s="172">
        <f>'DQE Panier France'!N375</f>
        <v>0</v>
      </c>
      <c r="AN52" s="177">
        <f t="shared" si="24"/>
        <v>0</v>
      </c>
    </row>
    <row r="53" spans="1:40" outlineLevel="1" x14ac:dyDescent="0.35">
      <c r="A53" s="18" t="s">
        <v>66</v>
      </c>
      <c r="B53" s="33"/>
      <c r="C53" s="33"/>
      <c r="D53" s="32"/>
      <c r="F53" s="71"/>
      <c r="G53" s="71"/>
      <c r="H53" s="33"/>
      <c r="I53" s="33"/>
      <c r="J53" s="32"/>
      <c r="L53" s="117">
        <f t="shared" si="25"/>
        <v>0</v>
      </c>
      <c r="M53" s="117">
        <f t="shared" si="25"/>
        <v>0</v>
      </c>
      <c r="N53" s="117">
        <f t="shared" si="25"/>
        <v>0</v>
      </c>
      <c r="T53" s="50">
        <f t="shared" si="18"/>
        <v>0</v>
      </c>
      <c r="U53" s="50">
        <f t="shared" si="19"/>
        <v>0</v>
      </c>
      <c r="V53" s="73">
        <f t="shared" si="20"/>
        <v>0</v>
      </c>
      <c r="X53" s="50">
        <f t="shared" si="21"/>
        <v>0</v>
      </c>
      <c r="Y53" s="50">
        <f t="shared" si="22"/>
        <v>0</v>
      </c>
      <c r="Z53" s="73">
        <f t="shared" si="23"/>
        <v>0</v>
      </c>
      <c r="AE53" s="18" t="s">
        <v>66</v>
      </c>
      <c r="AF53" s="170"/>
      <c r="AG53" s="171"/>
      <c r="AH53" s="171"/>
      <c r="AI53" s="171"/>
      <c r="AJ53" s="171"/>
      <c r="AK53" s="171"/>
      <c r="AL53" s="171"/>
      <c r="AM53" s="172">
        <f>'DQE Panier France'!N376</f>
        <v>0</v>
      </c>
      <c r="AN53" s="177">
        <f t="shared" si="24"/>
        <v>0</v>
      </c>
    </row>
    <row r="54" spans="1:40" outlineLevel="1" x14ac:dyDescent="0.35">
      <c r="A54" s="18" t="s">
        <v>67</v>
      </c>
      <c r="B54" s="33"/>
      <c r="C54" s="33"/>
      <c r="D54" s="32"/>
      <c r="F54" s="71"/>
      <c r="G54" s="71"/>
      <c r="H54" s="33"/>
      <c r="I54" s="33"/>
      <c r="J54" s="32"/>
      <c r="L54" s="117">
        <f t="shared" si="25"/>
        <v>0</v>
      </c>
      <c r="M54" s="117">
        <f t="shared" si="25"/>
        <v>0</v>
      </c>
      <c r="N54" s="117">
        <f t="shared" si="25"/>
        <v>0</v>
      </c>
      <c r="T54" s="50">
        <f t="shared" si="18"/>
        <v>0</v>
      </c>
      <c r="U54" s="50">
        <f t="shared" si="19"/>
        <v>0</v>
      </c>
      <c r="V54" s="73">
        <f t="shared" si="20"/>
        <v>0</v>
      </c>
      <c r="X54" s="50">
        <f t="shared" si="21"/>
        <v>0</v>
      </c>
      <c r="Y54" s="50">
        <f t="shared" si="22"/>
        <v>0</v>
      </c>
      <c r="Z54" s="73">
        <f t="shared" si="23"/>
        <v>0</v>
      </c>
      <c r="AE54" s="18" t="s">
        <v>67</v>
      </c>
      <c r="AF54" s="170"/>
      <c r="AG54" s="171"/>
      <c r="AH54" s="171"/>
      <c r="AI54" s="171"/>
      <c r="AJ54" s="171"/>
      <c r="AK54" s="171"/>
      <c r="AL54" s="171"/>
      <c r="AM54" s="172">
        <f>'DQE Panier France'!N377</f>
        <v>0</v>
      </c>
      <c r="AN54" s="177">
        <f t="shared" si="24"/>
        <v>0</v>
      </c>
    </row>
    <row r="55" spans="1:40" outlineLevel="1" x14ac:dyDescent="0.35">
      <c r="A55" s="18" t="s">
        <v>68</v>
      </c>
      <c r="B55" s="33"/>
      <c r="C55" s="33"/>
      <c r="D55" s="32"/>
      <c r="F55" s="71"/>
      <c r="G55" s="71"/>
      <c r="H55" s="33"/>
      <c r="I55" s="33"/>
      <c r="J55" s="32"/>
      <c r="L55" s="117">
        <f t="shared" si="25"/>
        <v>0</v>
      </c>
      <c r="M55" s="117">
        <f t="shared" si="25"/>
        <v>0</v>
      </c>
      <c r="N55" s="117">
        <f t="shared" si="25"/>
        <v>0</v>
      </c>
      <c r="T55" s="50">
        <f t="shared" si="18"/>
        <v>0</v>
      </c>
      <c r="U55" s="50">
        <f t="shared" si="19"/>
        <v>0</v>
      </c>
      <c r="V55" s="73">
        <f t="shared" si="20"/>
        <v>0</v>
      </c>
      <c r="X55" s="50">
        <f t="shared" si="21"/>
        <v>0</v>
      </c>
      <c r="Y55" s="50">
        <f t="shared" si="22"/>
        <v>0</v>
      </c>
      <c r="Z55" s="73">
        <f t="shared" si="23"/>
        <v>0</v>
      </c>
      <c r="AE55" s="18" t="s">
        <v>68</v>
      </c>
      <c r="AF55" s="170"/>
      <c r="AG55" s="171"/>
      <c r="AH55" s="171"/>
      <c r="AI55" s="171"/>
      <c r="AJ55" s="171"/>
      <c r="AK55" s="171"/>
      <c r="AL55" s="171"/>
      <c r="AM55" s="172">
        <f>'DQE Panier France'!N378</f>
        <v>0</v>
      </c>
      <c r="AN55" s="177">
        <f t="shared" si="24"/>
        <v>0</v>
      </c>
    </row>
    <row r="56" spans="1:40" outlineLevel="1" x14ac:dyDescent="0.35">
      <c r="A56" s="18" t="s">
        <v>69</v>
      </c>
      <c r="B56" s="33"/>
      <c r="C56" s="33"/>
      <c r="D56" s="32"/>
      <c r="F56" s="71"/>
      <c r="G56" s="71"/>
      <c r="H56" s="33"/>
      <c r="I56" s="33"/>
      <c r="J56" s="32"/>
      <c r="L56" s="117">
        <f t="shared" si="25"/>
        <v>0</v>
      </c>
      <c r="M56" s="117">
        <f t="shared" si="25"/>
        <v>0</v>
      </c>
      <c r="N56" s="117">
        <f t="shared" si="25"/>
        <v>0</v>
      </c>
      <c r="T56" s="50">
        <f t="shared" si="18"/>
        <v>0</v>
      </c>
      <c r="U56" s="50">
        <f t="shared" si="19"/>
        <v>0</v>
      </c>
      <c r="V56" s="73">
        <f t="shared" si="20"/>
        <v>0</v>
      </c>
      <c r="X56" s="50">
        <f t="shared" si="21"/>
        <v>0</v>
      </c>
      <c r="Y56" s="50">
        <f t="shared" si="22"/>
        <v>0</v>
      </c>
      <c r="Z56" s="73">
        <f t="shared" si="23"/>
        <v>0</v>
      </c>
      <c r="AE56" s="18" t="s">
        <v>69</v>
      </c>
      <c r="AF56" s="170"/>
      <c r="AG56" s="171"/>
      <c r="AH56" s="171"/>
      <c r="AI56" s="171"/>
      <c r="AJ56" s="171"/>
      <c r="AK56" s="171"/>
      <c r="AL56" s="171"/>
      <c r="AM56" s="172">
        <f>'DQE Panier France'!N379</f>
        <v>0</v>
      </c>
      <c r="AN56" s="177">
        <f t="shared" si="24"/>
        <v>0</v>
      </c>
    </row>
    <row r="57" spans="1:40" outlineLevel="1" x14ac:dyDescent="0.35">
      <c r="A57" s="18" t="s">
        <v>70</v>
      </c>
      <c r="B57" s="33"/>
      <c r="C57" s="33"/>
      <c r="D57" s="32"/>
      <c r="F57" s="71"/>
      <c r="G57" s="71"/>
      <c r="H57" s="54"/>
      <c r="I57" s="54"/>
      <c r="J57" s="55"/>
      <c r="L57" s="117">
        <f t="shared" si="25"/>
        <v>0</v>
      </c>
      <c r="M57" s="117">
        <f t="shared" si="25"/>
        <v>0</v>
      </c>
      <c r="N57" s="117">
        <f t="shared" si="25"/>
        <v>0</v>
      </c>
      <c r="O57" s="53"/>
      <c r="T57" s="50">
        <f t="shared" si="18"/>
        <v>0</v>
      </c>
      <c r="U57" s="50">
        <f t="shared" si="19"/>
        <v>0</v>
      </c>
      <c r="V57" s="73">
        <f t="shared" si="20"/>
        <v>0</v>
      </c>
      <c r="X57" s="50">
        <f t="shared" si="21"/>
        <v>0</v>
      </c>
      <c r="Y57" s="50">
        <f t="shared" si="22"/>
        <v>0</v>
      </c>
      <c r="Z57" s="73">
        <f t="shared" si="23"/>
        <v>0</v>
      </c>
      <c r="AE57" s="18" t="s">
        <v>70</v>
      </c>
      <c r="AF57" s="170"/>
      <c r="AG57" s="171"/>
      <c r="AH57" s="171"/>
      <c r="AI57" s="171"/>
      <c r="AJ57" s="171"/>
      <c r="AK57" s="171"/>
      <c r="AL57" s="171"/>
      <c r="AM57" s="172">
        <f>'DQE Panier France'!N380</f>
        <v>0</v>
      </c>
      <c r="AN57" s="177">
        <f t="shared" si="24"/>
        <v>0</v>
      </c>
    </row>
    <row r="58" spans="1:40" outlineLevel="1" x14ac:dyDescent="0.35">
      <c r="A58" s="18" t="s">
        <v>71</v>
      </c>
      <c r="B58" s="33"/>
      <c r="C58" s="33"/>
      <c r="D58" s="32"/>
      <c r="F58" s="71"/>
      <c r="G58" s="71"/>
      <c r="H58" s="54"/>
      <c r="I58" s="54"/>
      <c r="J58" s="55"/>
      <c r="L58" s="117">
        <f t="shared" si="25"/>
        <v>0</v>
      </c>
      <c r="M58" s="117">
        <f t="shared" si="25"/>
        <v>0</v>
      </c>
      <c r="N58" s="117">
        <f t="shared" si="25"/>
        <v>0</v>
      </c>
      <c r="O58" s="53"/>
      <c r="T58" s="50">
        <f t="shared" si="18"/>
        <v>0</v>
      </c>
      <c r="U58" s="50">
        <f t="shared" si="19"/>
        <v>0</v>
      </c>
      <c r="V58" s="73">
        <f t="shared" si="20"/>
        <v>0</v>
      </c>
      <c r="X58" s="50">
        <f t="shared" si="21"/>
        <v>0</v>
      </c>
      <c r="Y58" s="50">
        <f t="shared" si="22"/>
        <v>0</v>
      </c>
      <c r="Z58" s="73">
        <f t="shared" si="23"/>
        <v>0</v>
      </c>
      <c r="AE58" s="18" t="s">
        <v>71</v>
      </c>
      <c r="AF58" s="170"/>
      <c r="AG58" s="171"/>
      <c r="AH58" s="171"/>
      <c r="AI58" s="171"/>
      <c r="AJ58" s="171"/>
      <c r="AK58" s="171"/>
      <c r="AL58" s="171"/>
      <c r="AM58" s="172">
        <f>'DQE Panier France'!N381</f>
        <v>0</v>
      </c>
      <c r="AN58" s="177">
        <f t="shared" si="24"/>
        <v>0</v>
      </c>
    </row>
    <row r="59" spans="1:40" outlineLevel="1" x14ac:dyDescent="0.35">
      <c r="A59" s="18" t="s">
        <v>72</v>
      </c>
      <c r="B59" s="33"/>
      <c r="C59" s="33"/>
      <c r="D59" s="32"/>
      <c r="F59" s="71"/>
      <c r="G59" s="71"/>
      <c r="H59" s="54"/>
      <c r="I59" s="54"/>
      <c r="J59" s="55"/>
      <c r="L59" s="117">
        <f t="shared" si="25"/>
        <v>0</v>
      </c>
      <c r="M59" s="117">
        <f t="shared" si="25"/>
        <v>0</v>
      </c>
      <c r="N59" s="117">
        <f t="shared" si="25"/>
        <v>0</v>
      </c>
      <c r="O59" s="53"/>
      <c r="T59" s="50">
        <f t="shared" si="18"/>
        <v>0</v>
      </c>
      <c r="U59" s="50">
        <f t="shared" si="19"/>
        <v>0</v>
      </c>
      <c r="V59" s="73">
        <f t="shared" si="20"/>
        <v>0</v>
      </c>
      <c r="X59" s="50">
        <f t="shared" si="21"/>
        <v>0</v>
      </c>
      <c r="Y59" s="50">
        <f t="shared" si="22"/>
        <v>0</v>
      </c>
      <c r="Z59" s="73">
        <f t="shared" si="23"/>
        <v>0</v>
      </c>
      <c r="AE59" s="18" t="s">
        <v>72</v>
      </c>
      <c r="AF59" s="170"/>
      <c r="AG59" s="171"/>
      <c r="AH59" s="171"/>
      <c r="AI59" s="171"/>
      <c r="AJ59" s="171"/>
      <c r="AK59" s="171"/>
      <c r="AL59" s="171"/>
      <c r="AM59" s="172">
        <f>'DQE Panier France'!N382</f>
        <v>0</v>
      </c>
      <c r="AN59" s="177">
        <f t="shared" si="24"/>
        <v>0</v>
      </c>
    </row>
    <row r="60" spans="1:40" outlineLevel="1" x14ac:dyDescent="0.35">
      <c r="A60" s="18" t="s">
        <v>73</v>
      </c>
      <c r="B60" s="33"/>
      <c r="C60" s="33"/>
      <c r="D60" s="32"/>
      <c r="F60" s="71"/>
      <c r="G60" s="71"/>
      <c r="H60" s="54"/>
      <c r="I60" s="54"/>
      <c r="J60" s="55"/>
      <c r="L60" s="117">
        <f t="shared" si="25"/>
        <v>67</v>
      </c>
      <c r="M60" s="117">
        <f t="shared" si="25"/>
        <v>45</v>
      </c>
      <c r="N60" s="117">
        <f t="shared" si="25"/>
        <v>22</v>
      </c>
      <c r="O60" s="53"/>
      <c r="T60" s="50">
        <f t="shared" si="18"/>
        <v>0</v>
      </c>
      <c r="U60" s="50">
        <f t="shared" si="19"/>
        <v>0</v>
      </c>
      <c r="V60" s="73">
        <f t="shared" si="20"/>
        <v>0</v>
      </c>
      <c r="X60" s="50">
        <f t="shared" si="21"/>
        <v>0</v>
      </c>
      <c r="Y60" s="50">
        <f t="shared" si="22"/>
        <v>0</v>
      </c>
      <c r="Z60" s="73">
        <f t="shared" si="23"/>
        <v>0</v>
      </c>
      <c r="AE60" s="18" t="s">
        <v>73</v>
      </c>
      <c r="AF60" s="173">
        <f>'DQE Panier France'!N43</f>
        <v>0</v>
      </c>
      <c r="AG60" s="74">
        <f>'DQE Panier France'!N82</f>
        <v>332.76885513549695</v>
      </c>
      <c r="AH60" s="74">
        <f>'DQE Panier France'!N120</f>
        <v>0</v>
      </c>
      <c r="AI60" s="74">
        <f>'DQE Panier France'!N158</f>
        <v>0</v>
      </c>
      <c r="AJ60" s="74">
        <f>'DQE Panier France'!N196</f>
        <v>0</v>
      </c>
      <c r="AK60" s="74">
        <f>'DQE Panier France'!N234</f>
        <v>0</v>
      </c>
      <c r="AL60" s="74">
        <f>'DQE Panier France'!N309</f>
        <v>0</v>
      </c>
      <c r="AM60" s="172">
        <f>'DQE Panier France'!N383</f>
        <v>116.46707283155591</v>
      </c>
      <c r="AN60" s="177">
        <f t="shared" si="24"/>
        <v>449.23592796705287</v>
      </c>
    </row>
    <row r="61" spans="1:40" outlineLevel="1" x14ac:dyDescent="0.35">
      <c r="A61" s="18" t="s">
        <v>19</v>
      </c>
      <c r="B61" s="33"/>
      <c r="C61" s="33"/>
      <c r="D61" s="32"/>
      <c r="F61" s="71"/>
      <c r="G61" s="71"/>
      <c r="H61" s="54"/>
      <c r="I61" s="54"/>
      <c r="J61" s="55"/>
      <c r="L61" s="117">
        <f t="shared" si="25"/>
        <v>132</v>
      </c>
      <c r="M61" s="117">
        <f t="shared" si="25"/>
        <v>88</v>
      </c>
      <c r="N61" s="117">
        <f t="shared" si="25"/>
        <v>44</v>
      </c>
      <c r="O61" s="53"/>
      <c r="T61" s="50">
        <f t="shared" si="18"/>
        <v>0</v>
      </c>
      <c r="U61" s="50">
        <f t="shared" si="19"/>
        <v>0</v>
      </c>
      <c r="V61" s="73">
        <f t="shared" si="20"/>
        <v>0</v>
      </c>
      <c r="X61" s="50">
        <f t="shared" si="21"/>
        <v>0</v>
      </c>
      <c r="Y61" s="50">
        <f t="shared" si="22"/>
        <v>0</v>
      </c>
      <c r="Z61" s="73">
        <f t="shared" si="23"/>
        <v>0</v>
      </c>
      <c r="AE61" s="18" t="s">
        <v>19</v>
      </c>
      <c r="AF61" s="173">
        <f>'DQE Panier France'!N44</f>
        <v>0</v>
      </c>
      <c r="AG61" s="74">
        <f>'DQE Panier France'!N83</f>
        <v>355.84185527677488</v>
      </c>
      <c r="AH61" s="74">
        <f>'DQE Panier France'!N121</f>
        <v>296.53487939731241</v>
      </c>
      <c r="AI61" s="74">
        <f>'DQE Panier France'!N159</f>
        <v>0</v>
      </c>
      <c r="AJ61" s="74">
        <f>'DQE Panier France'!N197</f>
        <v>0</v>
      </c>
      <c r="AK61" s="74">
        <f>'DQE Panier France'!N235</f>
        <v>0</v>
      </c>
      <c r="AL61" s="74">
        <f>'DQE Panier France'!N310</f>
        <v>0</v>
      </c>
      <c r="AM61" s="172">
        <f>'DQE Panier France'!N384</f>
        <v>228.32788435072092</v>
      </c>
      <c r="AN61" s="177">
        <f t="shared" si="24"/>
        <v>880.70461902480815</v>
      </c>
    </row>
    <row r="62" spans="1:40" outlineLevel="1" x14ac:dyDescent="0.35">
      <c r="A62" s="18" t="s">
        <v>20</v>
      </c>
      <c r="B62" s="33"/>
      <c r="C62" s="33"/>
      <c r="D62" s="32"/>
      <c r="F62" s="71"/>
      <c r="G62" s="71"/>
      <c r="H62" s="54"/>
      <c r="I62" s="54"/>
      <c r="J62" s="55"/>
      <c r="L62" s="117">
        <f t="shared" si="25"/>
        <v>203</v>
      </c>
      <c r="M62" s="117">
        <f t="shared" si="25"/>
        <v>136</v>
      </c>
      <c r="N62" s="117">
        <f t="shared" si="25"/>
        <v>68</v>
      </c>
      <c r="O62" s="53"/>
      <c r="T62" s="50">
        <f t="shared" si="18"/>
        <v>0</v>
      </c>
      <c r="U62" s="50">
        <f t="shared" si="19"/>
        <v>0</v>
      </c>
      <c r="V62" s="73">
        <f t="shared" si="20"/>
        <v>0</v>
      </c>
      <c r="X62" s="50">
        <f t="shared" si="21"/>
        <v>0</v>
      </c>
      <c r="Y62" s="50">
        <f t="shared" si="22"/>
        <v>0</v>
      </c>
      <c r="Z62" s="73">
        <f t="shared" si="23"/>
        <v>0</v>
      </c>
      <c r="AE62" s="18" t="s">
        <v>20</v>
      </c>
      <c r="AF62" s="173">
        <f>'DQE Panier France'!N45</f>
        <v>0</v>
      </c>
      <c r="AG62" s="74">
        <f>'DQE Panier France'!N84</f>
        <v>354.57887160146288</v>
      </c>
      <c r="AH62" s="74">
        <f>'DQE Panier France'!N122</f>
        <v>354.57887160146282</v>
      </c>
      <c r="AI62" s="74">
        <f>'DQE Panier France'!N160</f>
        <v>295.48239300121907</v>
      </c>
      <c r="AJ62" s="74">
        <f>'DQE Panier France'!N198</f>
        <v>0</v>
      </c>
      <c r="AK62" s="74">
        <f>'DQE Panier France'!N236</f>
        <v>0</v>
      </c>
      <c r="AL62" s="74">
        <f>'DQE Panier France'!N311</f>
        <v>0</v>
      </c>
      <c r="AM62" s="172">
        <f>'DQE Panier France'!N385</f>
        <v>351.61792970423636</v>
      </c>
      <c r="AN62" s="177">
        <f t="shared" si="24"/>
        <v>1356.2580659083812</v>
      </c>
    </row>
    <row r="63" spans="1:40" outlineLevel="1" x14ac:dyDescent="0.35">
      <c r="A63" s="18" t="s">
        <v>21</v>
      </c>
      <c r="B63" s="33"/>
      <c r="C63" s="33"/>
      <c r="D63" s="32"/>
      <c r="F63" s="71"/>
      <c r="G63" s="71"/>
      <c r="H63" s="54"/>
      <c r="I63" s="54"/>
      <c r="J63" s="55"/>
      <c r="L63" s="117">
        <f t="shared" si="25"/>
        <v>257</v>
      </c>
      <c r="M63" s="117">
        <f t="shared" si="25"/>
        <v>172</v>
      </c>
      <c r="N63" s="117">
        <f t="shared" si="25"/>
        <v>86</v>
      </c>
      <c r="O63" s="53"/>
      <c r="T63" s="50">
        <f t="shared" si="18"/>
        <v>0</v>
      </c>
      <c r="U63" s="50">
        <f t="shared" si="19"/>
        <v>0</v>
      </c>
      <c r="V63" s="73">
        <f t="shared" si="20"/>
        <v>0</v>
      </c>
      <c r="X63" s="50">
        <f t="shared" si="21"/>
        <v>0</v>
      </c>
      <c r="Y63" s="50">
        <f t="shared" si="22"/>
        <v>0</v>
      </c>
      <c r="Z63" s="73">
        <f t="shared" si="23"/>
        <v>0</v>
      </c>
      <c r="AE63" s="18" t="s">
        <v>21</v>
      </c>
      <c r="AF63" s="173">
        <f>'DQE Panier France'!N46</f>
        <v>0</v>
      </c>
      <c r="AG63" s="74">
        <f>'DQE Panier France'!N85</f>
        <v>276.32693917968908</v>
      </c>
      <c r="AH63" s="74">
        <f>'DQE Panier France'!N123</f>
        <v>350.89135133928772</v>
      </c>
      <c r="AI63" s="74">
        <f>'DQE Panier France'!N161</f>
        <v>350.89135133928772</v>
      </c>
      <c r="AJ63" s="74">
        <f>'DQE Panier France'!N199</f>
        <v>292.40945944940648</v>
      </c>
      <c r="AK63" s="74">
        <f>'DQE Panier France'!N237</f>
        <v>0</v>
      </c>
      <c r="AL63" s="74">
        <f>'DQE Panier France'!N312</f>
        <v>0</v>
      </c>
      <c r="AM63" s="172">
        <f>'DQE Panier France'!N386</f>
        <v>444.67394836464342</v>
      </c>
      <c r="AN63" s="177">
        <f t="shared" si="24"/>
        <v>1715.1930496723144</v>
      </c>
    </row>
    <row r="64" spans="1:40" outlineLevel="1" x14ac:dyDescent="0.35">
      <c r="A64" s="18" t="s">
        <v>22</v>
      </c>
      <c r="B64" s="33"/>
      <c r="C64" s="33"/>
      <c r="D64" s="32"/>
      <c r="F64" s="71"/>
      <c r="G64" s="71"/>
      <c r="H64" s="54"/>
      <c r="I64" s="54"/>
      <c r="J64" s="55"/>
      <c r="L64" s="117">
        <f t="shared" si="25"/>
        <v>285</v>
      </c>
      <c r="M64" s="117">
        <f t="shared" si="25"/>
        <v>190</v>
      </c>
      <c r="N64" s="117">
        <f t="shared" si="25"/>
        <v>95</v>
      </c>
      <c r="O64" s="53"/>
      <c r="T64" s="50">
        <f t="shared" si="18"/>
        <v>0</v>
      </c>
      <c r="U64" s="50">
        <f t="shared" si="19"/>
        <v>0</v>
      </c>
      <c r="V64" s="73">
        <f t="shared" si="20"/>
        <v>0</v>
      </c>
      <c r="X64" s="50">
        <f t="shared" si="21"/>
        <v>0</v>
      </c>
      <c r="Y64" s="50">
        <f t="shared" si="22"/>
        <v>0</v>
      </c>
      <c r="Z64" s="73">
        <f t="shared" si="23"/>
        <v>0</v>
      </c>
      <c r="AE64" s="18" t="s">
        <v>22</v>
      </c>
      <c r="AF64" s="173">
        <f>'DQE Panier France'!N47</f>
        <v>0</v>
      </c>
      <c r="AG64" s="74">
        <f>'DQE Panier France'!N86</f>
        <v>177.94232334483868</v>
      </c>
      <c r="AH64" s="74">
        <f>'DQE Panier France'!N124</f>
        <v>266.91348501725804</v>
      </c>
      <c r="AI64" s="74">
        <f>'DQE Panier France'!N162</f>
        <v>338.93775875207365</v>
      </c>
      <c r="AJ64" s="74">
        <f>'DQE Panier France'!N200</f>
        <v>338.93775875207365</v>
      </c>
      <c r="AK64" s="74">
        <f>'DQE Panier France'!N238</f>
        <v>282.44813229339474</v>
      </c>
      <c r="AL64" s="74">
        <f>'DQE Panier France'!N313</f>
        <v>0</v>
      </c>
      <c r="AM64" s="172">
        <f>'DQE Panier France'!N387</f>
        <v>491.80425322029288</v>
      </c>
      <c r="AN64" s="177">
        <f t="shared" si="24"/>
        <v>1896.9837113799317</v>
      </c>
    </row>
    <row r="65" spans="1:40" outlineLevel="1" x14ac:dyDescent="0.35">
      <c r="A65" s="18" t="s">
        <v>23</v>
      </c>
      <c r="B65" s="33"/>
      <c r="C65" s="33"/>
      <c r="D65" s="32"/>
      <c r="F65" s="71"/>
      <c r="G65" s="71"/>
      <c r="H65" s="54"/>
      <c r="I65" s="54"/>
      <c r="J65" s="55"/>
      <c r="L65" s="117">
        <f t="shared" ref="L65:N85" si="26">ROUND(L$4*$AN65,0)</f>
        <v>356</v>
      </c>
      <c r="M65" s="117">
        <f t="shared" si="26"/>
        <v>237</v>
      </c>
      <c r="N65" s="117">
        <f t="shared" si="26"/>
        <v>119</v>
      </c>
      <c r="O65" s="53"/>
      <c r="T65" s="50">
        <f t="shared" si="18"/>
        <v>0</v>
      </c>
      <c r="U65" s="50">
        <f t="shared" si="19"/>
        <v>0</v>
      </c>
      <c r="V65" s="73">
        <f t="shared" si="20"/>
        <v>0</v>
      </c>
      <c r="X65" s="50">
        <f t="shared" si="21"/>
        <v>0</v>
      </c>
      <c r="Y65" s="50">
        <f t="shared" si="22"/>
        <v>0</v>
      </c>
      <c r="Z65" s="73">
        <f t="shared" si="23"/>
        <v>0</v>
      </c>
      <c r="AE65" s="18" t="s">
        <v>23</v>
      </c>
      <c r="AF65" s="173">
        <f>'DQE Panier France'!N48</f>
        <v>0</v>
      </c>
      <c r="AG65" s="74">
        <f>'DQE Panier France'!N87</f>
        <v>166.14445509630929</v>
      </c>
      <c r="AH65" s="74">
        <f>'DQE Panier France'!N125</f>
        <v>201.38721829855666</v>
      </c>
      <c r="AI65" s="74">
        <f>'DQE Panier France'!N163</f>
        <v>302.08082744783508</v>
      </c>
      <c r="AJ65" s="74">
        <f>'DQE Panier France'!N201</f>
        <v>383.59470152106041</v>
      </c>
      <c r="AK65" s="74">
        <f>'DQE Panier France'!N239</f>
        <v>383.5947015210603</v>
      </c>
      <c r="AL65" s="74">
        <f>'DQE Panier France'!N314</f>
        <v>319.66225126755057</v>
      </c>
      <c r="AM65" s="172">
        <f>'DQE Panier France'!N388</f>
        <v>614.75175794577194</v>
      </c>
      <c r="AN65" s="177">
        <f t="shared" si="24"/>
        <v>2371.2159130981445</v>
      </c>
    </row>
    <row r="66" spans="1:40" outlineLevel="1" x14ac:dyDescent="0.35">
      <c r="A66" s="18" t="s">
        <v>24</v>
      </c>
      <c r="B66" s="33"/>
      <c r="C66" s="33"/>
      <c r="D66" s="32"/>
      <c r="F66" s="71"/>
      <c r="G66" s="71"/>
      <c r="H66" s="54"/>
      <c r="I66" s="54"/>
      <c r="J66" s="55"/>
      <c r="L66" s="117">
        <f t="shared" si="26"/>
        <v>344</v>
      </c>
      <c r="M66" s="117">
        <f t="shared" si="26"/>
        <v>229</v>
      </c>
      <c r="N66" s="117">
        <f t="shared" si="26"/>
        <v>115</v>
      </c>
      <c r="O66" s="53"/>
      <c r="T66" s="50">
        <f t="shared" si="18"/>
        <v>0</v>
      </c>
      <c r="U66" s="50">
        <f t="shared" si="19"/>
        <v>0</v>
      </c>
      <c r="V66" s="73">
        <f t="shared" si="20"/>
        <v>0</v>
      </c>
      <c r="X66" s="50">
        <f t="shared" si="21"/>
        <v>0</v>
      </c>
      <c r="Y66" s="50">
        <f t="shared" si="22"/>
        <v>0</v>
      </c>
      <c r="Z66" s="73">
        <f t="shared" si="23"/>
        <v>0</v>
      </c>
      <c r="AE66" s="18" t="s">
        <v>24</v>
      </c>
      <c r="AF66" s="173">
        <f>'DQE Panier France'!N49</f>
        <v>53.040123500141398</v>
      </c>
      <c r="AG66" s="74">
        <f>'DQE Panier France'!N88</f>
        <v>95.617365881454205</v>
      </c>
      <c r="AH66" s="74">
        <f>'DQE Panier France'!N126</f>
        <v>179.28256102772659</v>
      </c>
      <c r="AI66" s="74">
        <f>'DQE Panier France'!N164</f>
        <v>217.31219518512319</v>
      </c>
      <c r="AJ66" s="74">
        <f>'DQE Panier France'!N202</f>
        <v>325.96829277768472</v>
      </c>
      <c r="AK66" s="74">
        <f>'DQE Panier France'!N240</f>
        <v>413.92799082880612</v>
      </c>
      <c r="AL66" s="74">
        <f>'DQE Panier France'!N315</f>
        <v>413.92799082880612</v>
      </c>
      <c r="AM66" s="172">
        <f>'DQE Panier France'!N389</f>
        <v>594.66643512691439</v>
      </c>
      <c r="AN66" s="177">
        <f t="shared" si="24"/>
        <v>2293.7429551566565</v>
      </c>
    </row>
    <row r="67" spans="1:40" outlineLevel="1" x14ac:dyDescent="0.35">
      <c r="A67" s="18" t="s">
        <v>25</v>
      </c>
      <c r="B67" s="33"/>
      <c r="C67" s="33"/>
      <c r="D67" s="32"/>
      <c r="F67" s="71"/>
      <c r="G67" s="71"/>
      <c r="H67" s="54"/>
      <c r="I67" s="54"/>
      <c r="J67" s="55"/>
      <c r="L67" s="117">
        <f t="shared" si="26"/>
        <v>313</v>
      </c>
      <c r="M67" s="117">
        <f t="shared" si="26"/>
        <v>209</v>
      </c>
      <c r="N67" s="117">
        <f t="shared" si="26"/>
        <v>104</v>
      </c>
      <c r="O67" s="53"/>
      <c r="T67" s="50">
        <f t="shared" si="18"/>
        <v>0</v>
      </c>
      <c r="U67" s="50">
        <f t="shared" si="19"/>
        <v>0</v>
      </c>
      <c r="V67" s="73">
        <f t="shared" si="20"/>
        <v>0</v>
      </c>
      <c r="X67" s="50">
        <f t="shared" si="21"/>
        <v>0</v>
      </c>
      <c r="Y67" s="50">
        <f t="shared" si="22"/>
        <v>0</v>
      </c>
      <c r="Z67" s="73">
        <f t="shared" si="23"/>
        <v>0</v>
      </c>
      <c r="AE67" s="18" t="s">
        <v>25</v>
      </c>
      <c r="AF67" s="173">
        <f>'DQE Panier France'!N50</f>
        <v>137.50735758807267</v>
      </c>
      <c r="AG67" s="74">
        <f>'DQE Panier France'!N89</f>
        <v>33.373035686625229</v>
      </c>
      <c r="AH67" s="74">
        <f>'DQE Panier France'!N127</f>
        <v>106.79371419720076</v>
      </c>
      <c r="AI67" s="74">
        <f>'DQE Panier France'!N165</f>
        <v>200.23821411975143</v>
      </c>
      <c r="AJ67" s="74">
        <f>'DQE Panier France'!N203</f>
        <v>242.71298681181992</v>
      </c>
      <c r="AK67" s="74">
        <f>'DQE Panier France'!N241</f>
        <v>364.0694802177299</v>
      </c>
      <c r="AL67" s="74">
        <f>'DQE Panier France'!N316</f>
        <v>462.31045107013324</v>
      </c>
      <c r="AM67" s="172">
        <f>'DQE Panier France'!N390</f>
        <v>541.44241307848756</v>
      </c>
      <c r="AN67" s="177">
        <f t="shared" si="24"/>
        <v>2088.4476527698207</v>
      </c>
    </row>
    <row r="68" spans="1:40" outlineLevel="1" x14ac:dyDescent="0.35">
      <c r="A68" s="18" t="s">
        <v>26</v>
      </c>
      <c r="B68" s="33"/>
      <c r="C68" s="33"/>
      <c r="D68" s="32"/>
      <c r="F68" s="71"/>
      <c r="G68" s="71"/>
      <c r="H68" s="54"/>
      <c r="I68" s="54"/>
      <c r="J68" s="55"/>
      <c r="L68" s="117">
        <f t="shared" si="26"/>
        <v>309</v>
      </c>
      <c r="M68" s="117">
        <f t="shared" si="26"/>
        <v>206</v>
      </c>
      <c r="N68" s="117">
        <f t="shared" si="26"/>
        <v>103</v>
      </c>
      <c r="O68" s="53"/>
      <c r="T68" s="50">
        <f t="shared" si="18"/>
        <v>0</v>
      </c>
      <c r="U68" s="50">
        <f t="shared" si="19"/>
        <v>0</v>
      </c>
      <c r="V68" s="73">
        <f t="shared" si="20"/>
        <v>0</v>
      </c>
      <c r="X68" s="50">
        <f t="shared" si="21"/>
        <v>0</v>
      </c>
      <c r="Y68" s="50">
        <f t="shared" si="22"/>
        <v>0</v>
      </c>
      <c r="Z68" s="73">
        <f t="shared" si="23"/>
        <v>0</v>
      </c>
      <c r="AE68" s="18" t="s">
        <v>26</v>
      </c>
      <c r="AF68" s="173">
        <f>'DQE Panier France'!N51</f>
        <v>257.70304585397548</v>
      </c>
      <c r="AG68" s="74">
        <f>'DQE Panier France'!N90</f>
        <v>8.8624575789989066</v>
      </c>
      <c r="AH68" s="74">
        <f>'DQE Panier France'!N128</f>
        <v>44.312287894994554</v>
      </c>
      <c r="AI68" s="74">
        <f>'DQE Panier France'!N166</f>
        <v>141.79932126398259</v>
      </c>
      <c r="AJ68" s="74">
        <f>'DQE Panier France'!N204</f>
        <v>265.87372736996736</v>
      </c>
      <c r="AK68" s="74">
        <f>'DQE Panier France'!N242</f>
        <v>322.27118469086946</v>
      </c>
      <c r="AL68" s="74">
        <f>'DQE Panier France'!N317</f>
        <v>483.40677703630428</v>
      </c>
      <c r="AM68" s="172">
        <f>'DQE Panier France'!N391</f>
        <v>533.47079847960856</v>
      </c>
      <c r="AN68" s="177">
        <f t="shared" si="24"/>
        <v>2057.6996001687012</v>
      </c>
    </row>
    <row r="69" spans="1:40" outlineLevel="1" x14ac:dyDescent="0.35">
      <c r="A69" s="18" t="s">
        <v>27</v>
      </c>
      <c r="B69" s="33"/>
      <c r="C69" s="33"/>
      <c r="D69" s="32"/>
      <c r="F69" s="71"/>
      <c r="G69" s="71"/>
      <c r="H69" s="54"/>
      <c r="I69" s="54"/>
      <c r="J69" s="55"/>
      <c r="L69" s="117">
        <f t="shared" si="26"/>
        <v>283</v>
      </c>
      <c r="M69" s="117">
        <f t="shared" si="26"/>
        <v>188</v>
      </c>
      <c r="N69" s="117">
        <f t="shared" si="26"/>
        <v>94</v>
      </c>
      <c r="O69" s="53"/>
      <c r="T69" s="50">
        <f t="shared" si="18"/>
        <v>0</v>
      </c>
      <c r="U69" s="50">
        <f t="shared" si="19"/>
        <v>0</v>
      </c>
      <c r="V69" s="73">
        <f t="shared" si="20"/>
        <v>0</v>
      </c>
      <c r="X69" s="50">
        <f t="shared" si="21"/>
        <v>0</v>
      </c>
      <c r="Y69" s="50">
        <f t="shared" si="22"/>
        <v>0</v>
      </c>
      <c r="Z69" s="73">
        <f t="shared" si="23"/>
        <v>0</v>
      </c>
      <c r="AE69" s="18" t="s">
        <v>27</v>
      </c>
      <c r="AF69" s="173">
        <f>'DQE Panier France'!N52</f>
        <v>478.40456112446287</v>
      </c>
      <c r="AG69" s="74">
        <f>'DQE Panier France'!N91</f>
        <v>0</v>
      </c>
      <c r="AH69" s="74">
        <f>'DQE Panier France'!N129</f>
        <v>10.376662311713703</v>
      </c>
      <c r="AI69" s="74">
        <f>'DQE Panier France'!N167</f>
        <v>51.883311558568522</v>
      </c>
      <c r="AJ69" s="74">
        <f>'DQE Panier France'!N205</f>
        <v>166.02659698741931</v>
      </c>
      <c r="AK69" s="74">
        <f>'DQE Panier France'!N243</f>
        <v>311.29986935141119</v>
      </c>
      <c r="AL69" s="74">
        <f>'DQE Panier France'!N318</f>
        <v>377.33317497140752</v>
      </c>
      <c r="AM69" s="172">
        <f>'DQE Panier France'!N392</f>
        <v>488.35496458697315</v>
      </c>
      <c r="AN69" s="177">
        <f t="shared" si="24"/>
        <v>1883.6791408919564</v>
      </c>
    </row>
    <row r="70" spans="1:40" outlineLevel="1" x14ac:dyDescent="0.35">
      <c r="A70" s="18" t="s">
        <v>28</v>
      </c>
      <c r="B70" s="33"/>
      <c r="C70" s="33"/>
      <c r="D70" s="32"/>
      <c r="F70" s="71"/>
      <c r="G70" s="71"/>
      <c r="H70" s="54"/>
      <c r="I70" s="54"/>
      <c r="J70" s="55"/>
      <c r="L70" s="117">
        <f t="shared" si="26"/>
        <v>247</v>
      </c>
      <c r="M70" s="117">
        <f t="shared" si="26"/>
        <v>165</v>
      </c>
      <c r="N70" s="117">
        <f t="shared" si="26"/>
        <v>82</v>
      </c>
      <c r="O70" s="53"/>
      <c r="T70" s="50">
        <f t="shared" si="18"/>
        <v>0</v>
      </c>
      <c r="U70" s="50">
        <f t="shared" si="19"/>
        <v>0</v>
      </c>
      <c r="V70" s="73">
        <f t="shared" si="20"/>
        <v>0</v>
      </c>
      <c r="X70" s="50">
        <f t="shared" si="21"/>
        <v>0</v>
      </c>
      <c r="Y70" s="50">
        <f t="shared" si="22"/>
        <v>0</v>
      </c>
      <c r="Z70" s="73">
        <f t="shared" si="23"/>
        <v>0</v>
      </c>
      <c r="AE70" s="18" t="s">
        <v>28</v>
      </c>
      <c r="AF70" s="173">
        <f>'DQE Panier France'!N53</f>
        <v>594.87455182912993</v>
      </c>
      <c r="AG70" s="74">
        <f>'DQE Panier France'!N92</f>
        <v>0</v>
      </c>
      <c r="AH70" s="74">
        <f>'DQE Panier France'!N130</f>
        <v>0</v>
      </c>
      <c r="AI70" s="74">
        <f>'DQE Panier France'!N168</f>
        <v>12.063518969694053</v>
      </c>
      <c r="AJ70" s="74">
        <f>'DQE Panier France'!N206</f>
        <v>60.317594848470272</v>
      </c>
      <c r="AK70" s="74">
        <f>'DQE Panier France'!N244</f>
        <v>193.01630351510494</v>
      </c>
      <c r="AL70" s="74">
        <f>'DQE Panier France'!N319</f>
        <v>361.90556909082159</v>
      </c>
      <c r="AM70" s="172">
        <f>'DQE Panier France'!N393</f>
        <v>427.75469568169211</v>
      </c>
      <c r="AN70" s="177">
        <f t="shared" si="24"/>
        <v>1649.932233934913</v>
      </c>
    </row>
    <row r="71" spans="1:40" outlineLevel="1" x14ac:dyDescent="0.35">
      <c r="A71" s="18" t="s">
        <v>29</v>
      </c>
      <c r="B71" s="33"/>
      <c r="C71" s="33"/>
      <c r="D71" s="32"/>
      <c r="F71" s="71"/>
      <c r="G71" s="71"/>
      <c r="H71" s="54"/>
      <c r="I71" s="54"/>
      <c r="J71" s="55"/>
      <c r="L71" s="117">
        <f t="shared" si="26"/>
        <v>222</v>
      </c>
      <c r="M71" s="117">
        <f t="shared" si="26"/>
        <v>148</v>
      </c>
      <c r="N71" s="117">
        <f t="shared" si="26"/>
        <v>74</v>
      </c>
      <c r="O71" s="53"/>
      <c r="T71" s="50">
        <f t="shared" si="18"/>
        <v>0</v>
      </c>
      <c r="U71" s="50">
        <f t="shared" si="19"/>
        <v>0</v>
      </c>
      <c r="V71" s="73">
        <f t="shared" si="20"/>
        <v>0</v>
      </c>
      <c r="X71" s="50">
        <f t="shared" si="21"/>
        <v>0</v>
      </c>
      <c r="Y71" s="50">
        <f t="shared" si="22"/>
        <v>0</v>
      </c>
      <c r="Z71" s="73">
        <f t="shared" si="23"/>
        <v>0</v>
      </c>
      <c r="AE71" s="18" t="s">
        <v>29</v>
      </c>
      <c r="AF71" s="173">
        <f>'DQE Panier France'!N54</f>
        <v>688.99971288985398</v>
      </c>
      <c r="AG71" s="74">
        <f>'DQE Panier France'!N93</f>
        <v>0</v>
      </c>
      <c r="AH71" s="74">
        <f>'DQE Panier France'!N131</f>
        <v>0</v>
      </c>
      <c r="AI71" s="74">
        <f>'DQE Panier France'!N169</f>
        <v>0</v>
      </c>
      <c r="AJ71" s="74">
        <f>'DQE Panier France'!N207</f>
        <v>18.605454217393198</v>
      </c>
      <c r="AK71" s="74">
        <f>'DQE Panier France'!N245</f>
        <v>93.02727108696601</v>
      </c>
      <c r="AL71" s="74">
        <f>'DQE Panier France'!N320</f>
        <v>297.68726747829118</v>
      </c>
      <c r="AM71" s="172">
        <f>'DQE Panier France'!N394</f>
        <v>384.40520853673911</v>
      </c>
      <c r="AN71" s="177">
        <f t="shared" si="24"/>
        <v>1482.7249142092435</v>
      </c>
    </row>
    <row r="72" spans="1:40" outlineLevel="1" x14ac:dyDescent="0.35">
      <c r="A72" s="18" t="s">
        <v>30</v>
      </c>
      <c r="B72" s="33"/>
      <c r="C72" s="33"/>
      <c r="D72" s="32"/>
      <c r="F72" s="71"/>
      <c r="G72" s="71"/>
      <c r="H72" s="54"/>
      <c r="I72" s="54"/>
      <c r="J72" s="55"/>
      <c r="L72" s="117">
        <f t="shared" si="26"/>
        <v>184</v>
      </c>
      <c r="M72" s="117">
        <f t="shared" si="26"/>
        <v>123</v>
      </c>
      <c r="N72" s="117">
        <f t="shared" si="26"/>
        <v>61</v>
      </c>
      <c r="O72" s="53"/>
      <c r="T72" s="50">
        <f t="shared" si="18"/>
        <v>0</v>
      </c>
      <c r="U72" s="50">
        <f t="shared" si="19"/>
        <v>0</v>
      </c>
      <c r="V72" s="73">
        <f t="shared" si="20"/>
        <v>0</v>
      </c>
      <c r="X72" s="50">
        <f t="shared" si="21"/>
        <v>0</v>
      </c>
      <c r="Y72" s="50">
        <f t="shared" si="22"/>
        <v>0</v>
      </c>
      <c r="Z72" s="73">
        <f t="shared" si="23"/>
        <v>0</v>
      </c>
      <c r="AE72" s="18" t="s">
        <v>30</v>
      </c>
      <c r="AF72" s="173">
        <f>'DQE Panier France'!N55</f>
        <v>678.01115421988231</v>
      </c>
      <c r="AG72" s="74">
        <f>'DQE Panier France'!N94</f>
        <v>0</v>
      </c>
      <c r="AH72" s="74">
        <f>'DQE Panier France'!N132</f>
        <v>0</v>
      </c>
      <c r="AI72" s="74">
        <f>'DQE Panier France'!N170</f>
        <v>0</v>
      </c>
      <c r="AJ72" s="74">
        <f>'DQE Panier France'!N208</f>
        <v>0</v>
      </c>
      <c r="AK72" s="74">
        <f>'DQE Panier France'!N246</f>
        <v>38.503472877742418</v>
      </c>
      <c r="AL72" s="74">
        <f>'DQE Panier France'!N321</f>
        <v>192.51736438871205</v>
      </c>
      <c r="AM72" s="172">
        <f>'DQE Panier France'!N395</f>
        <v>318.15566127889105</v>
      </c>
      <c r="AN72" s="177">
        <f t="shared" si="24"/>
        <v>1227.1876527652278</v>
      </c>
    </row>
    <row r="73" spans="1:40" outlineLevel="1" x14ac:dyDescent="0.35">
      <c r="A73" s="18" t="s">
        <v>31</v>
      </c>
      <c r="B73" s="33"/>
      <c r="C73" s="33"/>
      <c r="D73" s="32"/>
      <c r="F73" s="71"/>
      <c r="G73" s="71"/>
      <c r="H73" s="54"/>
      <c r="I73" s="54"/>
      <c r="J73" s="55"/>
      <c r="L73" s="117">
        <f t="shared" si="26"/>
        <v>139</v>
      </c>
      <c r="M73" s="117">
        <f t="shared" si="26"/>
        <v>93</v>
      </c>
      <c r="N73" s="117">
        <f t="shared" si="26"/>
        <v>46</v>
      </c>
      <c r="O73" s="53"/>
      <c r="T73" s="50">
        <f t="shared" si="18"/>
        <v>0</v>
      </c>
      <c r="U73" s="50">
        <f t="shared" si="19"/>
        <v>0</v>
      </c>
      <c r="V73" s="73">
        <f t="shared" si="20"/>
        <v>0</v>
      </c>
      <c r="X73" s="50">
        <f t="shared" si="21"/>
        <v>0</v>
      </c>
      <c r="Y73" s="50">
        <f t="shared" si="22"/>
        <v>0</v>
      </c>
      <c r="Z73" s="73">
        <f t="shared" si="23"/>
        <v>0</v>
      </c>
      <c r="AE73" s="18" t="s">
        <v>31</v>
      </c>
      <c r="AF73" s="173">
        <f>'DQE Panier France'!N56</f>
        <v>552.8694614090067</v>
      </c>
      <c r="AG73" s="74">
        <f>'DQE Panier France'!N95</f>
        <v>0</v>
      </c>
      <c r="AH73" s="74">
        <f>'DQE Panier France'!N133</f>
        <v>0</v>
      </c>
      <c r="AI73" s="74">
        <f>'DQE Panier France'!N171</f>
        <v>0</v>
      </c>
      <c r="AJ73" s="74">
        <f>'DQE Panier France'!N209</f>
        <v>0</v>
      </c>
      <c r="AK73" s="74">
        <f>'DQE Panier France'!N247</f>
        <v>0</v>
      </c>
      <c r="AL73" s="74">
        <f>'DQE Panier France'!N322</f>
        <v>135.78028334352177</v>
      </c>
      <c r="AM73" s="172">
        <f>'DQE Panier France'!N396</f>
        <v>241.02321698605846</v>
      </c>
      <c r="AN73" s="177">
        <f t="shared" si="24"/>
        <v>929.67296173858699</v>
      </c>
    </row>
    <row r="74" spans="1:40" outlineLevel="1" x14ac:dyDescent="0.35">
      <c r="A74" s="18" t="s">
        <v>32</v>
      </c>
      <c r="B74" s="33"/>
      <c r="C74" s="33"/>
      <c r="D74" s="32"/>
      <c r="F74" s="71"/>
      <c r="G74" s="71"/>
      <c r="H74" s="54"/>
      <c r="I74" s="54"/>
      <c r="J74" s="55"/>
      <c r="L74" s="117">
        <f t="shared" si="26"/>
        <v>101</v>
      </c>
      <c r="M74" s="117">
        <f t="shared" si="26"/>
        <v>67</v>
      </c>
      <c r="N74" s="117">
        <f t="shared" si="26"/>
        <v>34</v>
      </c>
      <c r="O74" s="53"/>
      <c r="T74" s="50">
        <f t="shared" si="18"/>
        <v>0</v>
      </c>
      <c r="U74" s="50">
        <f t="shared" si="19"/>
        <v>0</v>
      </c>
      <c r="V74" s="73">
        <f t="shared" si="20"/>
        <v>0</v>
      </c>
      <c r="X74" s="50">
        <f t="shared" si="21"/>
        <v>0</v>
      </c>
      <c r="Y74" s="50">
        <f t="shared" si="22"/>
        <v>0</v>
      </c>
      <c r="Z74" s="73">
        <f t="shared" si="23"/>
        <v>0</v>
      </c>
      <c r="AE74" s="18" t="s">
        <v>32</v>
      </c>
      <c r="AF74" s="173">
        <f>'DQE Panier France'!N57</f>
        <v>499.63584515906189</v>
      </c>
      <c r="AG74" s="74">
        <f>'DQE Panier France'!N96</f>
        <v>0</v>
      </c>
      <c r="AH74" s="74">
        <f>'DQE Panier France'!N134</f>
        <v>0</v>
      </c>
      <c r="AI74" s="74">
        <f>'DQE Panier France'!N172</f>
        <v>0</v>
      </c>
      <c r="AJ74" s="74">
        <f>'DQE Panier France'!N210</f>
        <v>0</v>
      </c>
      <c r="AK74" s="74">
        <f>'DQE Panier France'!N248</f>
        <v>0</v>
      </c>
      <c r="AL74" s="74">
        <f>'DQE Panier France'!N323</f>
        <v>0</v>
      </c>
      <c r="AM74" s="172">
        <f>'DQE Panier France'!N397</f>
        <v>174.8695031682042</v>
      </c>
      <c r="AN74" s="177">
        <f t="shared" si="24"/>
        <v>674.50534832726612</v>
      </c>
    </row>
    <row r="75" spans="1:40" outlineLevel="1" x14ac:dyDescent="0.35">
      <c r="A75" s="18" t="s">
        <v>33</v>
      </c>
      <c r="B75" s="33"/>
      <c r="C75" s="33"/>
      <c r="D75" s="32"/>
      <c r="F75" s="71"/>
      <c r="G75" s="71"/>
      <c r="H75" s="54"/>
      <c r="I75" s="54"/>
      <c r="J75" s="55"/>
      <c r="L75" s="117">
        <f t="shared" si="26"/>
        <v>117</v>
      </c>
      <c r="M75" s="117">
        <f t="shared" si="26"/>
        <v>78</v>
      </c>
      <c r="N75" s="117">
        <f t="shared" si="26"/>
        <v>39</v>
      </c>
      <c r="O75" s="53"/>
      <c r="T75" s="50">
        <f t="shared" si="18"/>
        <v>0</v>
      </c>
      <c r="U75" s="50">
        <f t="shared" si="19"/>
        <v>0</v>
      </c>
      <c r="V75" s="73">
        <f t="shared" si="20"/>
        <v>0</v>
      </c>
      <c r="X75" s="50">
        <f t="shared" si="21"/>
        <v>0</v>
      </c>
      <c r="Y75" s="50">
        <f t="shared" si="22"/>
        <v>0</v>
      </c>
      <c r="Z75" s="73">
        <f t="shared" si="23"/>
        <v>0</v>
      </c>
      <c r="AE75" s="18" t="s">
        <v>33</v>
      </c>
      <c r="AF75" s="173">
        <f>'DQE Panier France'!N58</f>
        <v>676.46131878397716</v>
      </c>
      <c r="AG75" s="74">
        <f>'DQE Panier France'!N97</f>
        <v>0</v>
      </c>
      <c r="AH75" s="74">
        <f>'DQE Panier France'!N135</f>
        <v>0</v>
      </c>
      <c r="AI75" s="74">
        <f>'DQE Panier France'!N173</f>
        <v>0</v>
      </c>
      <c r="AJ75" s="74">
        <f>'DQE Panier France'!N211</f>
        <v>0</v>
      </c>
      <c r="AK75" s="74">
        <f>'DQE Panier France'!N249</f>
        <v>0</v>
      </c>
      <c r="AL75" s="74">
        <f>'DQE Panier France'!N324</f>
        <v>0</v>
      </c>
      <c r="AM75" s="172">
        <f>'DQE Panier France'!N398</f>
        <v>102.70469443891639</v>
      </c>
      <c r="AN75" s="177">
        <f t="shared" si="24"/>
        <v>779.16601322289353</v>
      </c>
    </row>
    <row r="76" spans="1:40" outlineLevel="1" x14ac:dyDescent="0.35">
      <c r="A76" s="18" t="s">
        <v>74</v>
      </c>
      <c r="B76" s="33"/>
      <c r="C76" s="33"/>
      <c r="D76" s="32"/>
      <c r="F76" s="71"/>
      <c r="G76" s="71"/>
      <c r="H76" s="54"/>
      <c r="I76" s="54"/>
      <c r="J76" s="55"/>
      <c r="L76" s="117">
        <f t="shared" si="26"/>
        <v>11</v>
      </c>
      <c r="M76" s="117">
        <f t="shared" si="26"/>
        <v>7</v>
      </c>
      <c r="N76" s="117">
        <f t="shared" si="26"/>
        <v>4</v>
      </c>
      <c r="O76" s="53"/>
      <c r="T76" s="50">
        <f t="shared" si="18"/>
        <v>0</v>
      </c>
      <c r="U76" s="50">
        <f t="shared" si="19"/>
        <v>0</v>
      </c>
      <c r="V76" s="73">
        <f t="shared" si="20"/>
        <v>0</v>
      </c>
      <c r="X76" s="50">
        <f t="shared" si="21"/>
        <v>0</v>
      </c>
      <c r="Y76" s="50">
        <f t="shared" si="22"/>
        <v>0</v>
      </c>
      <c r="Z76" s="73">
        <f t="shared" si="23"/>
        <v>0</v>
      </c>
      <c r="AE76" s="18" t="s">
        <v>74</v>
      </c>
      <c r="AF76" s="170"/>
      <c r="AG76" s="171"/>
      <c r="AH76" s="171"/>
      <c r="AI76" s="171"/>
      <c r="AJ76" s="171"/>
      <c r="AK76" s="171"/>
      <c r="AL76" s="171"/>
      <c r="AM76" s="172">
        <f>'DQE Panier France'!N399</f>
        <v>70.638334755552989</v>
      </c>
      <c r="AN76" s="177">
        <f t="shared" si="24"/>
        <v>70.638334755552989</v>
      </c>
    </row>
    <row r="77" spans="1:40" outlineLevel="1" x14ac:dyDescent="0.35">
      <c r="A77" s="18" t="s">
        <v>75</v>
      </c>
      <c r="B77" s="33"/>
      <c r="C77" s="33"/>
      <c r="D77" s="32"/>
      <c r="F77" s="71"/>
      <c r="G77" s="71"/>
      <c r="H77" s="54"/>
      <c r="I77" s="54"/>
      <c r="J77" s="55"/>
      <c r="L77" s="117">
        <f t="shared" si="26"/>
        <v>6</v>
      </c>
      <c r="M77" s="117">
        <f t="shared" si="26"/>
        <v>4</v>
      </c>
      <c r="N77" s="117">
        <f t="shared" si="26"/>
        <v>2</v>
      </c>
      <c r="O77" s="53"/>
      <c r="T77" s="50">
        <f t="shared" si="18"/>
        <v>0</v>
      </c>
      <c r="U77" s="50">
        <f t="shared" si="19"/>
        <v>0</v>
      </c>
      <c r="V77" s="73">
        <f t="shared" si="20"/>
        <v>0</v>
      </c>
      <c r="X77" s="50">
        <f t="shared" si="21"/>
        <v>0</v>
      </c>
      <c r="Y77" s="50">
        <f t="shared" si="22"/>
        <v>0</v>
      </c>
      <c r="Z77" s="73">
        <f t="shared" si="23"/>
        <v>0</v>
      </c>
      <c r="AE77" s="18" t="s">
        <v>75</v>
      </c>
      <c r="AF77" s="170"/>
      <c r="AG77" s="171"/>
      <c r="AH77" s="171"/>
      <c r="AI77" s="171"/>
      <c r="AJ77" s="171"/>
      <c r="AK77" s="171"/>
      <c r="AL77" s="171"/>
      <c r="AM77" s="172">
        <f>'DQE Panier France'!N400</f>
        <v>40.681057771724412</v>
      </c>
      <c r="AN77" s="177">
        <f t="shared" si="24"/>
        <v>40.681057771724412</v>
      </c>
    </row>
    <row r="78" spans="1:40" outlineLevel="1" x14ac:dyDescent="0.35">
      <c r="A78" s="18" t="s">
        <v>76</v>
      </c>
      <c r="B78" s="33"/>
      <c r="C78" s="33"/>
      <c r="D78" s="32"/>
      <c r="F78" s="71"/>
      <c r="G78" s="71"/>
      <c r="H78" s="54"/>
      <c r="I78" s="54"/>
      <c r="J78" s="55"/>
      <c r="L78" s="117">
        <f t="shared" si="26"/>
        <v>1</v>
      </c>
      <c r="M78" s="117">
        <f t="shared" si="26"/>
        <v>1</v>
      </c>
      <c r="N78" s="117">
        <f t="shared" si="26"/>
        <v>0</v>
      </c>
      <c r="O78" s="53"/>
      <c r="T78" s="50">
        <f t="shared" si="18"/>
        <v>0</v>
      </c>
      <c r="U78" s="50">
        <f t="shared" si="19"/>
        <v>0</v>
      </c>
      <c r="V78" s="73">
        <f t="shared" si="20"/>
        <v>0</v>
      </c>
      <c r="X78" s="50">
        <f t="shared" si="21"/>
        <v>0</v>
      </c>
      <c r="Y78" s="50">
        <f t="shared" si="22"/>
        <v>0</v>
      </c>
      <c r="Z78" s="73">
        <f t="shared" si="23"/>
        <v>0</v>
      </c>
      <c r="AE78" s="18" t="s">
        <v>76</v>
      </c>
      <c r="AF78" s="170"/>
      <c r="AG78" s="171"/>
      <c r="AH78" s="171"/>
      <c r="AI78" s="171"/>
      <c r="AJ78" s="171"/>
      <c r="AK78" s="171"/>
      <c r="AL78" s="171"/>
      <c r="AM78" s="172">
        <f>'DQE Panier France'!N401</f>
        <v>9.3632732150260285</v>
      </c>
      <c r="AN78" s="177">
        <f t="shared" si="24"/>
        <v>9.3632732150260285</v>
      </c>
    </row>
    <row r="79" spans="1:40" outlineLevel="1" x14ac:dyDescent="0.35">
      <c r="A79" s="18" t="s">
        <v>77</v>
      </c>
      <c r="B79" s="33"/>
      <c r="C79" s="33"/>
      <c r="D79" s="32"/>
      <c r="F79" s="71"/>
      <c r="G79" s="71"/>
      <c r="H79" s="54"/>
      <c r="I79" s="54"/>
      <c r="J79" s="55"/>
      <c r="L79" s="117">
        <f t="shared" si="26"/>
        <v>1</v>
      </c>
      <c r="M79" s="117">
        <f t="shared" si="26"/>
        <v>1</v>
      </c>
      <c r="N79" s="117">
        <f t="shared" si="26"/>
        <v>0</v>
      </c>
      <c r="O79" s="53"/>
      <c r="T79" s="50">
        <f t="shared" si="18"/>
        <v>0</v>
      </c>
      <c r="U79" s="50">
        <f t="shared" si="19"/>
        <v>0</v>
      </c>
      <c r="V79" s="73">
        <f t="shared" si="20"/>
        <v>0</v>
      </c>
      <c r="X79" s="50">
        <f t="shared" si="21"/>
        <v>0</v>
      </c>
      <c r="Y79" s="50">
        <f t="shared" si="22"/>
        <v>0</v>
      </c>
      <c r="Z79" s="73">
        <f t="shared" si="23"/>
        <v>0</v>
      </c>
      <c r="AE79" s="18" t="s">
        <v>77</v>
      </c>
      <c r="AF79" s="170"/>
      <c r="AG79" s="171"/>
      <c r="AH79" s="171"/>
      <c r="AI79" s="171"/>
      <c r="AJ79" s="171"/>
      <c r="AK79" s="171"/>
      <c r="AL79" s="171"/>
      <c r="AM79" s="172">
        <f>'DQE Panier France'!N402</f>
        <v>5.5508856421982804</v>
      </c>
      <c r="AN79" s="177">
        <f t="shared" si="24"/>
        <v>5.5508856421982804</v>
      </c>
    </row>
    <row r="80" spans="1:40" outlineLevel="1" x14ac:dyDescent="0.35">
      <c r="A80" s="18" t="s">
        <v>78</v>
      </c>
      <c r="B80" s="33"/>
      <c r="C80" s="33"/>
      <c r="D80" s="32"/>
      <c r="F80" s="71"/>
      <c r="G80" s="71"/>
      <c r="H80" s="54"/>
      <c r="I80" s="54"/>
      <c r="J80" s="55"/>
      <c r="L80" s="117">
        <f t="shared" si="26"/>
        <v>0</v>
      </c>
      <c r="M80" s="117">
        <f t="shared" si="26"/>
        <v>0</v>
      </c>
      <c r="N80" s="117">
        <f t="shared" si="26"/>
        <v>0</v>
      </c>
      <c r="O80" s="53"/>
      <c r="T80" s="50">
        <f t="shared" si="18"/>
        <v>0</v>
      </c>
      <c r="U80" s="50">
        <f t="shared" si="19"/>
        <v>0</v>
      </c>
      <c r="V80" s="73">
        <f t="shared" si="20"/>
        <v>0</v>
      </c>
      <c r="X80" s="50">
        <f t="shared" si="21"/>
        <v>0</v>
      </c>
      <c r="Y80" s="50">
        <f t="shared" si="22"/>
        <v>0</v>
      </c>
      <c r="Z80" s="73">
        <f t="shared" si="23"/>
        <v>0</v>
      </c>
      <c r="AE80" s="18" t="s">
        <v>78</v>
      </c>
      <c r="AF80" s="170"/>
      <c r="AG80" s="171"/>
      <c r="AH80" s="171"/>
      <c r="AI80" s="171"/>
      <c r="AJ80" s="171"/>
      <c r="AK80" s="171"/>
      <c r="AL80" s="171"/>
      <c r="AM80" s="172">
        <f>'DQE Panier France'!N403</f>
        <v>3.0786368998411957</v>
      </c>
      <c r="AN80" s="177">
        <f t="shared" si="24"/>
        <v>3.0786368998411957</v>
      </c>
    </row>
    <row r="81" spans="1:40" outlineLevel="1" x14ac:dyDescent="0.35">
      <c r="A81" s="18" t="s">
        <v>79</v>
      </c>
      <c r="B81" s="33"/>
      <c r="C81" s="33"/>
      <c r="D81" s="32"/>
      <c r="F81" s="71"/>
      <c r="G81" s="71"/>
      <c r="H81" s="54"/>
      <c r="I81" s="54"/>
      <c r="J81" s="55"/>
      <c r="L81" s="117">
        <f t="shared" si="26"/>
        <v>0</v>
      </c>
      <c r="M81" s="117">
        <f t="shared" si="26"/>
        <v>0</v>
      </c>
      <c r="N81" s="117">
        <f t="shared" si="26"/>
        <v>0</v>
      </c>
      <c r="O81" s="53"/>
      <c r="T81" s="50">
        <f t="shared" si="18"/>
        <v>0</v>
      </c>
      <c r="U81" s="50">
        <f t="shared" si="19"/>
        <v>0</v>
      </c>
      <c r="V81" s="73">
        <f t="shared" si="20"/>
        <v>0</v>
      </c>
      <c r="X81" s="50">
        <f t="shared" si="21"/>
        <v>0</v>
      </c>
      <c r="Y81" s="50">
        <f t="shared" si="22"/>
        <v>0</v>
      </c>
      <c r="Z81" s="73">
        <f t="shared" si="23"/>
        <v>0</v>
      </c>
      <c r="AE81" s="18" t="s">
        <v>79</v>
      </c>
      <c r="AF81" s="170"/>
      <c r="AG81" s="171"/>
      <c r="AH81" s="171"/>
      <c r="AI81" s="171"/>
      <c r="AJ81" s="171"/>
      <c r="AK81" s="171"/>
      <c r="AL81" s="171"/>
      <c r="AM81" s="172">
        <f>'DQE Panier France'!N404</f>
        <v>1.6827104854654324</v>
      </c>
      <c r="AN81" s="177">
        <f t="shared" si="24"/>
        <v>1.6827104854654324</v>
      </c>
    </row>
    <row r="82" spans="1:40" outlineLevel="1" x14ac:dyDescent="0.35">
      <c r="A82" s="18" t="s">
        <v>80</v>
      </c>
      <c r="B82" s="33"/>
      <c r="C82" s="33"/>
      <c r="D82" s="32"/>
      <c r="F82" s="71"/>
      <c r="G82" s="71"/>
      <c r="H82" s="54"/>
      <c r="I82" s="54"/>
      <c r="J82" s="55"/>
      <c r="L82" s="117">
        <f t="shared" si="26"/>
        <v>0</v>
      </c>
      <c r="M82" s="117">
        <f t="shared" si="26"/>
        <v>0</v>
      </c>
      <c r="N82" s="117">
        <f t="shared" si="26"/>
        <v>0</v>
      </c>
      <c r="O82" s="53"/>
      <c r="T82" s="50">
        <f t="shared" si="18"/>
        <v>0</v>
      </c>
      <c r="U82" s="50">
        <f t="shared" si="19"/>
        <v>0</v>
      </c>
      <c r="V82" s="73">
        <f t="shared" si="20"/>
        <v>0</v>
      </c>
      <c r="X82" s="50">
        <f t="shared" si="21"/>
        <v>0</v>
      </c>
      <c r="Y82" s="50">
        <f t="shared" si="22"/>
        <v>0</v>
      </c>
      <c r="Z82" s="73">
        <f t="shared" si="23"/>
        <v>0</v>
      </c>
      <c r="AE82" s="18" t="s">
        <v>80</v>
      </c>
      <c r="AF82" s="170"/>
      <c r="AG82" s="171"/>
      <c r="AH82" s="171"/>
      <c r="AI82" s="171"/>
      <c r="AJ82" s="171"/>
      <c r="AK82" s="171"/>
      <c r="AL82" s="171"/>
      <c r="AM82" s="172">
        <f>'DQE Panier France'!N405</f>
        <v>0.90314473684141416</v>
      </c>
      <c r="AN82" s="177">
        <f t="shared" si="24"/>
        <v>0.90314473684141416</v>
      </c>
    </row>
    <row r="83" spans="1:40" outlineLevel="1" x14ac:dyDescent="0.35">
      <c r="A83" s="18" t="s">
        <v>81</v>
      </c>
      <c r="B83" s="33"/>
      <c r="C83" s="33"/>
      <c r="D83" s="32"/>
      <c r="F83" s="71"/>
      <c r="G83" s="71"/>
      <c r="H83" s="33"/>
      <c r="I83" s="33"/>
      <c r="J83" s="32"/>
      <c r="L83" s="117">
        <f t="shared" si="26"/>
        <v>0</v>
      </c>
      <c r="M83" s="117">
        <f t="shared" si="26"/>
        <v>0</v>
      </c>
      <c r="N83" s="117">
        <f t="shared" si="26"/>
        <v>0</v>
      </c>
      <c r="O83" s="53"/>
      <c r="T83" s="50">
        <f t="shared" si="18"/>
        <v>0</v>
      </c>
      <c r="U83" s="50">
        <f t="shared" si="19"/>
        <v>0</v>
      </c>
      <c r="V83" s="73">
        <f t="shared" si="20"/>
        <v>0</v>
      </c>
      <c r="X83" s="50">
        <f t="shared" si="21"/>
        <v>0</v>
      </c>
      <c r="Y83" s="50">
        <f t="shared" si="22"/>
        <v>0</v>
      </c>
      <c r="Z83" s="73">
        <f t="shared" si="23"/>
        <v>0</v>
      </c>
      <c r="AE83" s="18" t="s">
        <v>81</v>
      </c>
      <c r="AF83" s="170"/>
      <c r="AG83" s="171"/>
      <c r="AH83" s="171"/>
      <c r="AI83" s="171"/>
      <c r="AJ83" s="171"/>
      <c r="AK83" s="171"/>
      <c r="AL83" s="171"/>
      <c r="AM83" s="172">
        <f>'DQE Panier France'!N406</f>
        <v>0.44146338967807924</v>
      </c>
      <c r="AN83" s="177">
        <f t="shared" si="24"/>
        <v>0.44146338967807924</v>
      </c>
    </row>
    <row r="84" spans="1:40" x14ac:dyDescent="0.35">
      <c r="A84" s="18" t="s">
        <v>82</v>
      </c>
      <c r="B84" s="33"/>
      <c r="C84" s="33"/>
      <c r="D84" s="32"/>
      <c r="F84" s="71"/>
      <c r="G84" s="71"/>
      <c r="H84" s="33"/>
      <c r="I84" s="33"/>
      <c r="J84" s="32"/>
      <c r="L84" s="117">
        <f t="shared" si="26"/>
        <v>0</v>
      </c>
      <c r="M84" s="117">
        <f t="shared" si="26"/>
        <v>0</v>
      </c>
      <c r="N84" s="117">
        <f t="shared" si="26"/>
        <v>0</v>
      </c>
      <c r="O84" s="53"/>
      <c r="T84" s="50">
        <f t="shared" si="18"/>
        <v>0</v>
      </c>
      <c r="U84" s="50">
        <f t="shared" si="19"/>
        <v>0</v>
      </c>
      <c r="V84" s="73">
        <f t="shared" si="20"/>
        <v>0</v>
      </c>
      <c r="X84" s="50">
        <f t="shared" si="21"/>
        <v>0</v>
      </c>
      <c r="Y84" s="50">
        <f t="shared" si="22"/>
        <v>0</v>
      </c>
      <c r="Z84" s="73">
        <f t="shared" si="23"/>
        <v>0</v>
      </c>
      <c r="AE84" s="18" t="s">
        <v>82</v>
      </c>
      <c r="AF84" s="170"/>
      <c r="AG84" s="171"/>
      <c r="AH84" s="171"/>
      <c r="AI84" s="171"/>
      <c r="AJ84" s="171"/>
      <c r="AK84" s="171"/>
      <c r="AL84" s="171"/>
      <c r="AM84" s="172">
        <f>'DQE Panier France'!N407</f>
        <v>0.71622503846809038</v>
      </c>
      <c r="AN84" s="177">
        <f t="shared" si="24"/>
        <v>0.71622503846809038</v>
      </c>
    </row>
    <row r="85" spans="1:40" x14ac:dyDescent="0.35">
      <c r="A85" s="12" t="s">
        <v>83</v>
      </c>
      <c r="B85" s="15"/>
      <c r="C85" s="15"/>
      <c r="D85" s="34"/>
      <c r="F85" s="72"/>
      <c r="G85" s="72"/>
      <c r="H85" s="15"/>
      <c r="I85" s="15"/>
      <c r="J85" s="34"/>
      <c r="L85" s="116">
        <f t="shared" si="26"/>
        <v>0</v>
      </c>
      <c r="M85" s="116">
        <f t="shared" si="26"/>
        <v>0</v>
      </c>
      <c r="N85" s="116">
        <f t="shared" si="26"/>
        <v>0</v>
      </c>
      <c r="O85" s="53"/>
      <c r="T85" s="51">
        <f t="shared" si="18"/>
        <v>0</v>
      </c>
      <c r="U85" s="51">
        <f t="shared" si="19"/>
        <v>0</v>
      </c>
      <c r="V85" s="88">
        <f t="shared" si="20"/>
        <v>0</v>
      </c>
      <c r="X85" s="51">
        <f t="shared" si="21"/>
        <v>0</v>
      </c>
      <c r="Y85" s="51">
        <f t="shared" si="22"/>
        <v>0</v>
      </c>
      <c r="Z85" s="88">
        <f t="shared" si="23"/>
        <v>0</v>
      </c>
      <c r="AE85" s="12" t="s">
        <v>83</v>
      </c>
      <c r="AF85" s="174"/>
      <c r="AG85" s="175"/>
      <c r="AH85" s="175"/>
      <c r="AI85" s="175"/>
      <c r="AJ85" s="175"/>
      <c r="AK85" s="175"/>
      <c r="AL85" s="175"/>
      <c r="AM85" s="88">
        <f>'DQE Panier France'!N408</f>
        <v>0.99691574733423982</v>
      </c>
      <c r="AN85" s="178">
        <f t="shared" si="24"/>
        <v>0.99691574733423982</v>
      </c>
    </row>
    <row r="86" spans="1:40" x14ac:dyDescent="0.35">
      <c r="B86" s="1"/>
      <c r="C86" s="1"/>
      <c r="D86" s="1"/>
      <c r="H86" s="1"/>
      <c r="I86" s="1"/>
      <c r="J86" s="1"/>
      <c r="L86" s="53"/>
      <c r="M86" s="53"/>
      <c r="N86" s="53"/>
    </row>
    <row r="87" spans="1:40" ht="39.75" customHeight="1" x14ac:dyDescent="0.35">
      <c r="A87" s="7" t="s">
        <v>8</v>
      </c>
      <c r="B87" s="36" t="s">
        <v>148</v>
      </c>
      <c r="C87" s="36" t="s">
        <v>149</v>
      </c>
      <c r="D87" s="39" t="s">
        <v>150</v>
      </c>
      <c r="F87" s="66" t="s">
        <v>108</v>
      </c>
      <c r="G87" s="66" t="s">
        <v>109</v>
      </c>
      <c r="H87" s="36" t="s">
        <v>151</v>
      </c>
      <c r="I87" s="36" t="s">
        <v>152</v>
      </c>
      <c r="J87" s="39" t="s">
        <v>153</v>
      </c>
      <c r="L87" s="90" t="s">
        <v>148</v>
      </c>
      <c r="M87" s="90" t="s">
        <v>149</v>
      </c>
      <c r="N87" s="91" t="s">
        <v>150</v>
      </c>
      <c r="T87" s="93" t="s">
        <v>148</v>
      </c>
      <c r="U87" s="93" t="s">
        <v>149</v>
      </c>
      <c r="V87" s="94" t="s">
        <v>150</v>
      </c>
      <c r="X87" s="93" t="s">
        <v>148</v>
      </c>
      <c r="Y87" s="93" t="s">
        <v>149</v>
      </c>
      <c r="Z87" s="94" t="s">
        <v>150</v>
      </c>
      <c r="AE87" s="5" t="s">
        <v>161</v>
      </c>
      <c r="AF87" s="165" t="s">
        <v>160</v>
      </c>
      <c r="AG87" s="165" t="s">
        <v>162</v>
      </c>
      <c r="AH87" s="165" t="s">
        <v>163</v>
      </c>
      <c r="AI87" s="165" t="s">
        <v>164</v>
      </c>
      <c r="AJ87" s="165" t="s">
        <v>165</v>
      </c>
      <c r="AK87" s="165" t="s">
        <v>166</v>
      </c>
      <c r="AL87" s="165" t="s">
        <v>167</v>
      </c>
      <c r="AM87" s="165" t="s">
        <v>146</v>
      </c>
      <c r="AN87" s="179">
        <f>SUM(AN88:AN148)</f>
        <v>1049.2239469372366</v>
      </c>
    </row>
    <row r="88" spans="1:40" x14ac:dyDescent="0.35">
      <c r="A88" s="8" t="s">
        <v>39</v>
      </c>
      <c r="B88" s="26"/>
      <c r="C88" s="26"/>
      <c r="D88" s="30"/>
      <c r="F88" s="67"/>
      <c r="G88" s="67"/>
      <c r="H88" s="26"/>
      <c r="I88" s="26"/>
      <c r="J88" s="30"/>
      <c r="L88" s="158">
        <f t="shared" ref="L88:N107" si="27">ROUND(L$4*$AN88,0)</f>
        <v>0</v>
      </c>
      <c r="M88" s="158">
        <f t="shared" si="27"/>
        <v>0</v>
      </c>
      <c r="N88" s="158">
        <f t="shared" si="27"/>
        <v>0</v>
      </c>
      <c r="T88" s="80">
        <f t="shared" ref="T88:T148" si="28">12*L88*B88</f>
        <v>0</v>
      </c>
      <c r="U88" s="80">
        <f t="shared" ref="U88:U148" si="29">12*M88*C88</f>
        <v>0</v>
      </c>
      <c r="V88" s="86">
        <f t="shared" ref="V88:V148" si="30">12*N88*D88</f>
        <v>0</v>
      </c>
      <c r="X88" s="80">
        <f t="shared" ref="X88:X148" si="31">12*L88*H88</f>
        <v>0</v>
      </c>
      <c r="Y88" s="80">
        <f t="shared" ref="Y88:Y148" si="32">12*M88*I88</f>
        <v>0</v>
      </c>
      <c r="Z88" s="86">
        <f t="shared" ref="Z88:Z148" si="33">12*N88*J88</f>
        <v>0</v>
      </c>
      <c r="AE88" s="8" t="s">
        <v>39</v>
      </c>
      <c r="AF88" s="167"/>
      <c r="AG88" s="168"/>
      <c r="AH88" s="168"/>
      <c r="AI88" s="168"/>
      <c r="AJ88" s="168"/>
      <c r="AK88" s="168"/>
      <c r="AL88" s="168"/>
      <c r="AM88" s="169">
        <f>'DQE Panier France'!N411</f>
        <v>0</v>
      </c>
      <c r="AN88" s="176">
        <f>SUM(AF88:AM88)</f>
        <v>0</v>
      </c>
    </row>
    <row r="89" spans="1:40" x14ac:dyDescent="0.35">
      <c r="A89" s="18" t="s">
        <v>17</v>
      </c>
      <c r="B89" s="31"/>
      <c r="C89" s="31"/>
      <c r="D89" s="32"/>
      <c r="F89" s="70"/>
      <c r="G89" s="70"/>
      <c r="H89" s="31"/>
      <c r="I89" s="31"/>
      <c r="J89" s="32"/>
      <c r="L89" s="180">
        <f t="shared" si="27"/>
        <v>0</v>
      </c>
      <c r="M89" s="180">
        <f t="shared" si="27"/>
        <v>0</v>
      </c>
      <c r="N89" s="180">
        <f t="shared" si="27"/>
        <v>0</v>
      </c>
      <c r="T89" s="87">
        <f t="shared" si="28"/>
        <v>0</v>
      </c>
      <c r="U89" s="87">
        <f t="shared" si="29"/>
        <v>0</v>
      </c>
      <c r="V89" s="73">
        <f t="shared" si="30"/>
        <v>0</v>
      </c>
      <c r="X89" s="87">
        <f t="shared" si="31"/>
        <v>0</v>
      </c>
      <c r="Y89" s="87">
        <f t="shared" si="32"/>
        <v>0</v>
      </c>
      <c r="Z89" s="73">
        <f t="shared" si="33"/>
        <v>0</v>
      </c>
      <c r="AE89" s="18" t="s">
        <v>17</v>
      </c>
      <c r="AF89" s="170"/>
      <c r="AG89" s="171"/>
      <c r="AH89" s="171"/>
      <c r="AI89" s="171"/>
      <c r="AJ89" s="171"/>
      <c r="AK89" s="171"/>
      <c r="AL89" s="171"/>
      <c r="AM89" s="172">
        <f>'DQE Panier France'!N412</f>
        <v>0</v>
      </c>
      <c r="AN89" s="177">
        <f t="shared" ref="AN89:AN148" si="34">SUM(AF89:AM89)</f>
        <v>0</v>
      </c>
    </row>
    <row r="90" spans="1:40" outlineLevel="1" x14ac:dyDescent="0.35">
      <c r="A90" s="18" t="s">
        <v>40</v>
      </c>
      <c r="B90" s="33"/>
      <c r="C90" s="33"/>
      <c r="D90" s="32"/>
      <c r="F90" s="71"/>
      <c r="G90" s="71"/>
      <c r="H90" s="33"/>
      <c r="I90" s="33"/>
      <c r="J90" s="32"/>
      <c r="L90" s="117">
        <f t="shared" si="27"/>
        <v>0</v>
      </c>
      <c r="M90" s="117">
        <f t="shared" si="27"/>
        <v>0</v>
      </c>
      <c r="N90" s="117">
        <f t="shared" si="27"/>
        <v>0</v>
      </c>
      <c r="T90" s="50">
        <f t="shared" si="28"/>
        <v>0</v>
      </c>
      <c r="U90" s="50">
        <f t="shared" si="29"/>
        <v>0</v>
      </c>
      <c r="V90" s="73">
        <f t="shared" si="30"/>
        <v>0</v>
      </c>
      <c r="X90" s="50">
        <f t="shared" si="31"/>
        <v>0</v>
      </c>
      <c r="Y90" s="50">
        <f t="shared" si="32"/>
        <v>0</v>
      </c>
      <c r="Z90" s="73">
        <f t="shared" si="33"/>
        <v>0</v>
      </c>
      <c r="AE90" s="18" t="s">
        <v>40</v>
      </c>
      <c r="AF90" s="170"/>
      <c r="AG90" s="171"/>
      <c r="AH90" s="171"/>
      <c r="AI90" s="171"/>
      <c r="AJ90" s="171"/>
      <c r="AK90" s="171"/>
      <c r="AL90" s="171"/>
      <c r="AM90" s="172">
        <f>'DQE Panier France'!N413</f>
        <v>0</v>
      </c>
      <c r="AN90" s="177">
        <f t="shared" si="34"/>
        <v>0</v>
      </c>
    </row>
    <row r="91" spans="1:40" outlineLevel="1" x14ac:dyDescent="0.35">
      <c r="A91" s="18" t="s">
        <v>41</v>
      </c>
      <c r="B91" s="33"/>
      <c r="C91" s="33"/>
      <c r="D91" s="32"/>
      <c r="F91" s="71"/>
      <c r="G91" s="71"/>
      <c r="H91" s="33"/>
      <c r="I91" s="33"/>
      <c r="J91" s="32"/>
      <c r="L91" s="117">
        <f t="shared" si="27"/>
        <v>0</v>
      </c>
      <c r="M91" s="117">
        <f t="shared" si="27"/>
        <v>0</v>
      </c>
      <c r="N91" s="117">
        <f t="shared" si="27"/>
        <v>0</v>
      </c>
      <c r="T91" s="50">
        <f t="shared" si="28"/>
        <v>0</v>
      </c>
      <c r="U91" s="50">
        <f t="shared" si="29"/>
        <v>0</v>
      </c>
      <c r="V91" s="73">
        <f t="shared" si="30"/>
        <v>0</v>
      </c>
      <c r="X91" s="50">
        <f t="shared" si="31"/>
        <v>0</v>
      </c>
      <c r="Y91" s="50">
        <f t="shared" si="32"/>
        <v>0</v>
      </c>
      <c r="Z91" s="73">
        <f t="shared" si="33"/>
        <v>0</v>
      </c>
      <c r="AE91" s="18" t="s">
        <v>41</v>
      </c>
      <c r="AF91" s="170"/>
      <c r="AG91" s="171"/>
      <c r="AH91" s="171"/>
      <c r="AI91" s="171"/>
      <c r="AJ91" s="171"/>
      <c r="AK91" s="171"/>
      <c r="AL91" s="171"/>
      <c r="AM91" s="172">
        <f>'DQE Panier France'!N414</f>
        <v>0</v>
      </c>
      <c r="AN91" s="177">
        <f t="shared" si="34"/>
        <v>0</v>
      </c>
    </row>
    <row r="92" spans="1:40" outlineLevel="1" x14ac:dyDescent="0.35">
      <c r="A92" s="18" t="s">
        <v>42</v>
      </c>
      <c r="B92" s="33"/>
      <c r="C92" s="33"/>
      <c r="D92" s="32"/>
      <c r="F92" s="71"/>
      <c r="G92" s="71"/>
      <c r="H92" s="33"/>
      <c r="I92" s="33"/>
      <c r="J92" s="32"/>
      <c r="L92" s="117">
        <f t="shared" si="27"/>
        <v>0</v>
      </c>
      <c r="M92" s="117">
        <f t="shared" si="27"/>
        <v>0</v>
      </c>
      <c r="N92" s="117">
        <f t="shared" si="27"/>
        <v>0</v>
      </c>
      <c r="T92" s="50">
        <f t="shared" si="28"/>
        <v>0</v>
      </c>
      <c r="U92" s="50">
        <f t="shared" si="29"/>
        <v>0</v>
      </c>
      <c r="V92" s="73">
        <f t="shared" si="30"/>
        <v>0</v>
      </c>
      <c r="X92" s="50">
        <f t="shared" si="31"/>
        <v>0</v>
      </c>
      <c r="Y92" s="50">
        <f t="shared" si="32"/>
        <v>0</v>
      </c>
      <c r="Z92" s="73">
        <f t="shared" si="33"/>
        <v>0</v>
      </c>
      <c r="AE92" s="18" t="s">
        <v>42</v>
      </c>
      <c r="AF92" s="170"/>
      <c r="AG92" s="171"/>
      <c r="AH92" s="171"/>
      <c r="AI92" s="171"/>
      <c r="AJ92" s="171"/>
      <c r="AK92" s="171"/>
      <c r="AL92" s="171"/>
      <c r="AM92" s="172">
        <f>'DQE Panier France'!N415</f>
        <v>0</v>
      </c>
      <c r="AN92" s="177">
        <f t="shared" si="34"/>
        <v>0</v>
      </c>
    </row>
    <row r="93" spans="1:40" outlineLevel="1" x14ac:dyDescent="0.35">
      <c r="A93" s="18" t="s">
        <v>43</v>
      </c>
      <c r="B93" s="33"/>
      <c r="C93" s="33"/>
      <c r="D93" s="32"/>
      <c r="F93" s="71"/>
      <c r="G93" s="71"/>
      <c r="H93" s="33"/>
      <c r="I93" s="33"/>
      <c r="J93" s="32"/>
      <c r="L93" s="117">
        <f t="shared" si="27"/>
        <v>0</v>
      </c>
      <c r="M93" s="117">
        <f t="shared" si="27"/>
        <v>0</v>
      </c>
      <c r="N93" s="117">
        <f t="shared" si="27"/>
        <v>0</v>
      </c>
      <c r="T93" s="50">
        <f t="shared" si="28"/>
        <v>0</v>
      </c>
      <c r="U93" s="50">
        <f t="shared" si="29"/>
        <v>0</v>
      </c>
      <c r="V93" s="73">
        <f t="shared" si="30"/>
        <v>0</v>
      </c>
      <c r="X93" s="50">
        <f t="shared" si="31"/>
        <v>0</v>
      </c>
      <c r="Y93" s="50">
        <f t="shared" si="32"/>
        <v>0</v>
      </c>
      <c r="Z93" s="73">
        <f t="shared" si="33"/>
        <v>0</v>
      </c>
      <c r="AE93" s="18" t="s">
        <v>43</v>
      </c>
      <c r="AF93" s="170"/>
      <c r="AG93" s="171"/>
      <c r="AH93" s="171"/>
      <c r="AI93" s="171"/>
      <c r="AJ93" s="171"/>
      <c r="AK93" s="171"/>
      <c r="AL93" s="171"/>
      <c r="AM93" s="172">
        <f>'DQE Panier France'!N416</f>
        <v>0</v>
      </c>
      <c r="AN93" s="177">
        <f t="shared" si="34"/>
        <v>0</v>
      </c>
    </row>
    <row r="94" spans="1:40" outlineLevel="1" x14ac:dyDescent="0.35">
      <c r="A94" s="18" t="s">
        <v>44</v>
      </c>
      <c r="B94" s="33"/>
      <c r="C94" s="33"/>
      <c r="D94" s="32"/>
      <c r="F94" s="71"/>
      <c r="G94" s="71"/>
      <c r="H94" s="33"/>
      <c r="I94" s="33"/>
      <c r="J94" s="32"/>
      <c r="L94" s="117">
        <f t="shared" si="27"/>
        <v>0</v>
      </c>
      <c r="M94" s="117">
        <f t="shared" si="27"/>
        <v>0</v>
      </c>
      <c r="N94" s="117">
        <f t="shared" si="27"/>
        <v>0</v>
      </c>
      <c r="T94" s="50">
        <f t="shared" si="28"/>
        <v>0</v>
      </c>
      <c r="U94" s="50">
        <f t="shared" si="29"/>
        <v>0</v>
      </c>
      <c r="V94" s="73">
        <f t="shared" si="30"/>
        <v>0</v>
      </c>
      <c r="X94" s="50">
        <f t="shared" si="31"/>
        <v>0</v>
      </c>
      <c r="Y94" s="50">
        <f t="shared" si="32"/>
        <v>0</v>
      </c>
      <c r="Z94" s="73">
        <f t="shared" si="33"/>
        <v>0</v>
      </c>
      <c r="AE94" s="18" t="s">
        <v>44</v>
      </c>
      <c r="AF94" s="170"/>
      <c r="AG94" s="171"/>
      <c r="AH94" s="171"/>
      <c r="AI94" s="171"/>
      <c r="AJ94" s="171"/>
      <c r="AK94" s="171"/>
      <c r="AL94" s="171"/>
      <c r="AM94" s="172">
        <f>'DQE Panier France'!N417</f>
        <v>0</v>
      </c>
      <c r="AN94" s="177">
        <f t="shared" si="34"/>
        <v>0</v>
      </c>
    </row>
    <row r="95" spans="1:40" outlineLevel="1" x14ac:dyDescent="0.35">
      <c r="A95" s="18" t="s">
        <v>45</v>
      </c>
      <c r="B95" s="33"/>
      <c r="C95" s="33"/>
      <c r="D95" s="32"/>
      <c r="F95" s="71"/>
      <c r="G95" s="71"/>
      <c r="H95" s="33"/>
      <c r="I95" s="33"/>
      <c r="J95" s="32"/>
      <c r="L95" s="117">
        <f t="shared" si="27"/>
        <v>0</v>
      </c>
      <c r="M95" s="117">
        <f t="shared" si="27"/>
        <v>0</v>
      </c>
      <c r="N95" s="117">
        <f t="shared" si="27"/>
        <v>0</v>
      </c>
      <c r="T95" s="50">
        <f t="shared" si="28"/>
        <v>0</v>
      </c>
      <c r="U95" s="50">
        <f t="shared" si="29"/>
        <v>0</v>
      </c>
      <c r="V95" s="73">
        <f t="shared" si="30"/>
        <v>0</v>
      </c>
      <c r="X95" s="50">
        <f t="shared" si="31"/>
        <v>0</v>
      </c>
      <c r="Y95" s="50">
        <f t="shared" si="32"/>
        <v>0</v>
      </c>
      <c r="Z95" s="73">
        <f t="shared" si="33"/>
        <v>0</v>
      </c>
      <c r="AE95" s="18" t="s">
        <v>45</v>
      </c>
      <c r="AF95" s="170"/>
      <c r="AG95" s="171"/>
      <c r="AH95" s="171"/>
      <c r="AI95" s="171"/>
      <c r="AJ95" s="171"/>
      <c r="AK95" s="171"/>
      <c r="AL95" s="171"/>
      <c r="AM95" s="172">
        <f>'DQE Panier France'!N418</f>
        <v>0</v>
      </c>
      <c r="AN95" s="177">
        <f t="shared" si="34"/>
        <v>0</v>
      </c>
    </row>
    <row r="96" spans="1:40" outlineLevel="1" x14ac:dyDescent="0.35">
      <c r="A96" s="18" t="s">
        <v>46</v>
      </c>
      <c r="B96" s="33"/>
      <c r="C96" s="33"/>
      <c r="D96" s="32"/>
      <c r="F96" s="71"/>
      <c r="G96" s="71"/>
      <c r="H96" s="33"/>
      <c r="I96" s="33"/>
      <c r="J96" s="32"/>
      <c r="L96" s="117">
        <f t="shared" si="27"/>
        <v>0</v>
      </c>
      <c r="M96" s="117">
        <f t="shared" si="27"/>
        <v>0</v>
      </c>
      <c r="N96" s="117">
        <f t="shared" si="27"/>
        <v>0</v>
      </c>
      <c r="T96" s="50">
        <f t="shared" si="28"/>
        <v>0</v>
      </c>
      <c r="U96" s="50">
        <f t="shared" si="29"/>
        <v>0</v>
      </c>
      <c r="V96" s="73">
        <f t="shared" si="30"/>
        <v>0</v>
      </c>
      <c r="X96" s="50">
        <f t="shared" si="31"/>
        <v>0</v>
      </c>
      <c r="Y96" s="50">
        <f t="shared" si="32"/>
        <v>0</v>
      </c>
      <c r="Z96" s="73">
        <f t="shared" si="33"/>
        <v>0</v>
      </c>
      <c r="AE96" s="18" t="s">
        <v>46</v>
      </c>
      <c r="AF96" s="170"/>
      <c r="AG96" s="171"/>
      <c r="AH96" s="171"/>
      <c r="AI96" s="171"/>
      <c r="AJ96" s="171"/>
      <c r="AK96" s="171"/>
      <c r="AL96" s="171"/>
      <c r="AM96" s="172">
        <f>'DQE Panier France'!N419</f>
        <v>0</v>
      </c>
      <c r="AN96" s="177">
        <f t="shared" si="34"/>
        <v>0</v>
      </c>
    </row>
    <row r="97" spans="1:40" outlineLevel="1" x14ac:dyDescent="0.35">
      <c r="A97" s="18" t="s">
        <v>47</v>
      </c>
      <c r="B97" s="33"/>
      <c r="C97" s="33"/>
      <c r="D97" s="32"/>
      <c r="F97" s="71"/>
      <c r="G97" s="71"/>
      <c r="H97" s="33"/>
      <c r="I97" s="33"/>
      <c r="J97" s="32"/>
      <c r="L97" s="117">
        <f t="shared" si="27"/>
        <v>0</v>
      </c>
      <c r="M97" s="117">
        <f t="shared" si="27"/>
        <v>0</v>
      </c>
      <c r="N97" s="117">
        <f t="shared" si="27"/>
        <v>0</v>
      </c>
      <c r="T97" s="50">
        <f t="shared" si="28"/>
        <v>0</v>
      </c>
      <c r="U97" s="50">
        <f t="shared" si="29"/>
        <v>0</v>
      </c>
      <c r="V97" s="73">
        <f t="shared" si="30"/>
        <v>0</v>
      </c>
      <c r="X97" s="50">
        <f t="shared" si="31"/>
        <v>0</v>
      </c>
      <c r="Y97" s="50">
        <f t="shared" si="32"/>
        <v>0</v>
      </c>
      <c r="Z97" s="73">
        <f t="shared" si="33"/>
        <v>0</v>
      </c>
      <c r="AE97" s="18" t="s">
        <v>47</v>
      </c>
      <c r="AF97" s="170"/>
      <c r="AG97" s="171"/>
      <c r="AH97" s="171"/>
      <c r="AI97" s="171"/>
      <c r="AJ97" s="171"/>
      <c r="AK97" s="171"/>
      <c r="AL97" s="171"/>
      <c r="AM97" s="172">
        <f>'DQE Panier France'!N420</f>
        <v>0</v>
      </c>
      <c r="AN97" s="177">
        <f t="shared" si="34"/>
        <v>0</v>
      </c>
    </row>
    <row r="98" spans="1:40" outlineLevel="1" x14ac:dyDescent="0.35">
      <c r="A98" s="18" t="s">
        <v>48</v>
      </c>
      <c r="B98" s="33"/>
      <c r="C98" s="33"/>
      <c r="D98" s="32"/>
      <c r="F98" s="71"/>
      <c r="G98" s="71"/>
      <c r="H98" s="33"/>
      <c r="I98" s="33"/>
      <c r="J98" s="32"/>
      <c r="L98" s="117">
        <f t="shared" si="27"/>
        <v>0</v>
      </c>
      <c r="M98" s="117">
        <f t="shared" si="27"/>
        <v>0</v>
      </c>
      <c r="N98" s="117">
        <f t="shared" si="27"/>
        <v>0</v>
      </c>
      <c r="T98" s="50">
        <f t="shared" si="28"/>
        <v>0</v>
      </c>
      <c r="U98" s="50">
        <f t="shared" si="29"/>
        <v>0</v>
      </c>
      <c r="V98" s="73">
        <f t="shared" si="30"/>
        <v>0</v>
      </c>
      <c r="X98" s="50">
        <f t="shared" si="31"/>
        <v>0</v>
      </c>
      <c r="Y98" s="50">
        <f t="shared" si="32"/>
        <v>0</v>
      </c>
      <c r="Z98" s="73">
        <f t="shared" si="33"/>
        <v>0</v>
      </c>
      <c r="AE98" s="18" t="s">
        <v>48</v>
      </c>
      <c r="AF98" s="170"/>
      <c r="AG98" s="171"/>
      <c r="AH98" s="171"/>
      <c r="AI98" s="171"/>
      <c r="AJ98" s="171"/>
      <c r="AK98" s="171"/>
      <c r="AL98" s="171"/>
      <c r="AM98" s="172">
        <f>'DQE Panier France'!N421</f>
        <v>0</v>
      </c>
      <c r="AN98" s="177">
        <f t="shared" si="34"/>
        <v>0</v>
      </c>
    </row>
    <row r="99" spans="1:40" outlineLevel="1" x14ac:dyDescent="0.35">
      <c r="A99" s="18" t="s">
        <v>49</v>
      </c>
      <c r="B99" s="33"/>
      <c r="C99" s="33"/>
      <c r="D99" s="32"/>
      <c r="F99" s="71"/>
      <c r="G99" s="71"/>
      <c r="H99" s="33"/>
      <c r="I99" s="33"/>
      <c r="J99" s="32"/>
      <c r="L99" s="117">
        <f t="shared" si="27"/>
        <v>0</v>
      </c>
      <c r="M99" s="117">
        <f t="shared" si="27"/>
        <v>0</v>
      </c>
      <c r="N99" s="117">
        <f t="shared" si="27"/>
        <v>0</v>
      </c>
      <c r="T99" s="50">
        <f t="shared" si="28"/>
        <v>0</v>
      </c>
      <c r="U99" s="50">
        <f t="shared" si="29"/>
        <v>0</v>
      </c>
      <c r="V99" s="73">
        <f t="shared" si="30"/>
        <v>0</v>
      </c>
      <c r="X99" s="50">
        <f t="shared" si="31"/>
        <v>0</v>
      </c>
      <c r="Y99" s="50">
        <f t="shared" si="32"/>
        <v>0</v>
      </c>
      <c r="Z99" s="73">
        <f t="shared" si="33"/>
        <v>0</v>
      </c>
      <c r="AE99" s="18" t="s">
        <v>49</v>
      </c>
      <c r="AF99" s="170"/>
      <c r="AG99" s="171"/>
      <c r="AH99" s="171"/>
      <c r="AI99" s="171"/>
      <c r="AJ99" s="171"/>
      <c r="AK99" s="171"/>
      <c r="AL99" s="171"/>
      <c r="AM99" s="172">
        <f>'DQE Panier France'!N422</f>
        <v>0</v>
      </c>
      <c r="AN99" s="177">
        <f t="shared" si="34"/>
        <v>0</v>
      </c>
    </row>
    <row r="100" spans="1:40" outlineLevel="1" x14ac:dyDescent="0.35">
      <c r="A100" s="18" t="s">
        <v>50</v>
      </c>
      <c r="B100" s="33"/>
      <c r="C100" s="33"/>
      <c r="D100" s="32"/>
      <c r="F100" s="71"/>
      <c r="G100" s="71"/>
      <c r="H100" s="33"/>
      <c r="I100" s="33"/>
      <c r="J100" s="32"/>
      <c r="L100" s="117">
        <f t="shared" si="27"/>
        <v>0</v>
      </c>
      <c r="M100" s="117">
        <f t="shared" si="27"/>
        <v>0</v>
      </c>
      <c r="N100" s="117">
        <f t="shared" si="27"/>
        <v>0</v>
      </c>
      <c r="T100" s="50">
        <f t="shared" si="28"/>
        <v>0</v>
      </c>
      <c r="U100" s="50">
        <f t="shared" si="29"/>
        <v>0</v>
      </c>
      <c r="V100" s="73">
        <f t="shared" si="30"/>
        <v>0</v>
      </c>
      <c r="X100" s="50">
        <f t="shared" si="31"/>
        <v>0</v>
      </c>
      <c r="Y100" s="50">
        <f t="shared" si="32"/>
        <v>0</v>
      </c>
      <c r="Z100" s="73">
        <f t="shared" si="33"/>
        <v>0</v>
      </c>
      <c r="AE100" s="18" t="s">
        <v>50</v>
      </c>
      <c r="AF100" s="170"/>
      <c r="AG100" s="171"/>
      <c r="AH100" s="171"/>
      <c r="AI100" s="171"/>
      <c r="AJ100" s="171"/>
      <c r="AK100" s="171"/>
      <c r="AL100" s="171"/>
      <c r="AM100" s="172">
        <f>'DQE Panier France'!N423</f>
        <v>0</v>
      </c>
      <c r="AN100" s="177">
        <f t="shared" si="34"/>
        <v>0</v>
      </c>
    </row>
    <row r="101" spans="1:40" outlineLevel="1" x14ac:dyDescent="0.35">
      <c r="A101" s="18" t="s">
        <v>51</v>
      </c>
      <c r="B101" s="33"/>
      <c r="C101" s="33"/>
      <c r="D101" s="32"/>
      <c r="F101" s="71"/>
      <c r="G101" s="71"/>
      <c r="H101" s="33"/>
      <c r="I101" s="33"/>
      <c r="J101" s="32"/>
      <c r="L101" s="117">
        <f t="shared" si="27"/>
        <v>0</v>
      </c>
      <c r="M101" s="117">
        <f t="shared" si="27"/>
        <v>0</v>
      </c>
      <c r="N101" s="117">
        <f t="shared" si="27"/>
        <v>0</v>
      </c>
      <c r="T101" s="50">
        <f t="shared" si="28"/>
        <v>0</v>
      </c>
      <c r="U101" s="50">
        <f t="shared" si="29"/>
        <v>0</v>
      </c>
      <c r="V101" s="73">
        <f t="shared" si="30"/>
        <v>0</v>
      </c>
      <c r="X101" s="50">
        <f t="shared" si="31"/>
        <v>0</v>
      </c>
      <c r="Y101" s="50">
        <f t="shared" si="32"/>
        <v>0</v>
      </c>
      <c r="Z101" s="73">
        <f t="shared" si="33"/>
        <v>0</v>
      </c>
      <c r="AE101" s="18" t="s">
        <v>51</v>
      </c>
      <c r="AF101" s="170"/>
      <c r="AG101" s="171"/>
      <c r="AH101" s="171"/>
      <c r="AI101" s="171"/>
      <c r="AJ101" s="171"/>
      <c r="AK101" s="171"/>
      <c r="AL101" s="171"/>
      <c r="AM101" s="172">
        <f>'DQE Panier France'!N424</f>
        <v>0</v>
      </c>
      <c r="AN101" s="177">
        <f t="shared" si="34"/>
        <v>0</v>
      </c>
    </row>
    <row r="102" spans="1:40" outlineLevel="1" x14ac:dyDescent="0.35">
      <c r="A102" s="18" t="s">
        <v>52</v>
      </c>
      <c r="B102" s="33"/>
      <c r="C102" s="33"/>
      <c r="D102" s="32"/>
      <c r="F102" s="71"/>
      <c r="G102" s="71"/>
      <c r="H102" s="33"/>
      <c r="I102" s="33"/>
      <c r="J102" s="32"/>
      <c r="L102" s="117">
        <f t="shared" si="27"/>
        <v>0</v>
      </c>
      <c r="M102" s="117">
        <f t="shared" si="27"/>
        <v>0</v>
      </c>
      <c r="N102" s="117">
        <f t="shared" si="27"/>
        <v>0</v>
      </c>
      <c r="T102" s="50">
        <f t="shared" si="28"/>
        <v>0</v>
      </c>
      <c r="U102" s="50">
        <f t="shared" si="29"/>
        <v>0</v>
      </c>
      <c r="V102" s="73">
        <f t="shared" si="30"/>
        <v>0</v>
      </c>
      <c r="X102" s="50">
        <f t="shared" si="31"/>
        <v>0</v>
      </c>
      <c r="Y102" s="50">
        <f t="shared" si="32"/>
        <v>0</v>
      </c>
      <c r="Z102" s="73">
        <f t="shared" si="33"/>
        <v>0</v>
      </c>
      <c r="AE102" s="18" t="s">
        <v>52</v>
      </c>
      <c r="AF102" s="170"/>
      <c r="AG102" s="171"/>
      <c r="AH102" s="171"/>
      <c r="AI102" s="171"/>
      <c r="AJ102" s="171"/>
      <c r="AK102" s="171"/>
      <c r="AL102" s="171"/>
      <c r="AM102" s="172">
        <f>'DQE Panier France'!N425</f>
        <v>0</v>
      </c>
      <c r="AN102" s="177">
        <f t="shared" si="34"/>
        <v>0</v>
      </c>
    </row>
    <row r="103" spans="1:40" outlineLevel="1" x14ac:dyDescent="0.35">
      <c r="A103" s="18" t="s">
        <v>53</v>
      </c>
      <c r="B103" s="33"/>
      <c r="C103" s="33"/>
      <c r="D103" s="32"/>
      <c r="F103" s="71"/>
      <c r="G103" s="71"/>
      <c r="H103" s="33"/>
      <c r="I103" s="33"/>
      <c r="J103" s="32"/>
      <c r="L103" s="117">
        <f t="shared" si="27"/>
        <v>0</v>
      </c>
      <c r="M103" s="117">
        <f t="shared" si="27"/>
        <v>0</v>
      </c>
      <c r="N103" s="117">
        <f t="shared" si="27"/>
        <v>0</v>
      </c>
      <c r="T103" s="50">
        <f t="shared" si="28"/>
        <v>0</v>
      </c>
      <c r="U103" s="50">
        <f t="shared" si="29"/>
        <v>0</v>
      </c>
      <c r="V103" s="73">
        <f t="shared" si="30"/>
        <v>0</v>
      </c>
      <c r="X103" s="50">
        <f t="shared" si="31"/>
        <v>0</v>
      </c>
      <c r="Y103" s="50">
        <f t="shared" si="32"/>
        <v>0</v>
      </c>
      <c r="Z103" s="73">
        <f t="shared" si="33"/>
        <v>0</v>
      </c>
      <c r="AE103" s="18" t="s">
        <v>53</v>
      </c>
      <c r="AF103" s="170"/>
      <c r="AG103" s="171"/>
      <c r="AH103" s="171"/>
      <c r="AI103" s="171"/>
      <c r="AJ103" s="171"/>
      <c r="AK103" s="171"/>
      <c r="AL103" s="171"/>
      <c r="AM103" s="172">
        <f>'DQE Panier France'!N426</f>
        <v>0</v>
      </c>
      <c r="AN103" s="177">
        <f t="shared" si="34"/>
        <v>0</v>
      </c>
    </row>
    <row r="104" spans="1:40" outlineLevel="1" x14ac:dyDescent="0.35">
      <c r="A104" s="18" t="s">
        <v>54</v>
      </c>
      <c r="B104" s="33"/>
      <c r="C104" s="33"/>
      <c r="D104" s="32"/>
      <c r="F104" s="71"/>
      <c r="G104" s="71"/>
      <c r="H104" s="33"/>
      <c r="I104" s="33"/>
      <c r="J104" s="32"/>
      <c r="L104" s="117">
        <f t="shared" si="27"/>
        <v>0</v>
      </c>
      <c r="M104" s="117">
        <f t="shared" si="27"/>
        <v>0</v>
      </c>
      <c r="N104" s="117">
        <f t="shared" si="27"/>
        <v>0</v>
      </c>
      <c r="T104" s="50">
        <f t="shared" si="28"/>
        <v>0</v>
      </c>
      <c r="U104" s="50">
        <f t="shared" si="29"/>
        <v>0</v>
      </c>
      <c r="V104" s="73">
        <f t="shared" si="30"/>
        <v>0</v>
      </c>
      <c r="X104" s="50">
        <f t="shared" si="31"/>
        <v>0</v>
      </c>
      <c r="Y104" s="50">
        <f t="shared" si="32"/>
        <v>0</v>
      </c>
      <c r="Z104" s="73">
        <f t="shared" si="33"/>
        <v>0</v>
      </c>
      <c r="AE104" s="18" t="s">
        <v>54</v>
      </c>
      <c r="AF104" s="170"/>
      <c r="AG104" s="171"/>
      <c r="AH104" s="171"/>
      <c r="AI104" s="171"/>
      <c r="AJ104" s="171"/>
      <c r="AK104" s="171"/>
      <c r="AL104" s="171"/>
      <c r="AM104" s="172">
        <f>'DQE Panier France'!N427</f>
        <v>0</v>
      </c>
      <c r="AN104" s="177">
        <f t="shared" si="34"/>
        <v>0</v>
      </c>
    </row>
    <row r="105" spans="1:40" outlineLevel="1" x14ac:dyDescent="0.35">
      <c r="A105" s="18" t="s">
        <v>55</v>
      </c>
      <c r="B105" s="33"/>
      <c r="C105" s="33"/>
      <c r="D105" s="32"/>
      <c r="F105" s="71"/>
      <c r="G105" s="71"/>
      <c r="H105" s="33"/>
      <c r="I105" s="33"/>
      <c r="J105" s="32"/>
      <c r="L105" s="117">
        <f t="shared" si="27"/>
        <v>0</v>
      </c>
      <c r="M105" s="117">
        <f t="shared" si="27"/>
        <v>0</v>
      </c>
      <c r="N105" s="117">
        <f t="shared" si="27"/>
        <v>0</v>
      </c>
      <c r="T105" s="50">
        <f t="shared" si="28"/>
        <v>0</v>
      </c>
      <c r="U105" s="50">
        <f t="shared" si="29"/>
        <v>0</v>
      </c>
      <c r="V105" s="73">
        <f t="shared" si="30"/>
        <v>0</v>
      </c>
      <c r="X105" s="50">
        <f t="shared" si="31"/>
        <v>0</v>
      </c>
      <c r="Y105" s="50">
        <f t="shared" si="32"/>
        <v>0</v>
      </c>
      <c r="Z105" s="73">
        <f t="shared" si="33"/>
        <v>0</v>
      </c>
      <c r="AE105" s="18" t="s">
        <v>55</v>
      </c>
      <c r="AF105" s="170"/>
      <c r="AG105" s="171"/>
      <c r="AH105" s="171"/>
      <c r="AI105" s="171"/>
      <c r="AJ105" s="171"/>
      <c r="AK105" s="171"/>
      <c r="AL105" s="171"/>
      <c r="AM105" s="172">
        <f>'DQE Panier France'!N428</f>
        <v>0</v>
      </c>
      <c r="AN105" s="177">
        <f t="shared" si="34"/>
        <v>0</v>
      </c>
    </row>
    <row r="106" spans="1:40" outlineLevel="1" x14ac:dyDescent="0.35">
      <c r="A106" s="18" t="s">
        <v>56</v>
      </c>
      <c r="B106" s="33"/>
      <c r="C106" s="33"/>
      <c r="D106" s="32"/>
      <c r="F106" s="71"/>
      <c r="G106" s="71"/>
      <c r="H106" s="33"/>
      <c r="I106" s="33"/>
      <c r="J106" s="32"/>
      <c r="L106" s="117">
        <f t="shared" si="27"/>
        <v>0</v>
      </c>
      <c r="M106" s="117">
        <f t="shared" si="27"/>
        <v>0</v>
      </c>
      <c r="N106" s="117">
        <f t="shared" si="27"/>
        <v>0</v>
      </c>
      <c r="T106" s="50">
        <f t="shared" si="28"/>
        <v>0</v>
      </c>
      <c r="U106" s="50">
        <f t="shared" si="29"/>
        <v>0</v>
      </c>
      <c r="V106" s="73">
        <f t="shared" si="30"/>
        <v>0</v>
      </c>
      <c r="X106" s="50">
        <f t="shared" si="31"/>
        <v>0</v>
      </c>
      <c r="Y106" s="50">
        <f t="shared" si="32"/>
        <v>0</v>
      </c>
      <c r="Z106" s="73">
        <f t="shared" si="33"/>
        <v>0</v>
      </c>
      <c r="AE106" s="18" t="s">
        <v>56</v>
      </c>
      <c r="AF106" s="170"/>
      <c r="AG106" s="171"/>
      <c r="AH106" s="171"/>
      <c r="AI106" s="171"/>
      <c r="AJ106" s="171"/>
      <c r="AK106" s="171"/>
      <c r="AL106" s="171"/>
      <c r="AM106" s="172">
        <f>'DQE Panier France'!N429</f>
        <v>0</v>
      </c>
      <c r="AN106" s="177">
        <f t="shared" si="34"/>
        <v>0</v>
      </c>
    </row>
    <row r="107" spans="1:40" outlineLevel="1" x14ac:dyDescent="0.35">
      <c r="A107" s="18" t="s">
        <v>57</v>
      </c>
      <c r="B107" s="33"/>
      <c r="C107" s="33"/>
      <c r="D107" s="32"/>
      <c r="F107" s="71"/>
      <c r="G107" s="71"/>
      <c r="H107" s="33"/>
      <c r="I107" s="33"/>
      <c r="J107" s="32"/>
      <c r="L107" s="117">
        <f t="shared" si="27"/>
        <v>0</v>
      </c>
      <c r="M107" s="117">
        <f t="shared" si="27"/>
        <v>0</v>
      </c>
      <c r="N107" s="117">
        <f t="shared" si="27"/>
        <v>0</v>
      </c>
      <c r="T107" s="50">
        <f t="shared" si="28"/>
        <v>0</v>
      </c>
      <c r="U107" s="50">
        <f t="shared" si="29"/>
        <v>0</v>
      </c>
      <c r="V107" s="73">
        <f t="shared" si="30"/>
        <v>0</v>
      </c>
      <c r="X107" s="50">
        <f t="shared" si="31"/>
        <v>0</v>
      </c>
      <c r="Y107" s="50">
        <f t="shared" si="32"/>
        <v>0</v>
      </c>
      <c r="Z107" s="73">
        <f t="shared" si="33"/>
        <v>0</v>
      </c>
      <c r="AE107" s="18" t="s">
        <v>57</v>
      </c>
      <c r="AF107" s="170"/>
      <c r="AG107" s="171"/>
      <c r="AH107" s="171"/>
      <c r="AI107" s="171"/>
      <c r="AJ107" s="171"/>
      <c r="AK107" s="171"/>
      <c r="AL107" s="171"/>
      <c r="AM107" s="172">
        <f>'DQE Panier France'!N430</f>
        <v>0</v>
      </c>
      <c r="AN107" s="177">
        <f t="shared" si="34"/>
        <v>0</v>
      </c>
    </row>
    <row r="108" spans="1:40" outlineLevel="1" x14ac:dyDescent="0.35">
      <c r="A108" s="18" t="s">
        <v>58</v>
      </c>
      <c r="B108" s="33"/>
      <c r="C108" s="33"/>
      <c r="D108" s="32"/>
      <c r="F108" s="71"/>
      <c r="G108" s="71"/>
      <c r="H108" s="33"/>
      <c r="I108" s="33"/>
      <c r="J108" s="32"/>
      <c r="L108" s="117">
        <f t="shared" ref="L108:N127" si="35">ROUND(L$4*$AN108,0)</f>
        <v>0</v>
      </c>
      <c r="M108" s="117">
        <f t="shared" si="35"/>
        <v>0</v>
      </c>
      <c r="N108" s="117">
        <f t="shared" si="35"/>
        <v>0</v>
      </c>
      <c r="T108" s="50">
        <f t="shared" si="28"/>
        <v>0</v>
      </c>
      <c r="U108" s="50">
        <f t="shared" si="29"/>
        <v>0</v>
      </c>
      <c r="V108" s="73">
        <f t="shared" si="30"/>
        <v>0</v>
      </c>
      <c r="X108" s="50">
        <f t="shared" si="31"/>
        <v>0</v>
      </c>
      <c r="Y108" s="50">
        <f t="shared" si="32"/>
        <v>0</v>
      </c>
      <c r="Z108" s="73">
        <f t="shared" si="33"/>
        <v>0</v>
      </c>
      <c r="AE108" s="18" t="s">
        <v>58</v>
      </c>
      <c r="AF108" s="170"/>
      <c r="AG108" s="171"/>
      <c r="AH108" s="171"/>
      <c r="AI108" s="171"/>
      <c r="AJ108" s="171"/>
      <c r="AK108" s="171"/>
      <c r="AL108" s="171"/>
      <c r="AM108" s="172">
        <f>'DQE Panier France'!N431</f>
        <v>0</v>
      </c>
      <c r="AN108" s="177">
        <f t="shared" si="34"/>
        <v>0</v>
      </c>
    </row>
    <row r="109" spans="1:40" outlineLevel="1" x14ac:dyDescent="0.35">
      <c r="A109" s="18" t="s">
        <v>59</v>
      </c>
      <c r="B109" s="33"/>
      <c r="C109" s="33"/>
      <c r="D109" s="32"/>
      <c r="F109" s="71"/>
      <c r="G109" s="71"/>
      <c r="H109" s="33"/>
      <c r="I109" s="33"/>
      <c r="J109" s="32"/>
      <c r="L109" s="117">
        <f t="shared" si="35"/>
        <v>0</v>
      </c>
      <c r="M109" s="117">
        <f t="shared" si="35"/>
        <v>0</v>
      </c>
      <c r="N109" s="117">
        <f t="shared" si="35"/>
        <v>0</v>
      </c>
      <c r="T109" s="50">
        <f t="shared" si="28"/>
        <v>0</v>
      </c>
      <c r="U109" s="50">
        <f t="shared" si="29"/>
        <v>0</v>
      </c>
      <c r="V109" s="73">
        <f t="shared" si="30"/>
        <v>0</v>
      </c>
      <c r="X109" s="50">
        <f t="shared" si="31"/>
        <v>0</v>
      </c>
      <c r="Y109" s="50">
        <f t="shared" si="32"/>
        <v>0</v>
      </c>
      <c r="Z109" s="73">
        <f t="shared" si="33"/>
        <v>0</v>
      </c>
      <c r="AE109" s="18" t="s">
        <v>59</v>
      </c>
      <c r="AF109" s="170"/>
      <c r="AG109" s="171"/>
      <c r="AH109" s="171"/>
      <c r="AI109" s="171"/>
      <c r="AJ109" s="171"/>
      <c r="AK109" s="171"/>
      <c r="AL109" s="171"/>
      <c r="AM109" s="172">
        <f>'DQE Panier France'!N432</f>
        <v>0</v>
      </c>
      <c r="AN109" s="177">
        <f t="shared" si="34"/>
        <v>0</v>
      </c>
    </row>
    <row r="110" spans="1:40" outlineLevel="1" x14ac:dyDescent="0.35">
      <c r="A110" s="18" t="s">
        <v>60</v>
      </c>
      <c r="B110" s="33"/>
      <c r="C110" s="33"/>
      <c r="D110" s="32"/>
      <c r="F110" s="71"/>
      <c r="G110" s="71"/>
      <c r="H110" s="33"/>
      <c r="I110" s="33"/>
      <c r="J110" s="32"/>
      <c r="L110" s="117">
        <f t="shared" si="35"/>
        <v>0</v>
      </c>
      <c r="M110" s="117">
        <f t="shared" si="35"/>
        <v>0</v>
      </c>
      <c r="N110" s="117">
        <f t="shared" si="35"/>
        <v>0</v>
      </c>
      <c r="T110" s="50">
        <f t="shared" si="28"/>
        <v>0</v>
      </c>
      <c r="U110" s="50">
        <f t="shared" si="29"/>
        <v>0</v>
      </c>
      <c r="V110" s="73">
        <f t="shared" si="30"/>
        <v>0</v>
      </c>
      <c r="X110" s="50">
        <f t="shared" si="31"/>
        <v>0</v>
      </c>
      <c r="Y110" s="50">
        <f t="shared" si="32"/>
        <v>0</v>
      </c>
      <c r="Z110" s="73">
        <f t="shared" si="33"/>
        <v>0</v>
      </c>
      <c r="AE110" s="18" t="s">
        <v>60</v>
      </c>
      <c r="AF110" s="170"/>
      <c r="AG110" s="171"/>
      <c r="AH110" s="171"/>
      <c r="AI110" s="171"/>
      <c r="AJ110" s="171"/>
      <c r="AK110" s="171"/>
      <c r="AL110" s="171"/>
      <c r="AM110" s="172">
        <f>'DQE Panier France'!N433</f>
        <v>0</v>
      </c>
      <c r="AN110" s="177">
        <f t="shared" si="34"/>
        <v>0</v>
      </c>
    </row>
    <row r="111" spans="1:40" outlineLevel="1" x14ac:dyDescent="0.35">
      <c r="A111" s="18" t="s">
        <v>61</v>
      </c>
      <c r="B111" s="33"/>
      <c r="C111" s="33"/>
      <c r="D111" s="32"/>
      <c r="F111" s="71"/>
      <c r="G111" s="71"/>
      <c r="H111" s="33"/>
      <c r="I111" s="33"/>
      <c r="J111" s="32"/>
      <c r="L111" s="117">
        <f t="shared" si="35"/>
        <v>0</v>
      </c>
      <c r="M111" s="117">
        <f t="shared" si="35"/>
        <v>0</v>
      </c>
      <c r="N111" s="117">
        <f t="shared" si="35"/>
        <v>0</v>
      </c>
      <c r="T111" s="50">
        <f t="shared" si="28"/>
        <v>0</v>
      </c>
      <c r="U111" s="50">
        <f t="shared" si="29"/>
        <v>0</v>
      </c>
      <c r="V111" s="73">
        <f t="shared" si="30"/>
        <v>0</v>
      </c>
      <c r="X111" s="50">
        <f t="shared" si="31"/>
        <v>0</v>
      </c>
      <c r="Y111" s="50">
        <f t="shared" si="32"/>
        <v>0</v>
      </c>
      <c r="Z111" s="73">
        <f t="shared" si="33"/>
        <v>0</v>
      </c>
      <c r="AE111" s="18" t="s">
        <v>61</v>
      </c>
      <c r="AF111" s="170"/>
      <c r="AG111" s="171"/>
      <c r="AH111" s="171"/>
      <c r="AI111" s="171"/>
      <c r="AJ111" s="171"/>
      <c r="AK111" s="171"/>
      <c r="AL111" s="171"/>
      <c r="AM111" s="172">
        <f>'DQE Panier France'!N434</f>
        <v>0</v>
      </c>
      <c r="AN111" s="177">
        <f t="shared" si="34"/>
        <v>0</v>
      </c>
    </row>
    <row r="112" spans="1:40" outlineLevel="1" x14ac:dyDescent="0.35">
      <c r="A112" s="18" t="s">
        <v>62</v>
      </c>
      <c r="B112" s="33"/>
      <c r="C112" s="33"/>
      <c r="D112" s="32"/>
      <c r="F112" s="71"/>
      <c r="G112" s="71"/>
      <c r="H112" s="33"/>
      <c r="I112" s="33"/>
      <c r="J112" s="32"/>
      <c r="L112" s="117">
        <f t="shared" si="35"/>
        <v>0</v>
      </c>
      <c r="M112" s="117">
        <f t="shared" si="35"/>
        <v>0</v>
      </c>
      <c r="N112" s="117">
        <f t="shared" si="35"/>
        <v>0</v>
      </c>
      <c r="T112" s="50">
        <f t="shared" si="28"/>
        <v>0</v>
      </c>
      <c r="U112" s="50">
        <f t="shared" si="29"/>
        <v>0</v>
      </c>
      <c r="V112" s="73">
        <f t="shared" si="30"/>
        <v>0</v>
      </c>
      <c r="X112" s="50">
        <f t="shared" si="31"/>
        <v>0</v>
      </c>
      <c r="Y112" s="50">
        <f t="shared" si="32"/>
        <v>0</v>
      </c>
      <c r="Z112" s="73">
        <f t="shared" si="33"/>
        <v>0</v>
      </c>
      <c r="AE112" s="18" t="s">
        <v>62</v>
      </c>
      <c r="AF112" s="170"/>
      <c r="AG112" s="171"/>
      <c r="AH112" s="171"/>
      <c r="AI112" s="171"/>
      <c r="AJ112" s="171"/>
      <c r="AK112" s="171"/>
      <c r="AL112" s="171"/>
      <c r="AM112" s="172">
        <f>'DQE Panier France'!N435</f>
        <v>0</v>
      </c>
      <c r="AN112" s="177">
        <f t="shared" si="34"/>
        <v>0</v>
      </c>
    </row>
    <row r="113" spans="1:40" outlineLevel="1" x14ac:dyDescent="0.35">
      <c r="A113" s="18" t="s">
        <v>63</v>
      </c>
      <c r="B113" s="33"/>
      <c r="C113" s="33"/>
      <c r="D113" s="32"/>
      <c r="F113" s="71"/>
      <c r="G113" s="71"/>
      <c r="H113" s="33"/>
      <c r="I113" s="33"/>
      <c r="J113" s="32"/>
      <c r="L113" s="117">
        <f t="shared" si="35"/>
        <v>0</v>
      </c>
      <c r="M113" s="117">
        <f t="shared" si="35"/>
        <v>0</v>
      </c>
      <c r="N113" s="117">
        <f t="shared" si="35"/>
        <v>0</v>
      </c>
      <c r="T113" s="50">
        <f t="shared" si="28"/>
        <v>0</v>
      </c>
      <c r="U113" s="50">
        <f t="shared" si="29"/>
        <v>0</v>
      </c>
      <c r="V113" s="73">
        <f t="shared" si="30"/>
        <v>0</v>
      </c>
      <c r="X113" s="50">
        <f t="shared" si="31"/>
        <v>0</v>
      </c>
      <c r="Y113" s="50">
        <f t="shared" si="32"/>
        <v>0</v>
      </c>
      <c r="Z113" s="73">
        <f t="shared" si="33"/>
        <v>0</v>
      </c>
      <c r="AE113" s="18" t="s">
        <v>63</v>
      </c>
      <c r="AF113" s="170"/>
      <c r="AG113" s="171"/>
      <c r="AH113" s="171"/>
      <c r="AI113" s="171"/>
      <c r="AJ113" s="171"/>
      <c r="AK113" s="171"/>
      <c r="AL113" s="171"/>
      <c r="AM113" s="172">
        <f>'DQE Panier France'!N436</f>
        <v>0</v>
      </c>
      <c r="AN113" s="177">
        <f t="shared" si="34"/>
        <v>0</v>
      </c>
    </row>
    <row r="114" spans="1:40" outlineLevel="1" x14ac:dyDescent="0.35">
      <c r="A114" s="18" t="s">
        <v>64</v>
      </c>
      <c r="B114" s="33"/>
      <c r="C114" s="33"/>
      <c r="D114" s="32"/>
      <c r="F114" s="71"/>
      <c r="G114" s="71"/>
      <c r="H114" s="33"/>
      <c r="I114" s="33"/>
      <c r="J114" s="32"/>
      <c r="L114" s="117">
        <f t="shared" si="35"/>
        <v>0</v>
      </c>
      <c r="M114" s="117">
        <f t="shared" si="35"/>
        <v>0</v>
      </c>
      <c r="N114" s="117">
        <f t="shared" si="35"/>
        <v>0</v>
      </c>
      <c r="T114" s="50">
        <f t="shared" si="28"/>
        <v>0</v>
      </c>
      <c r="U114" s="50">
        <f t="shared" si="29"/>
        <v>0</v>
      </c>
      <c r="V114" s="73">
        <f t="shared" si="30"/>
        <v>0</v>
      </c>
      <c r="X114" s="50">
        <f t="shared" si="31"/>
        <v>0</v>
      </c>
      <c r="Y114" s="50">
        <f t="shared" si="32"/>
        <v>0</v>
      </c>
      <c r="Z114" s="73">
        <f t="shared" si="33"/>
        <v>0</v>
      </c>
      <c r="AE114" s="18" t="s">
        <v>64</v>
      </c>
      <c r="AF114" s="170"/>
      <c r="AG114" s="171"/>
      <c r="AH114" s="171"/>
      <c r="AI114" s="171"/>
      <c r="AJ114" s="171"/>
      <c r="AK114" s="171"/>
      <c r="AL114" s="171"/>
      <c r="AM114" s="172">
        <f>'DQE Panier France'!N437</f>
        <v>0</v>
      </c>
      <c r="AN114" s="177">
        <f t="shared" si="34"/>
        <v>0</v>
      </c>
    </row>
    <row r="115" spans="1:40" outlineLevel="1" x14ac:dyDescent="0.35">
      <c r="A115" s="18" t="s">
        <v>65</v>
      </c>
      <c r="B115" s="33"/>
      <c r="C115" s="33"/>
      <c r="D115" s="32"/>
      <c r="F115" s="71"/>
      <c r="G115" s="71"/>
      <c r="H115" s="33"/>
      <c r="I115" s="33"/>
      <c r="J115" s="32"/>
      <c r="L115" s="117">
        <f t="shared" si="35"/>
        <v>0</v>
      </c>
      <c r="M115" s="117">
        <f t="shared" si="35"/>
        <v>0</v>
      </c>
      <c r="N115" s="117">
        <f t="shared" si="35"/>
        <v>0</v>
      </c>
      <c r="T115" s="50">
        <f t="shared" si="28"/>
        <v>0</v>
      </c>
      <c r="U115" s="50">
        <f t="shared" si="29"/>
        <v>0</v>
      </c>
      <c r="V115" s="73">
        <f t="shared" si="30"/>
        <v>0</v>
      </c>
      <c r="X115" s="50">
        <f t="shared" si="31"/>
        <v>0</v>
      </c>
      <c r="Y115" s="50">
        <f t="shared" si="32"/>
        <v>0</v>
      </c>
      <c r="Z115" s="73">
        <f t="shared" si="33"/>
        <v>0</v>
      </c>
      <c r="AE115" s="18" t="s">
        <v>65</v>
      </c>
      <c r="AF115" s="170"/>
      <c r="AG115" s="171"/>
      <c r="AH115" s="171"/>
      <c r="AI115" s="171"/>
      <c r="AJ115" s="171"/>
      <c r="AK115" s="171"/>
      <c r="AL115" s="171"/>
      <c r="AM115" s="172">
        <f>'DQE Panier France'!N438</f>
        <v>0</v>
      </c>
      <c r="AN115" s="177">
        <f t="shared" si="34"/>
        <v>0</v>
      </c>
    </row>
    <row r="116" spans="1:40" outlineLevel="1" x14ac:dyDescent="0.35">
      <c r="A116" s="18" t="s">
        <v>66</v>
      </c>
      <c r="B116" s="33"/>
      <c r="C116" s="33"/>
      <c r="D116" s="32"/>
      <c r="F116" s="71"/>
      <c r="G116" s="71"/>
      <c r="H116" s="33"/>
      <c r="I116" s="33"/>
      <c r="J116" s="32"/>
      <c r="L116" s="117">
        <f t="shared" si="35"/>
        <v>0</v>
      </c>
      <c r="M116" s="117">
        <f t="shared" si="35"/>
        <v>0</v>
      </c>
      <c r="N116" s="117">
        <f t="shared" si="35"/>
        <v>0</v>
      </c>
      <c r="T116" s="50">
        <f t="shared" si="28"/>
        <v>0</v>
      </c>
      <c r="U116" s="50">
        <f t="shared" si="29"/>
        <v>0</v>
      </c>
      <c r="V116" s="73">
        <f t="shared" si="30"/>
        <v>0</v>
      </c>
      <c r="X116" s="50">
        <f t="shared" si="31"/>
        <v>0</v>
      </c>
      <c r="Y116" s="50">
        <f t="shared" si="32"/>
        <v>0</v>
      </c>
      <c r="Z116" s="73">
        <f t="shared" si="33"/>
        <v>0</v>
      </c>
      <c r="AE116" s="18" t="s">
        <v>66</v>
      </c>
      <c r="AF116" s="170"/>
      <c r="AG116" s="171"/>
      <c r="AH116" s="171"/>
      <c r="AI116" s="171"/>
      <c r="AJ116" s="171"/>
      <c r="AK116" s="171"/>
      <c r="AL116" s="171"/>
      <c r="AM116" s="172">
        <f>'DQE Panier France'!N439</f>
        <v>0</v>
      </c>
      <c r="AN116" s="177">
        <f t="shared" si="34"/>
        <v>0</v>
      </c>
    </row>
    <row r="117" spans="1:40" outlineLevel="1" x14ac:dyDescent="0.35">
      <c r="A117" s="18" t="s">
        <v>67</v>
      </c>
      <c r="B117" s="33"/>
      <c r="C117" s="33"/>
      <c r="D117" s="32"/>
      <c r="F117" s="71"/>
      <c r="G117" s="71"/>
      <c r="H117" s="33"/>
      <c r="I117" s="33"/>
      <c r="J117" s="32"/>
      <c r="L117" s="117">
        <f t="shared" si="35"/>
        <v>0</v>
      </c>
      <c r="M117" s="117">
        <f t="shared" si="35"/>
        <v>0</v>
      </c>
      <c r="N117" s="117">
        <f t="shared" si="35"/>
        <v>0</v>
      </c>
      <c r="T117" s="50">
        <f t="shared" si="28"/>
        <v>0</v>
      </c>
      <c r="U117" s="50">
        <f t="shared" si="29"/>
        <v>0</v>
      </c>
      <c r="V117" s="73">
        <f t="shared" si="30"/>
        <v>0</v>
      </c>
      <c r="X117" s="50">
        <f t="shared" si="31"/>
        <v>0</v>
      </c>
      <c r="Y117" s="50">
        <f t="shared" si="32"/>
        <v>0</v>
      </c>
      <c r="Z117" s="73">
        <f t="shared" si="33"/>
        <v>0</v>
      </c>
      <c r="AE117" s="18" t="s">
        <v>67</v>
      </c>
      <c r="AF117" s="170"/>
      <c r="AG117" s="171"/>
      <c r="AH117" s="171"/>
      <c r="AI117" s="171"/>
      <c r="AJ117" s="171"/>
      <c r="AK117" s="171"/>
      <c r="AL117" s="171"/>
      <c r="AM117" s="172">
        <f>'DQE Panier France'!N440</f>
        <v>0</v>
      </c>
      <c r="AN117" s="177">
        <f t="shared" si="34"/>
        <v>0</v>
      </c>
    </row>
    <row r="118" spans="1:40" outlineLevel="1" x14ac:dyDescent="0.35">
      <c r="A118" s="18" t="s">
        <v>68</v>
      </c>
      <c r="B118" s="33"/>
      <c r="C118" s="33"/>
      <c r="D118" s="32"/>
      <c r="F118" s="71"/>
      <c r="G118" s="71"/>
      <c r="H118" s="33"/>
      <c r="I118" s="33"/>
      <c r="J118" s="32"/>
      <c r="L118" s="117">
        <f t="shared" si="35"/>
        <v>0</v>
      </c>
      <c r="M118" s="117">
        <f t="shared" si="35"/>
        <v>0</v>
      </c>
      <c r="N118" s="117">
        <f t="shared" si="35"/>
        <v>0</v>
      </c>
      <c r="T118" s="50">
        <f t="shared" si="28"/>
        <v>0</v>
      </c>
      <c r="U118" s="50">
        <f t="shared" si="29"/>
        <v>0</v>
      </c>
      <c r="V118" s="73">
        <f t="shared" si="30"/>
        <v>0</v>
      </c>
      <c r="X118" s="50">
        <f t="shared" si="31"/>
        <v>0</v>
      </c>
      <c r="Y118" s="50">
        <f t="shared" si="32"/>
        <v>0</v>
      </c>
      <c r="Z118" s="73">
        <f t="shared" si="33"/>
        <v>0</v>
      </c>
      <c r="AE118" s="18" t="s">
        <v>68</v>
      </c>
      <c r="AF118" s="170"/>
      <c r="AG118" s="171"/>
      <c r="AH118" s="171"/>
      <c r="AI118" s="171"/>
      <c r="AJ118" s="171"/>
      <c r="AK118" s="171"/>
      <c r="AL118" s="171"/>
      <c r="AM118" s="172">
        <f>'DQE Panier France'!N441</f>
        <v>0</v>
      </c>
      <c r="AN118" s="177">
        <f t="shared" si="34"/>
        <v>0</v>
      </c>
    </row>
    <row r="119" spans="1:40" outlineLevel="1" x14ac:dyDescent="0.35">
      <c r="A119" s="18" t="s">
        <v>69</v>
      </c>
      <c r="B119" s="33"/>
      <c r="C119" s="33"/>
      <c r="D119" s="32"/>
      <c r="F119" s="71"/>
      <c r="G119" s="71"/>
      <c r="H119" s="33"/>
      <c r="I119" s="33"/>
      <c r="J119" s="32"/>
      <c r="L119" s="117">
        <f t="shared" si="35"/>
        <v>0</v>
      </c>
      <c r="M119" s="117">
        <f t="shared" si="35"/>
        <v>0</v>
      </c>
      <c r="N119" s="117">
        <f t="shared" si="35"/>
        <v>0</v>
      </c>
      <c r="T119" s="50">
        <f t="shared" si="28"/>
        <v>0</v>
      </c>
      <c r="U119" s="50">
        <f t="shared" si="29"/>
        <v>0</v>
      </c>
      <c r="V119" s="73">
        <f t="shared" si="30"/>
        <v>0</v>
      </c>
      <c r="X119" s="50">
        <f t="shared" si="31"/>
        <v>0</v>
      </c>
      <c r="Y119" s="50">
        <f t="shared" si="32"/>
        <v>0</v>
      </c>
      <c r="Z119" s="73">
        <f t="shared" si="33"/>
        <v>0</v>
      </c>
      <c r="AE119" s="18" t="s">
        <v>69</v>
      </c>
      <c r="AF119" s="170"/>
      <c r="AG119" s="171"/>
      <c r="AH119" s="171"/>
      <c r="AI119" s="171"/>
      <c r="AJ119" s="171"/>
      <c r="AK119" s="171"/>
      <c r="AL119" s="171"/>
      <c r="AM119" s="172">
        <f>'DQE Panier France'!N442</f>
        <v>0</v>
      </c>
      <c r="AN119" s="177">
        <f t="shared" si="34"/>
        <v>0</v>
      </c>
    </row>
    <row r="120" spans="1:40" outlineLevel="1" x14ac:dyDescent="0.35">
      <c r="A120" s="18" t="s">
        <v>70</v>
      </c>
      <c r="B120" s="33"/>
      <c r="C120" s="33"/>
      <c r="D120" s="32"/>
      <c r="F120" s="71"/>
      <c r="G120" s="71"/>
      <c r="H120" s="54"/>
      <c r="I120" s="54"/>
      <c r="J120" s="55"/>
      <c r="L120" s="117">
        <f t="shared" si="35"/>
        <v>0</v>
      </c>
      <c r="M120" s="117">
        <f t="shared" si="35"/>
        <v>0</v>
      </c>
      <c r="N120" s="117">
        <f t="shared" si="35"/>
        <v>0</v>
      </c>
      <c r="T120" s="50">
        <f t="shared" si="28"/>
        <v>0</v>
      </c>
      <c r="U120" s="50">
        <f t="shared" si="29"/>
        <v>0</v>
      </c>
      <c r="V120" s="73">
        <f t="shared" si="30"/>
        <v>0</v>
      </c>
      <c r="X120" s="50">
        <f t="shared" si="31"/>
        <v>0</v>
      </c>
      <c r="Y120" s="50">
        <f t="shared" si="32"/>
        <v>0</v>
      </c>
      <c r="Z120" s="73">
        <f t="shared" si="33"/>
        <v>0</v>
      </c>
      <c r="AE120" s="18" t="s">
        <v>70</v>
      </c>
      <c r="AF120" s="170"/>
      <c r="AG120" s="171"/>
      <c r="AH120" s="171"/>
      <c r="AI120" s="171"/>
      <c r="AJ120" s="171"/>
      <c r="AK120" s="171"/>
      <c r="AL120" s="171"/>
      <c r="AM120" s="172">
        <f>'DQE Panier France'!N443</f>
        <v>0</v>
      </c>
      <c r="AN120" s="177">
        <f t="shared" si="34"/>
        <v>0</v>
      </c>
    </row>
    <row r="121" spans="1:40" outlineLevel="1" x14ac:dyDescent="0.35">
      <c r="A121" s="18" t="s">
        <v>71</v>
      </c>
      <c r="B121" s="33"/>
      <c r="C121" s="33"/>
      <c r="D121" s="32"/>
      <c r="F121" s="71"/>
      <c r="G121" s="71"/>
      <c r="H121" s="54"/>
      <c r="I121" s="54"/>
      <c r="J121" s="55"/>
      <c r="L121" s="117">
        <f t="shared" si="35"/>
        <v>0</v>
      </c>
      <c r="M121" s="117">
        <f t="shared" si="35"/>
        <v>0</v>
      </c>
      <c r="N121" s="117">
        <f t="shared" si="35"/>
        <v>0</v>
      </c>
      <c r="T121" s="50">
        <f t="shared" si="28"/>
        <v>0</v>
      </c>
      <c r="U121" s="50">
        <f t="shared" si="29"/>
        <v>0</v>
      </c>
      <c r="V121" s="73">
        <f t="shared" si="30"/>
        <v>0</v>
      </c>
      <c r="X121" s="50">
        <f t="shared" si="31"/>
        <v>0</v>
      </c>
      <c r="Y121" s="50">
        <f t="shared" si="32"/>
        <v>0</v>
      </c>
      <c r="Z121" s="73">
        <f t="shared" si="33"/>
        <v>0</v>
      </c>
      <c r="AE121" s="18" t="s">
        <v>71</v>
      </c>
      <c r="AF121" s="170"/>
      <c r="AG121" s="171"/>
      <c r="AH121" s="171"/>
      <c r="AI121" s="171"/>
      <c r="AJ121" s="171"/>
      <c r="AK121" s="171"/>
      <c r="AL121" s="171"/>
      <c r="AM121" s="172">
        <f>'DQE Panier France'!N444</f>
        <v>0</v>
      </c>
      <c r="AN121" s="177">
        <f t="shared" si="34"/>
        <v>0</v>
      </c>
    </row>
    <row r="122" spans="1:40" outlineLevel="1" x14ac:dyDescent="0.35">
      <c r="A122" s="18" t="s">
        <v>72</v>
      </c>
      <c r="B122" s="33"/>
      <c r="C122" s="33"/>
      <c r="D122" s="32"/>
      <c r="F122" s="71"/>
      <c r="G122" s="71"/>
      <c r="H122" s="54"/>
      <c r="I122" s="54"/>
      <c r="J122" s="55"/>
      <c r="L122" s="117">
        <f t="shared" si="35"/>
        <v>0</v>
      </c>
      <c r="M122" s="117">
        <f t="shared" si="35"/>
        <v>0</v>
      </c>
      <c r="N122" s="117">
        <f t="shared" si="35"/>
        <v>0</v>
      </c>
      <c r="T122" s="50">
        <f t="shared" si="28"/>
        <v>0</v>
      </c>
      <c r="U122" s="50">
        <f t="shared" si="29"/>
        <v>0</v>
      </c>
      <c r="V122" s="73">
        <f t="shared" si="30"/>
        <v>0</v>
      </c>
      <c r="X122" s="50">
        <f t="shared" si="31"/>
        <v>0</v>
      </c>
      <c r="Y122" s="50">
        <f t="shared" si="32"/>
        <v>0</v>
      </c>
      <c r="Z122" s="73">
        <f t="shared" si="33"/>
        <v>0</v>
      </c>
      <c r="AE122" s="18" t="s">
        <v>72</v>
      </c>
      <c r="AF122" s="170"/>
      <c r="AG122" s="171"/>
      <c r="AH122" s="171"/>
      <c r="AI122" s="171"/>
      <c r="AJ122" s="171"/>
      <c r="AK122" s="171"/>
      <c r="AL122" s="171"/>
      <c r="AM122" s="172">
        <f>'DQE Panier France'!N445</f>
        <v>0</v>
      </c>
      <c r="AN122" s="177">
        <f t="shared" si="34"/>
        <v>0</v>
      </c>
    </row>
    <row r="123" spans="1:40" outlineLevel="1" x14ac:dyDescent="0.35">
      <c r="A123" s="18" t="s">
        <v>73</v>
      </c>
      <c r="B123" s="33"/>
      <c r="C123" s="33"/>
      <c r="D123" s="32"/>
      <c r="F123" s="71"/>
      <c r="G123" s="71"/>
      <c r="H123" s="54"/>
      <c r="I123" s="54"/>
      <c r="J123" s="55"/>
      <c r="L123" s="117">
        <f t="shared" si="35"/>
        <v>3</v>
      </c>
      <c r="M123" s="117">
        <f t="shared" si="35"/>
        <v>2</v>
      </c>
      <c r="N123" s="117">
        <f t="shared" si="35"/>
        <v>1</v>
      </c>
      <c r="T123" s="50">
        <f t="shared" si="28"/>
        <v>0</v>
      </c>
      <c r="U123" s="50">
        <f t="shared" si="29"/>
        <v>0</v>
      </c>
      <c r="V123" s="73">
        <f t="shared" si="30"/>
        <v>0</v>
      </c>
      <c r="X123" s="50">
        <f t="shared" si="31"/>
        <v>0</v>
      </c>
      <c r="Y123" s="50">
        <f t="shared" si="32"/>
        <v>0</v>
      </c>
      <c r="Z123" s="73">
        <f t="shared" si="33"/>
        <v>0</v>
      </c>
      <c r="AE123" s="18" t="s">
        <v>73</v>
      </c>
      <c r="AF123" s="173">
        <f>'DQE Panier France'!N61</f>
        <v>0</v>
      </c>
      <c r="AG123" s="74">
        <f>'DQE Panier France'!N100</f>
        <v>14.625293664478955</v>
      </c>
      <c r="AH123" s="74">
        <f>'DQE Panier France'!N138</f>
        <v>0</v>
      </c>
      <c r="AI123" s="74">
        <f>'DQE Panier France'!N176</f>
        <v>0</v>
      </c>
      <c r="AJ123" s="74">
        <f>'DQE Panier France'!N214</f>
        <v>0</v>
      </c>
      <c r="AK123" s="74">
        <f>'DQE Panier France'!N252</f>
        <v>0</v>
      </c>
      <c r="AL123" s="74">
        <f>'DQE Panier France'!N327</f>
        <v>0</v>
      </c>
      <c r="AM123" s="172">
        <f>'DQE Panier France'!N446</f>
        <v>5.1208792484356875</v>
      </c>
      <c r="AN123" s="177">
        <f t="shared" si="34"/>
        <v>19.746172912914641</v>
      </c>
    </row>
    <row r="124" spans="1:40" outlineLevel="1" x14ac:dyDescent="0.35">
      <c r="A124" s="18" t="s">
        <v>19</v>
      </c>
      <c r="B124" s="33"/>
      <c r="C124" s="33"/>
      <c r="D124" s="32"/>
      <c r="F124" s="71"/>
      <c r="G124" s="71"/>
      <c r="H124" s="54"/>
      <c r="I124" s="54"/>
      <c r="J124" s="55"/>
      <c r="L124" s="117">
        <f t="shared" si="35"/>
        <v>6</v>
      </c>
      <c r="M124" s="117">
        <f t="shared" si="35"/>
        <v>4</v>
      </c>
      <c r="N124" s="117">
        <f t="shared" si="35"/>
        <v>2</v>
      </c>
      <c r="T124" s="50">
        <f t="shared" si="28"/>
        <v>0</v>
      </c>
      <c r="U124" s="50">
        <f t="shared" si="29"/>
        <v>0</v>
      </c>
      <c r="V124" s="73">
        <f t="shared" si="30"/>
        <v>0</v>
      </c>
      <c r="X124" s="50">
        <f t="shared" si="31"/>
        <v>0</v>
      </c>
      <c r="Y124" s="50">
        <f t="shared" si="32"/>
        <v>0</v>
      </c>
      <c r="Z124" s="73">
        <f t="shared" si="33"/>
        <v>0</v>
      </c>
      <c r="AE124" s="18" t="s">
        <v>19</v>
      </c>
      <c r="AF124" s="173">
        <f>'DQE Panier France'!N62</f>
        <v>0</v>
      </c>
      <c r="AG124" s="74">
        <f>'DQE Panier France'!N101</f>
        <v>15.639359126372472</v>
      </c>
      <c r="AH124" s="74">
        <f>'DQE Panier France'!N139</f>
        <v>13.03279927197706</v>
      </c>
      <c r="AI124" s="74">
        <f>'DQE Panier France'!N177</f>
        <v>0</v>
      </c>
      <c r="AJ124" s="74">
        <f>'DQE Panier France'!N215</f>
        <v>0</v>
      </c>
      <c r="AK124" s="74">
        <f>'DQE Panier France'!N253</f>
        <v>0</v>
      </c>
      <c r="AL124" s="74">
        <f>'DQE Panier France'!N328</f>
        <v>0</v>
      </c>
      <c r="AM124" s="172">
        <f>'DQE Panier France'!N447</f>
        <v>10.03922822463203</v>
      </c>
      <c r="AN124" s="177">
        <f t="shared" si="34"/>
        <v>38.711386622981564</v>
      </c>
    </row>
    <row r="125" spans="1:40" outlineLevel="1" x14ac:dyDescent="0.35">
      <c r="A125" s="18" t="s">
        <v>20</v>
      </c>
      <c r="B125" s="33"/>
      <c r="C125" s="33"/>
      <c r="D125" s="32"/>
      <c r="F125" s="71"/>
      <c r="G125" s="71"/>
      <c r="H125" s="54"/>
      <c r="I125" s="54"/>
      <c r="J125" s="55"/>
      <c r="L125" s="117">
        <f t="shared" si="35"/>
        <v>9</v>
      </c>
      <c r="M125" s="117">
        <f t="shared" si="35"/>
        <v>6</v>
      </c>
      <c r="N125" s="117">
        <f t="shared" si="35"/>
        <v>3</v>
      </c>
      <c r="T125" s="50">
        <f t="shared" si="28"/>
        <v>0</v>
      </c>
      <c r="U125" s="50">
        <f t="shared" si="29"/>
        <v>0</v>
      </c>
      <c r="V125" s="73">
        <f t="shared" si="30"/>
        <v>0</v>
      </c>
      <c r="X125" s="50">
        <f t="shared" si="31"/>
        <v>0</v>
      </c>
      <c r="Y125" s="50">
        <f t="shared" si="32"/>
        <v>0</v>
      </c>
      <c r="Z125" s="73">
        <f t="shared" si="33"/>
        <v>0</v>
      </c>
      <c r="AE125" s="18" t="s">
        <v>20</v>
      </c>
      <c r="AF125" s="173">
        <f>'DQE Panier France'!N63</f>
        <v>0</v>
      </c>
      <c r="AG125" s="74">
        <f>'DQE Panier France'!N102</f>
        <v>15.58385060488731</v>
      </c>
      <c r="AH125" s="74">
        <f>'DQE Panier France'!N140</f>
        <v>15.583850604887308</v>
      </c>
      <c r="AI125" s="74">
        <f>'DQE Panier France'!N178</f>
        <v>12.986542170739426</v>
      </c>
      <c r="AJ125" s="74">
        <f>'DQE Panier France'!N216</f>
        <v>0</v>
      </c>
      <c r="AK125" s="74">
        <f>'DQE Panier France'!N254</f>
        <v>0</v>
      </c>
      <c r="AL125" s="74">
        <f>'DQE Panier France'!N329</f>
        <v>0</v>
      </c>
      <c r="AM125" s="172">
        <f>'DQE Panier France'!N448</f>
        <v>15.460103150394323</v>
      </c>
      <c r="AN125" s="177">
        <f t="shared" si="34"/>
        <v>59.614346530908371</v>
      </c>
    </row>
    <row r="126" spans="1:40" outlineLevel="1" x14ac:dyDescent="0.35">
      <c r="A126" s="18" t="s">
        <v>21</v>
      </c>
      <c r="B126" s="33"/>
      <c r="C126" s="33"/>
      <c r="D126" s="32"/>
      <c r="F126" s="71"/>
      <c r="G126" s="71"/>
      <c r="H126" s="54"/>
      <c r="I126" s="54"/>
      <c r="J126" s="55"/>
      <c r="L126" s="117">
        <f t="shared" si="35"/>
        <v>11</v>
      </c>
      <c r="M126" s="117">
        <f t="shared" si="35"/>
        <v>8</v>
      </c>
      <c r="N126" s="117">
        <f t="shared" si="35"/>
        <v>4</v>
      </c>
      <c r="T126" s="50">
        <f t="shared" si="28"/>
        <v>0</v>
      </c>
      <c r="U126" s="50">
        <f t="shared" si="29"/>
        <v>0</v>
      </c>
      <c r="V126" s="73">
        <f t="shared" si="30"/>
        <v>0</v>
      </c>
      <c r="X126" s="50">
        <f t="shared" si="31"/>
        <v>0</v>
      </c>
      <c r="Y126" s="50">
        <f t="shared" si="32"/>
        <v>0</v>
      </c>
      <c r="Z126" s="73">
        <f t="shared" si="33"/>
        <v>0</v>
      </c>
      <c r="AE126" s="18" t="s">
        <v>21</v>
      </c>
      <c r="AF126" s="173">
        <f>'DQE Panier France'!N64</f>
        <v>0</v>
      </c>
      <c r="AG126" s="74">
        <f>'DQE Panier France'!N103</f>
        <v>12.144654076067319</v>
      </c>
      <c r="AH126" s="74">
        <f>'DQE Panier France'!N141</f>
        <v>15.42178295373628</v>
      </c>
      <c r="AI126" s="74">
        <f>'DQE Panier France'!N179</f>
        <v>15.42178295373628</v>
      </c>
      <c r="AJ126" s="74">
        <f>'DQE Panier France'!N217</f>
        <v>12.851485794780235</v>
      </c>
      <c r="AK126" s="74">
        <f>'DQE Panier France'!N255</f>
        <v>0</v>
      </c>
      <c r="AL126" s="74">
        <f>'DQE Panier France'!N330</f>
        <v>0</v>
      </c>
      <c r="AM126" s="172">
        <f>'DQE Panier France'!N449</f>
        <v>19.551634115453577</v>
      </c>
      <c r="AN126" s="177">
        <f t="shared" si="34"/>
        <v>75.39133989377369</v>
      </c>
    </row>
    <row r="127" spans="1:40" outlineLevel="1" x14ac:dyDescent="0.35">
      <c r="A127" s="18" t="s">
        <v>22</v>
      </c>
      <c r="B127" s="33"/>
      <c r="C127" s="33"/>
      <c r="D127" s="32"/>
      <c r="F127" s="71"/>
      <c r="G127" s="71"/>
      <c r="H127" s="54"/>
      <c r="I127" s="54"/>
      <c r="J127" s="55"/>
      <c r="L127" s="117">
        <f t="shared" si="35"/>
        <v>13</v>
      </c>
      <c r="M127" s="117">
        <f t="shared" si="35"/>
        <v>8</v>
      </c>
      <c r="N127" s="117">
        <f t="shared" si="35"/>
        <v>4</v>
      </c>
      <c r="T127" s="50">
        <f t="shared" si="28"/>
        <v>0</v>
      </c>
      <c r="U127" s="50">
        <f t="shared" si="29"/>
        <v>0</v>
      </c>
      <c r="V127" s="73">
        <f t="shared" si="30"/>
        <v>0</v>
      </c>
      <c r="X127" s="50">
        <f t="shared" si="31"/>
        <v>0</v>
      </c>
      <c r="Y127" s="50">
        <f t="shared" si="32"/>
        <v>0</v>
      </c>
      <c r="Z127" s="73">
        <f t="shared" si="33"/>
        <v>0</v>
      </c>
      <c r="AE127" s="18" t="s">
        <v>22</v>
      </c>
      <c r="AF127" s="173">
        <f>'DQE Panier France'!N65</f>
        <v>0</v>
      </c>
      <c r="AG127" s="74">
        <f>'DQE Panier France'!N104</f>
        <v>7.8206199110739041</v>
      </c>
      <c r="AH127" s="74">
        <f>'DQE Panier France'!N142</f>
        <v>11.730929866610856</v>
      </c>
      <c r="AI127" s="74">
        <f>'DQE Panier France'!N180</f>
        <v>14.896418878236007</v>
      </c>
      <c r="AJ127" s="74">
        <f>'DQE Panier France'!N218</f>
        <v>14.896418878236007</v>
      </c>
      <c r="AK127" s="74">
        <f>'DQE Panier France'!N256</f>
        <v>12.413682398530007</v>
      </c>
      <c r="AL127" s="74">
        <f>'DQE Panier France'!N331</f>
        <v>0</v>
      </c>
      <c r="AM127" s="172">
        <f>'DQE Panier France'!N450</f>
        <v>21.623881612021133</v>
      </c>
      <c r="AN127" s="177">
        <f t="shared" si="34"/>
        <v>83.381951544707917</v>
      </c>
    </row>
    <row r="128" spans="1:40" outlineLevel="1" x14ac:dyDescent="0.35">
      <c r="A128" s="18" t="s">
        <v>23</v>
      </c>
      <c r="B128" s="33"/>
      <c r="C128" s="33"/>
      <c r="D128" s="32"/>
      <c r="F128" s="71"/>
      <c r="G128" s="71"/>
      <c r="H128" s="54"/>
      <c r="I128" s="54"/>
      <c r="J128" s="55"/>
      <c r="L128" s="117">
        <f t="shared" ref="L128:N148" si="36">ROUND(L$4*$AN128,0)</f>
        <v>16</v>
      </c>
      <c r="M128" s="117">
        <f t="shared" si="36"/>
        <v>10</v>
      </c>
      <c r="N128" s="117">
        <f t="shared" si="36"/>
        <v>5</v>
      </c>
      <c r="T128" s="50">
        <f t="shared" si="28"/>
        <v>0</v>
      </c>
      <c r="U128" s="50">
        <f t="shared" si="29"/>
        <v>0</v>
      </c>
      <c r="V128" s="73">
        <f t="shared" si="30"/>
        <v>0</v>
      </c>
      <c r="X128" s="50">
        <f t="shared" si="31"/>
        <v>0</v>
      </c>
      <c r="Y128" s="50">
        <f t="shared" si="32"/>
        <v>0</v>
      </c>
      <c r="Z128" s="73">
        <f t="shared" si="33"/>
        <v>0</v>
      </c>
      <c r="AE128" s="18" t="s">
        <v>23</v>
      </c>
      <c r="AF128" s="173">
        <f>'DQE Panier France'!N66</f>
        <v>0</v>
      </c>
      <c r="AG128" s="74">
        <f>'DQE Panier France'!N105</f>
        <v>7.3020999682165213</v>
      </c>
      <c r="AH128" s="74">
        <f>'DQE Panier France'!N143</f>
        <v>8.8510302645048728</v>
      </c>
      <c r="AI128" s="74">
        <f>'DQE Panier France'!N181</f>
        <v>13.276545396757312</v>
      </c>
      <c r="AJ128" s="74">
        <f>'DQE Panier France'!N219</f>
        <v>16.859105265723571</v>
      </c>
      <c r="AK128" s="74">
        <f>'DQE Panier France'!N257</f>
        <v>16.859105265723567</v>
      </c>
      <c r="AL128" s="74">
        <f>'DQE Panier France'!N332</f>
        <v>14.049254388102987</v>
      </c>
      <c r="AM128" s="172">
        <f>'DQE Panier France'!N451</f>
        <v>27.029695549718632</v>
      </c>
      <c r="AN128" s="177">
        <f t="shared" si="34"/>
        <v>104.22683609874747</v>
      </c>
    </row>
    <row r="129" spans="1:40" outlineLevel="1" x14ac:dyDescent="0.35">
      <c r="A129" s="18" t="s">
        <v>24</v>
      </c>
      <c r="B129" s="33"/>
      <c r="C129" s="33"/>
      <c r="D129" s="32"/>
      <c r="F129" s="71"/>
      <c r="G129" s="71"/>
      <c r="H129" s="54"/>
      <c r="I129" s="54"/>
      <c r="J129" s="55"/>
      <c r="L129" s="117">
        <f t="shared" si="36"/>
        <v>15</v>
      </c>
      <c r="M129" s="117">
        <f t="shared" si="36"/>
        <v>10</v>
      </c>
      <c r="N129" s="117">
        <f t="shared" si="36"/>
        <v>5</v>
      </c>
      <c r="T129" s="50">
        <f t="shared" si="28"/>
        <v>0</v>
      </c>
      <c r="U129" s="50">
        <f t="shared" si="29"/>
        <v>0</v>
      </c>
      <c r="V129" s="73">
        <f t="shared" si="30"/>
        <v>0</v>
      </c>
      <c r="X129" s="50">
        <f t="shared" si="31"/>
        <v>0</v>
      </c>
      <c r="Y129" s="50">
        <f t="shared" si="32"/>
        <v>0</v>
      </c>
      <c r="Z129" s="73">
        <f t="shared" si="33"/>
        <v>0</v>
      </c>
      <c r="AE129" s="18" t="s">
        <v>24</v>
      </c>
      <c r="AF129" s="173">
        <f>'DQE Panier France'!N67</f>
        <v>2.3311297623509222</v>
      </c>
      <c r="AG129" s="74">
        <f>'DQE Panier France'!N106</f>
        <v>4.2024126773245785</v>
      </c>
      <c r="AH129" s="74">
        <f>'DQE Panier France'!N144</f>
        <v>7.8795237699835825</v>
      </c>
      <c r="AI129" s="74">
        <f>'DQE Panier France'!N182</f>
        <v>9.5509379030104053</v>
      </c>
      <c r="AJ129" s="74">
        <f>'DQE Panier France'!N220</f>
        <v>14.326406854515605</v>
      </c>
      <c r="AK129" s="74">
        <f>'DQE Panier France'!N258</f>
        <v>18.192262672400773</v>
      </c>
      <c r="AL129" s="74">
        <f>'DQE Panier France'!N333</f>
        <v>18.192262672400773</v>
      </c>
      <c r="AM129" s="172">
        <f>'DQE Panier France'!N452</f>
        <v>26.146574592690925</v>
      </c>
      <c r="AN129" s="177">
        <f t="shared" si="34"/>
        <v>100.82151090467757</v>
      </c>
    </row>
    <row r="130" spans="1:40" outlineLevel="1" x14ac:dyDescent="0.35">
      <c r="A130" s="18" t="s">
        <v>25</v>
      </c>
      <c r="B130" s="33"/>
      <c r="C130" s="33"/>
      <c r="D130" s="32"/>
      <c r="F130" s="71"/>
      <c r="G130" s="71"/>
      <c r="H130" s="54"/>
      <c r="I130" s="54"/>
      <c r="J130" s="55"/>
      <c r="L130" s="117">
        <f t="shared" si="36"/>
        <v>14</v>
      </c>
      <c r="M130" s="117">
        <f t="shared" si="36"/>
        <v>9</v>
      </c>
      <c r="N130" s="117">
        <f t="shared" si="36"/>
        <v>5</v>
      </c>
      <c r="T130" s="50">
        <f t="shared" si="28"/>
        <v>0</v>
      </c>
      <c r="U130" s="50">
        <f t="shared" si="29"/>
        <v>0</v>
      </c>
      <c r="V130" s="73">
        <f t="shared" si="30"/>
        <v>0</v>
      </c>
      <c r="X130" s="50">
        <f t="shared" si="31"/>
        <v>0</v>
      </c>
      <c r="Y130" s="50">
        <f t="shared" si="32"/>
        <v>0</v>
      </c>
      <c r="Z130" s="73">
        <f t="shared" si="33"/>
        <v>0</v>
      </c>
      <c r="AE130" s="18" t="s">
        <v>25</v>
      </c>
      <c r="AF130" s="173">
        <f>'DQE Panier France'!N68</f>
        <v>6.0434907134960314</v>
      </c>
      <c r="AG130" s="74">
        <f>'DQE Panier France'!N107</f>
        <v>1.4667551961654861</v>
      </c>
      <c r="AH130" s="74">
        <f>'DQE Panier France'!N145</f>
        <v>4.6936166277295568</v>
      </c>
      <c r="AI130" s="74">
        <f>'DQE Panier France'!N183</f>
        <v>8.8005311769929193</v>
      </c>
      <c r="AJ130" s="74">
        <f>'DQE Panier France'!N221</f>
        <v>10.667310517567175</v>
      </c>
      <c r="AK130" s="74">
        <f>'DQE Panier France'!N259</f>
        <v>16.000965776350764</v>
      </c>
      <c r="AL130" s="74">
        <f>'DQE Panier France'!N334</f>
        <v>20.318686700127955</v>
      </c>
      <c r="AM130" s="172">
        <f>'DQE Panier France'!N453</f>
        <v>23.806395661429711</v>
      </c>
      <c r="AN130" s="177">
        <f t="shared" si="34"/>
        <v>91.797752369859609</v>
      </c>
    </row>
    <row r="131" spans="1:40" outlineLevel="1" x14ac:dyDescent="0.35">
      <c r="A131" s="18" t="s">
        <v>26</v>
      </c>
      <c r="B131" s="33"/>
      <c r="C131" s="33"/>
      <c r="D131" s="32"/>
      <c r="F131" s="71"/>
      <c r="G131" s="71"/>
      <c r="H131" s="54"/>
      <c r="I131" s="54"/>
      <c r="J131" s="55"/>
      <c r="L131" s="117">
        <f t="shared" si="36"/>
        <v>14</v>
      </c>
      <c r="M131" s="117">
        <f t="shared" si="36"/>
        <v>9</v>
      </c>
      <c r="N131" s="117">
        <f t="shared" si="36"/>
        <v>5</v>
      </c>
      <c r="T131" s="50">
        <f t="shared" si="28"/>
        <v>0</v>
      </c>
      <c r="U131" s="50">
        <f t="shared" si="29"/>
        <v>0</v>
      </c>
      <c r="V131" s="73">
        <f t="shared" si="30"/>
        <v>0</v>
      </c>
      <c r="X131" s="50">
        <f t="shared" si="31"/>
        <v>0</v>
      </c>
      <c r="Y131" s="50">
        <f t="shared" si="32"/>
        <v>0</v>
      </c>
      <c r="Z131" s="73">
        <f t="shared" si="33"/>
        <v>0</v>
      </c>
      <c r="AE131" s="18" t="s">
        <v>26</v>
      </c>
      <c r="AF131" s="173">
        <f>'DQE Panier France'!N69</f>
        <v>11.326128228888555</v>
      </c>
      <c r="AG131" s="74">
        <f>'DQE Panier France'!N108</f>
        <v>0.38950773992677024</v>
      </c>
      <c r="AH131" s="74">
        <f>'DQE Panier France'!N146</f>
        <v>1.947538699633852</v>
      </c>
      <c r="AI131" s="74">
        <f>'DQE Panier France'!N184</f>
        <v>6.2321238388283273</v>
      </c>
      <c r="AJ131" s="74">
        <f>'DQE Panier France'!N222</f>
        <v>11.685232197803112</v>
      </c>
      <c r="AK131" s="74">
        <f>'DQE Panier France'!N260</f>
        <v>14.163917815518921</v>
      </c>
      <c r="AL131" s="74">
        <f>'DQE Panier France'!N335</f>
        <v>21.245876723278389</v>
      </c>
      <c r="AM131" s="172">
        <f>'DQE Panier France'!N454</f>
        <v>23.455895946931296</v>
      </c>
      <c r="AN131" s="177">
        <f t="shared" si="34"/>
        <v>90.446221190809212</v>
      </c>
    </row>
    <row r="132" spans="1:40" outlineLevel="1" x14ac:dyDescent="0.35">
      <c r="A132" s="18" t="s">
        <v>27</v>
      </c>
      <c r="B132" s="33"/>
      <c r="C132" s="33"/>
      <c r="D132" s="32"/>
      <c r="F132" s="71"/>
      <c r="G132" s="71"/>
      <c r="H132" s="54"/>
      <c r="I132" s="54"/>
      <c r="J132" s="55"/>
      <c r="L132" s="117">
        <f t="shared" si="36"/>
        <v>12</v>
      </c>
      <c r="M132" s="117">
        <f t="shared" si="36"/>
        <v>8</v>
      </c>
      <c r="N132" s="117">
        <f t="shared" si="36"/>
        <v>4</v>
      </c>
      <c r="T132" s="50">
        <f t="shared" si="28"/>
        <v>0</v>
      </c>
      <c r="U132" s="50">
        <f t="shared" si="29"/>
        <v>0</v>
      </c>
      <c r="V132" s="73">
        <f t="shared" si="30"/>
        <v>0</v>
      </c>
      <c r="X132" s="50">
        <f t="shared" si="31"/>
        <v>0</v>
      </c>
      <c r="Y132" s="50">
        <f t="shared" si="32"/>
        <v>0</v>
      </c>
      <c r="Z132" s="73">
        <f t="shared" si="33"/>
        <v>0</v>
      </c>
      <c r="AE132" s="18" t="s">
        <v>27</v>
      </c>
      <c r="AF132" s="173">
        <f>'DQE Panier France'!N70</f>
        <v>21.026027793443834</v>
      </c>
      <c r="AG132" s="74">
        <f>'DQE Panier France'!N109</f>
        <v>0</v>
      </c>
      <c r="AH132" s="74">
        <f>'DQE Panier France'!N147</f>
        <v>0.45605750425216196</v>
      </c>
      <c r="AI132" s="74">
        <f>'DQE Panier France'!N185</f>
        <v>2.2802875212608105</v>
      </c>
      <c r="AJ132" s="74">
        <f>'DQE Panier France'!N223</f>
        <v>7.2969200680345949</v>
      </c>
      <c r="AK132" s="74">
        <f>'DQE Panier France'!N261</f>
        <v>13.681725127564864</v>
      </c>
      <c r="AL132" s="74">
        <f>'DQE Panier France'!N336</f>
        <v>16.583909245533171</v>
      </c>
      <c r="AM132" s="172">
        <f>'DQE Panier France'!N455</f>
        <v>21.472221660802319</v>
      </c>
      <c r="AN132" s="177">
        <f t="shared" si="34"/>
        <v>82.797148920891743</v>
      </c>
    </row>
    <row r="133" spans="1:40" outlineLevel="1" x14ac:dyDescent="0.35">
      <c r="A133" s="18" t="s">
        <v>28</v>
      </c>
      <c r="B133" s="33"/>
      <c r="C133" s="33"/>
      <c r="D133" s="32"/>
      <c r="F133" s="71"/>
      <c r="G133" s="71"/>
      <c r="H133" s="54"/>
      <c r="I133" s="54"/>
      <c r="J133" s="55"/>
      <c r="L133" s="117">
        <f t="shared" si="36"/>
        <v>11</v>
      </c>
      <c r="M133" s="117">
        <f t="shared" si="36"/>
        <v>7</v>
      </c>
      <c r="N133" s="117">
        <f t="shared" si="36"/>
        <v>4</v>
      </c>
      <c r="T133" s="50">
        <f t="shared" si="28"/>
        <v>0</v>
      </c>
      <c r="U133" s="50">
        <f t="shared" si="29"/>
        <v>0</v>
      </c>
      <c r="V133" s="73">
        <f t="shared" si="30"/>
        <v>0</v>
      </c>
      <c r="X133" s="50">
        <f t="shared" si="31"/>
        <v>0</v>
      </c>
      <c r="Y133" s="50">
        <f t="shared" si="32"/>
        <v>0</v>
      </c>
      <c r="Z133" s="73">
        <f t="shared" si="33"/>
        <v>0</v>
      </c>
      <c r="AE133" s="18" t="s">
        <v>28</v>
      </c>
      <c r="AF133" s="173">
        <f>'DQE Panier France'!N71</f>
        <v>26.144919753634326</v>
      </c>
      <c r="AG133" s="74">
        <f>'DQE Panier France'!N110</f>
        <v>0</v>
      </c>
      <c r="AH133" s="74">
        <f>'DQE Panier France'!N148</f>
        <v>0</v>
      </c>
      <c r="AI133" s="74">
        <f>'DQE Panier France'!N186</f>
        <v>0.5301953738637839</v>
      </c>
      <c r="AJ133" s="74">
        <f>'DQE Panier France'!N224</f>
        <v>2.6509768693189195</v>
      </c>
      <c r="AK133" s="74">
        <f>'DQE Panier France'!N262</f>
        <v>8.483125981820546</v>
      </c>
      <c r="AL133" s="74">
        <f>'DQE Panier France'!N337</f>
        <v>15.905861215913514</v>
      </c>
      <c r="AM133" s="172">
        <f>'DQE Panier France'!N456</f>
        <v>18.80772042502819</v>
      </c>
      <c r="AN133" s="177">
        <f t="shared" si="34"/>
        <v>72.522799619579288</v>
      </c>
    </row>
    <row r="134" spans="1:40" outlineLevel="1" x14ac:dyDescent="0.35">
      <c r="A134" s="18" t="s">
        <v>29</v>
      </c>
      <c r="B134" s="33"/>
      <c r="C134" s="33"/>
      <c r="D134" s="32"/>
      <c r="F134" s="71"/>
      <c r="G134" s="71"/>
      <c r="H134" s="54"/>
      <c r="I134" s="54"/>
      <c r="J134" s="55"/>
      <c r="L134" s="117">
        <f t="shared" si="36"/>
        <v>10</v>
      </c>
      <c r="M134" s="117">
        <f t="shared" si="36"/>
        <v>7</v>
      </c>
      <c r="N134" s="117">
        <f t="shared" si="36"/>
        <v>3</v>
      </c>
      <c r="T134" s="50">
        <f t="shared" si="28"/>
        <v>0</v>
      </c>
      <c r="U134" s="50">
        <f t="shared" si="29"/>
        <v>0</v>
      </c>
      <c r="V134" s="73">
        <f t="shared" si="30"/>
        <v>0</v>
      </c>
      <c r="X134" s="50">
        <f t="shared" si="31"/>
        <v>0</v>
      </c>
      <c r="Y134" s="50">
        <f t="shared" si="32"/>
        <v>0</v>
      </c>
      <c r="Z134" s="73">
        <f t="shared" si="33"/>
        <v>0</v>
      </c>
      <c r="AE134" s="18" t="s">
        <v>29</v>
      </c>
      <c r="AF134" s="173">
        <f>'DQE Panier France'!N72</f>
        <v>30.281749569540452</v>
      </c>
      <c r="AG134" s="74">
        <f>'DQE Panier France'!N111</f>
        <v>0</v>
      </c>
      <c r="AH134" s="74">
        <f>'DQE Panier France'!N149</f>
        <v>0</v>
      </c>
      <c r="AI134" s="74">
        <f>'DQE Panier France'!N187</f>
        <v>0</v>
      </c>
      <c r="AJ134" s="74">
        <f>'DQE Panier France'!N225</f>
        <v>0.81771544268947904</v>
      </c>
      <c r="AK134" s="74">
        <f>'DQE Panier France'!N263</f>
        <v>4.0885772134473957</v>
      </c>
      <c r="AL134" s="74">
        <f>'DQE Panier France'!N338</f>
        <v>13.083447083031665</v>
      </c>
      <c r="AM134" s="172">
        <f>'DQE Panier France'!N457</f>
        <v>16.901709706685715</v>
      </c>
      <c r="AN134" s="177">
        <f t="shared" si="34"/>
        <v>65.173199015394715</v>
      </c>
    </row>
    <row r="135" spans="1:40" outlineLevel="1" x14ac:dyDescent="0.35">
      <c r="A135" s="18" t="s">
        <v>30</v>
      </c>
      <c r="B135" s="33"/>
      <c r="C135" s="33"/>
      <c r="D135" s="32"/>
      <c r="F135" s="71"/>
      <c r="G135" s="71"/>
      <c r="H135" s="54"/>
      <c r="I135" s="54"/>
      <c r="J135" s="55"/>
      <c r="L135" s="117">
        <f t="shared" si="36"/>
        <v>8</v>
      </c>
      <c r="M135" s="117">
        <f t="shared" si="36"/>
        <v>5</v>
      </c>
      <c r="N135" s="117">
        <f t="shared" si="36"/>
        <v>3</v>
      </c>
      <c r="T135" s="50">
        <f t="shared" si="28"/>
        <v>0</v>
      </c>
      <c r="U135" s="50">
        <f t="shared" si="29"/>
        <v>0</v>
      </c>
      <c r="V135" s="73">
        <f t="shared" si="30"/>
        <v>0</v>
      </c>
      <c r="X135" s="50">
        <f t="shared" si="31"/>
        <v>0</v>
      </c>
      <c r="Y135" s="50">
        <f t="shared" si="32"/>
        <v>0</v>
      </c>
      <c r="Z135" s="73">
        <f t="shared" si="33"/>
        <v>0</v>
      </c>
      <c r="AE135" s="18" t="s">
        <v>30</v>
      </c>
      <c r="AF135" s="173">
        <f>'DQE Panier France'!N73</f>
        <v>29.798799031899978</v>
      </c>
      <c r="AG135" s="74">
        <f>'DQE Panier France'!N112</f>
        <v>0</v>
      </c>
      <c r="AH135" s="74">
        <f>'DQE Panier France'!N150</f>
        <v>0</v>
      </c>
      <c r="AI135" s="74">
        <f>'DQE Panier France'!N188</f>
        <v>0</v>
      </c>
      <c r="AJ135" s="74">
        <f>'DQE Panier France'!N226</f>
        <v>0</v>
      </c>
      <c r="AK135" s="74">
        <f>'DQE Panier France'!N264</f>
        <v>1.6922394907119245</v>
      </c>
      <c r="AL135" s="74">
        <f>'DQE Panier France'!N339</f>
        <v>8.4611974535596204</v>
      </c>
      <c r="AM135" s="172">
        <f>'DQE Panier France'!N458</f>
        <v>13.988818332987046</v>
      </c>
      <c r="AN135" s="177">
        <f t="shared" si="34"/>
        <v>53.941054309158567</v>
      </c>
    </row>
    <row r="136" spans="1:40" outlineLevel="1" x14ac:dyDescent="0.35">
      <c r="A136" s="18" t="s">
        <v>31</v>
      </c>
      <c r="B136" s="33"/>
      <c r="C136" s="33"/>
      <c r="D136" s="32"/>
      <c r="F136" s="71"/>
      <c r="G136" s="71"/>
      <c r="H136" s="54"/>
      <c r="I136" s="54"/>
      <c r="J136" s="55"/>
      <c r="L136" s="117">
        <f t="shared" si="36"/>
        <v>6</v>
      </c>
      <c r="M136" s="117">
        <f t="shared" si="36"/>
        <v>4</v>
      </c>
      <c r="N136" s="117">
        <f t="shared" si="36"/>
        <v>2</v>
      </c>
      <c r="T136" s="50">
        <f t="shared" si="28"/>
        <v>0</v>
      </c>
      <c r="U136" s="50">
        <f t="shared" si="29"/>
        <v>0</v>
      </c>
      <c r="V136" s="73">
        <f t="shared" si="30"/>
        <v>0</v>
      </c>
      <c r="X136" s="50">
        <f t="shared" si="31"/>
        <v>0</v>
      </c>
      <c r="Y136" s="50">
        <f t="shared" si="32"/>
        <v>0</v>
      </c>
      <c r="Z136" s="73">
        <f t="shared" si="33"/>
        <v>0</v>
      </c>
      <c r="AE136" s="18" t="s">
        <v>31</v>
      </c>
      <c r="AF136" s="173">
        <f>'DQE Panier France'!N74</f>
        <v>24.298783093557923</v>
      </c>
      <c r="AG136" s="74">
        <f>'DQE Panier France'!N113</f>
        <v>0</v>
      </c>
      <c r="AH136" s="74">
        <f>'DQE Panier France'!N151</f>
        <v>0</v>
      </c>
      <c r="AI136" s="74">
        <f>'DQE Panier France'!N189</f>
        <v>0</v>
      </c>
      <c r="AJ136" s="74">
        <f>'DQE Panier France'!N227</f>
        <v>0</v>
      </c>
      <c r="AK136" s="74">
        <f>'DQE Panier France'!N265</f>
        <v>0</v>
      </c>
      <c r="AL136" s="74">
        <f>'DQE Panier France'!N340</f>
        <v>5.9675852685690094</v>
      </c>
      <c r="AM136" s="172">
        <f>'DQE Panier France'!N459</f>
        <v>10.59742260407104</v>
      </c>
      <c r="AN136" s="177">
        <f t="shared" si="34"/>
        <v>40.863790966197975</v>
      </c>
    </row>
    <row r="137" spans="1:40" outlineLevel="1" x14ac:dyDescent="0.35">
      <c r="A137" s="18" t="s">
        <v>32</v>
      </c>
      <c r="B137" s="33"/>
      <c r="C137" s="33"/>
      <c r="D137" s="32"/>
      <c r="F137" s="71"/>
      <c r="G137" s="71"/>
      <c r="H137" s="54"/>
      <c r="I137" s="54"/>
      <c r="J137" s="55"/>
      <c r="L137" s="117">
        <f t="shared" si="36"/>
        <v>4</v>
      </c>
      <c r="M137" s="117">
        <f t="shared" si="36"/>
        <v>3</v>
      </c>
      <c r="N137" s="117">
        <f t="shared" si="36"/>
        <v>1</v>
      </c>
      <c r="T137" s="50">
        <f t="shared" si="28"/>
        <v>0</v>
      </c>
      <c r="U137" s="50">
        <f t="shared" si="29"/>
        <v>0</v>
      </c>
      <c r="V137" s="73">
        <f t="shared" si="30"/>
        <v>0</v>
      </c>
      <c r="X137" s="50">
        <f t="shared" si="31"/>
        <v>0</v>
      </c>
      <c r="Y137" s="50">
        <f t="shared" si="32"/>
        <v>0</v>
      </c>
      <c r="Z137" s="73">
        <f t="shared" si="33"/>
        <v>0</v>
      </c>
      <c r="AE137" s="18" t="s">
        <v>32</v>
      </c>
      <c r="AF137" s="173">
        <f>'DQE Panier France'!N75</f>
        <v>21.959149265264081</v>
      </c>
      <c r="AG137" s="74">
        <f>'DQE Panier France'!N114</f>
        <v>0</v>
      </c>
      <c r="AH137" s="74">
        <f>'DQE Panier France'!N152</f>
        <v>0</v>
      </c>
      <c r="AI137" s="74">
        <f>'DQE Panier France'!N190</f>
        <v>0</v>
      </c>
      <c r="AJ137" s="74">
        <f>'DQE Panier France'!N228</f>
        <v>0</v>
      </c>
      <c r="AK137" s="74">
        <f>'DQE Panier France'!N266</f>
        <v>0</v>
      </c>
      <c r="AL137" s="74">
        <f>'DQE Panier France'!N341</f>
        <v>0</v>
      </c>
      <c r="AM137" s="172">
        <f>'DQE Panier France'!N460</f>
        <v>7.6887448803099847</v>
      </c>
      <c r="AN137" s="177">
        <f t="shared" si="34"/>
        <v>29.647894145574064</v>
      </c>
    </row>
    <row r="138" spans="1:40" outlineLevel="1" x14ac:dyDescent="0.35">
      <c r="A138" s="18" t="s">
        <v>33</v>
      </c>
      <c r="B138" s="33"/>
      <c r="C138" s="33"/>
      <c r="D138" s="32"/>
      <c r="F138" s="71"/>
      <c r="G138" s="71"/>
      <c r="H138" s="54"/>
      <c r="I138" s="54"/>
      <c r="J138" s="55"/>
      <c r="L138" s="117">
        <f t="shared" si="36"/>
        <v>5</v>
      </c>
      <c r="M138" s="117">
        <f t="shared" si="36"/>
        <v>3</v>
      </c>
      <c r="N138" s="117">
        <f t="shared" si="36"/>
        <v>2</v>
      </c>
      <c r="T138" s="50">
        <f t="shared" si="28"/>
        <v>0</v>
      </c>
      <c r="U138" s="50">
        <f t="shared" si="29"/>
        <v>0</v>
      </c>
      <c r="V138" s="73">
        <f t="shared" si="30"/>
        <v>0</v>
      </c>
      <c r="X138" s="50">
        <f t="shared" si="31"/>
        <v>0</v>
      </c>
      <c r="Y138" s="50">
        <f t="shared" si="32"/>
        <v>0</v>
      </c>
      <c r="Z138" s="73">
        <f t="shared" si="33"/>
        <v>0</v>
      </c>
      <c r="AE138" s="18" t="s">
        <v>33</v>
      </c>
      <c r="AF138" s="173">
        <f>'DQE Panier France'!N76</f>
        <v>29.730683287196346</v>
      </c>
      <c r="AG138" s="74">
        <f>'DQE Panier France'!N115</f>
        <v>0</v>
      </c>
      <c r="AH138" s="74">
        <f>'DQE Panier France'!N153</f>
        <v>0</v>
      </c>
      <c r="AI138" s="74">
        <f>'DQE Panier France'!N191</f>
        <v>0</v>
      </c>
      <c r="AJ138" s="74">
        <f>'DQE Panier France'!N229</f>
        <v>0</v>
      </c>
      <c r="AK138" s="74">
        <f>'DQE Panier France'!N267</f>
        <v>0</v>
      </c>
      <c r="AL138" s="74">
        <f>'DQE Panier France'!N342</f>
        <v>0</v>
      </c>
      <c r="AM138" s="172">
        <f>'DQE Panier France'!N461</f>
        <v>4.5157684973316847</v>
      </c>
      <c r="AN138" s="177">
        <f t="shared" si="34"/>
        <v>34.246451784528034</v>
      </c>
    </row>
    <row r="139" spans="1:40" outlineLevel="1" x14ac:dyDescent="0.35">
      <c r="A139" s="18" t="s">
        <v>74</v>
      </c>
      <c r="B139" s="33"/>
      <c r="C139" s="33"/>
      <c r="D139" s="32"/>
      <c r="F139" s="71"/>
      <c r="G139" s="71"/>
      <c r="H139" s="54"/>
      <c r="I139" s="54"/>
      <c r="J139" s="55"/>
      <c r="L139" s="117">
        <f t="shared" si="36"/>
        <v>0</v>
      </c>
      <c r="M139" s="117">
        <f t="shared" si="36"/>
        <v>0</v>
      </c>
      <c r="N139" s="117">
        <f t="shared" si="36"/>
        <v>0</v>
      </c>
      <c r="T139" s="50">
        <f t="shared" si="28"/>
        <v>0</v>
      </c>
      <c r="U139" s="50">
        <f t="shared" si="29"/>
        <v>0</v>
      </c>
      <c r="V139" s="73">
        <f t="shared" si="30"/>
        <v>0</v>
      </c>
      <c r="X139" s="50">
        <f t="shared" si="31"/>
        <v>0</v>
      </c>
      <c r="Y139" s="50">
        <f t="shared" si="32"/>
        <v>0</v>
      </c>
      <c r="Z139" s="73">
        <f t="shared" si="33"/>
        <v>0</v>
      </c>
      <c r="AE139" s="18" t="s">
        <v>74</v>
      </c>
      <c r="AF139" s="170"/>
      <c r="AG139" s="171"/>
      <c r="AH139" s="171"/>
      <c r="AI139" s="171"/>
      <c r="AJ139" s="171"/>
      <c r="AK139" s="171"/>
      <c r="AL139" s="171"/>
      <c r="AM139" s="172">
        <f>'DQE Panier France'!N462</f>
        <v>3.1058596545731723</v>
      </c>
      <c r="AN139" s="177">
        <f t="shared" si="34"/>
        <v>3.1058596545731723</v>
      </c>
    </row>
    <row r="140" spans="1:40" outlineLevel="1" x14ac:dyDescent="0.35">
      <c r="A140" s="18" t="s">
        <v>75</v>
      </c>
      <c r="B140" s="33"/>
      <c r="C140" s="33"/>
      <c r="D140" s="32"/>
      <c r="F140" s="71"/>
      <c r="G140" s="71"/>
      <c r="H140" s="54"/>
      <c r="I140" s="54"/>
      <c r="J140" s="55"/>
      <c r="L140" s="117">
        <f t="shared" si="36"/>
        <v>0</v>
      </c>
      <c r="M140" s="117">
        <f t="shared" si="36"/>
        <v>0</v>
      </c>
      <c r="N140" s="117">
        <f t="shared" si="36"/>
        <v>0</v>
      </c>
      <c r="T140" s="50">
        <f t="shared" si="28"/>
        <v>0</v>
      </c>
      <c r="U140" s="50">
        <f t="shared" si="29"/>
        <v>0</v>
      </c>
      <c r="V140" s="73">
        <f t="shared" si="30"/>
        <v>0</v>
      </c>
      <c r="X140" s="50">
        <f t="shared" si="31"/>
        <v>0</v>
      </c>
      <c r="Y140" s="50">
        <f t="shared" si="32"/>
        <v>0</v>
      </c>
      <c r="Z140" s="73">
        <f t="shared" si="33"/>
        <v>0</v>
      </c>
      <c r="AE140" s="18" t="s">
        <v>75</v>
      </c>
      <c r="AF140" s="170"/>
      <c r="AG140" s="171"/>
      <c r="AH140" s="171"/>
      <c r="AI140" s="171"/>
      <c r="AJ140" s="171"/>
      <c r="AK140" s="171"/>
      <c r="AL140" s="171"/>
      <c r="AM140" s="172">
        <f>'DQE Panier France'!N463</f>
        <v>1.7886839557557195</v>
      </c>
      <c r="AN140" s="177">
        <f t="shared" si="34"/>
        <v>1.7886839557557195</v>
      </c>
    </row>
    <row r="141" spans="1:40" outlineLevel="1" x14ac:dyDescent="0.35">
      <c r="A141" s="18" t="s">
        <v>76</v>
      </c>
      <c r="B141" s="33"/>
      <c r="C141" s="33"/>
      <c r="D141" s="32"/>
      <c r="F141" s="71"/>
      <c r="G141" s="71"/>
      <c r="H141" s="54"/>
      <c r="I141" s="54"/>
      <c r="J141" s="55"/>
      <c r="L141" s="117">
        <f t="shared" si="36"/>
        <v>0</v>
      </c>
      <c r="M141" s="117">
        <f t="shared" si="36"/>
        <v>0</v>
      </c>
      <c r="N141" s="117">
        <f t="shared" si="36"/>
        <v>0</v>
      </c>
      <c r="T141" s="50">
        <f t="shared" si="28"/>
        <v>0</v>
      </c>
      <c r="U141" s="50">
        <f t="shared" si="29"/>
        <v>0</v>
      </c>
      <c r="V141" s="73">
        <f t="shared" si="30"/>
        <v>0</v>
      </c>
      <c r="X141" s="50">
        <f t="shared" si="31"/>
        <v>0</v>
      </c>
      <c r="Y141" s="50">
        <f t="shared" si="32"/>
        <v>0</v>
      </c>
      <c r="Z141" s="73">
        <f t="shared" si="33"/>
        <v>0</v>
      </c>
      <c r="AE141" s="18" t="s">
        <v>76</v>
      </c>
      <c r="AF141" s="170"/>
      <c r="AG141" s="171"/>
      <c r="AH141" s="171"/>
      <c r="AI141" s="171"/>
      <c r="AJ141" s="171"/>
      <c r="AK141" s="171"/>
      <c r="AL141" s="171"/>
      <c r="AM141" s="172">
        <f>'DQE Panier France'!N464</f>
        <v>0.41168881760776316</v>
      </c>
      <c r="AN141" s="177">
        <f t="shared" si="34"/>
        <v>0.41168881760776316</v>
      </c>
    </row>
    <row r="142" spans="1:40" outlineLevel="1" x14ac:dyDescent="0.35">
      <c r="A142" s="18" t="s">
        <v>77</v>
      </c>
      <c r="B142" s="33"/>
      <c r="C142" s="33"/>
      <c r="D142" s="32"/>
      <c r="F142" s="71"/>
      <c r="G142" s="71"/>
      <c r="H142" s="54"/>
      <c r="I142" s="54"/>
      <c r="J142" s="55"/>
      <c r="L142" s="117">
        <f t="shared" si="36"/>
        <v>0</v>
      </c>
      <c r="M142" s="117">
        <f t="shared" si="36"/>
        <v>0</v>
      </c>
      <c r="N142" s="117">
        <f t="shared" si="36"/>
        <v>0</v>
      </c>
      <c r="T142" s="50">
        <f t="shared" si="28"/>
        <v>0</v>
      </c>
      <c r="U142" s="50">
        <f t="shared" si="29"/>
        <v>0</v>
      </c>
      <c r="V142" s="73">
        <f t="shared" si="30"/>
        <v>0</v>
      </c>
      <c r="X142" s="50">
        <f t="shared" si="31"/>
        <v>0</v>
      </c>
      <c r="Y142" s="50">
        <f t="shared" si="32"/>
        <v>0</v>
      </c>
      <c r="Z142" s="73">
        <f t="shared" si="33"/>
        <v>0</v>
      </c>
      <c r="AE142" s="18" t="s">
        <v>77</v>
      </c>
      <c r="AF142" s="170"/>
      <c r="AG142" s="171"/>
      <c r="AH142" s="171"/>
      <c r="AI142" s="171"/>
      <c r="AJ142" s="171"/>
      <c r="AK142" s="171"/>
      <c r="AL142" s="171"/>
      <c r="AM142" s="172">
        <f>'DQE Panier France'!N465</f>
        <v>0.24406396077871653</v>
      </c>
      <c r="AN142" s="177">
        <f t="shared" si="34"/>
        <v>0.24406396077871653</v>
      </c>
    </row>
    <row r="143" spans="1:40" outlineLevel="1" x14ac:dyDescent="0.35">
      <c r="A143" s="18" t="s">
        <v>78</v>
      </c>
      <c r="B143" s="33"/>
      <c r="C143" s="33"/>
      <c r="D143" s="32"/>
      <c r="F143" s="71"/>
      <c r="G143" s="71"/>
      <c r="H143" s="54"/>
      <c r="I143" s="54"/>
      <c r="J143" s="55"/>
      <c r="L143" s="117">
        <f t="shared" si="36"/>
        <v>0</v>
      </c>
      <c r="M143" s="117">
        <f t="shared" si="36"/>
        <v>0</v>
      </c>
      <c r="N143" s="117">
        <f t="shared" si="36"/>
        <v>0</v>
      </c>
      <c r="T143" s="50">
        <f t="shared" si="28"/>
        <v>0</v>
      </c>
      <c r="U143" s="50">
        <f t="shared" si="29"/>
        <v>0</v>
      </c>
      <c r="V143" s="73">
        <f t="shared" si="30"/>
        <v>0</v>
      </c>
      <c r="X143" s="50">
        <f t="shared" si="31"/>
        <v>0</v>
      </c>
      <c r="Y143" s="50">
        <f t="shared" si="32"/>
        <v>0</v>
      </c>
      <c r="Z143" s="73">
        <f t="shared" si="33"/>
        <v>0</v>
      </c>
      <c r="AE143" s="18" t="s">
        <v>78</v>
      </c>
      <c r="AF143" s="170"/>
      <c r="AG143" s="171"/>
      <c r="AH143" s="171"/>
      <c r="AI143" s="171"/>
      <c r="AJ143" s="171"/>
      <c r="AK143" s="171"/>
      <c r="AL143" s="171"/>
      <c r="AM143" s="172">
        <f>'DQE Panier France'!N466</f>
        <v>0.13536296079722249</v>
      </c>
      <c r="AN143" s="177">
        <f t="shared" si="34"/>
        <v>0.13536296079722249</v>
      </c>
    </row>
    <row r="144" spans="1:40" outlineLevel="1" x14ac:dyDescent="0.35">
      <c r="A144" s="18" t="s">
        <v>79</v>
      </c>
      <c r="B144" s="33"/>
      <c r="C144" s="33"/>
      <c r="D144" s="32"/>
      <c r="F144" s="71"/>
      <c r="G144" s="71"/>
      <c r="H144" s="54"/>
      <c r="I144" s="54"/>
      <c r="J144" s="55"/>
      <c r="L144" s="117">
        <f t="shared" si="36"/>
        <v>0</v>
      </c>
      <c r="M144" s="117">
        <f t="shared" si="36"/>
        <v>0</v>
      </c>
      <c r="N144" s="117">
        <f t="shared" si="36"/>
        <v>0</v>
      </c>
      <c r="T144" s="50">
        <f t="shared" si="28"/>
        <v>0</v>
      </c>
      <c r="U144" s="50">
        <f t="shared" si="29"/>
        <v>0</v>
      </c>
      <c r="V144" s="73">
        <f t="shared" si="30"/>
        <v>0</v>
      </c>
      <c r="X144" s="50">
        <f t="shared" si="31"/>
        <v>0</v>
      </c>
      <c r="Y144" s="50">
        <f t="shared" si="32"/>
        <v>0</v>
      </c>
      <c r="Z144" s="73">
        <f t="shared" si="33"/>
        <v>0</v>
      </c>
      <c r="AE144" s="18" t="s">
        <v>79</v>
      </c>
      <c r="AF144" s="170"/>
      <c r="AG144" s="171"/>
      <c r="AH144" s="171"/>
      <c r="AI144" s="171"/>
      <c r="AJ144" s="171"/>
      <c r="AK144" s="171"/>
      <c r="AL144" s="171"/>
      <c r="AM144" s="172">
        <f>'DQE Panier France'!N467</f>
        <v>7.3986209120303167E-2</v>
      </c>
      <c r="AN144" s="177">
        <f t="shared" si="34"/>
        <v>7.3986209120303167E-2</v>
      </c>
    </row>
    <row r="145" spans="1:40" outlineLevel="1" x14ac:dyDescent="0.35">
      <c r="A145" s="18" t="s">
        <v>80</v>
      </c>
      <c r="B145" s="33"/>
      <c r="C145" s="33"/>
      <c r="D145" s="32"/>
      <c r="F145" s="71"/>
      <c r="G145" s="71"/>
      <c r="H145" s="54"/>
      <c r="I145" s="54"/>
      <c r="J145" s="55"/>
      <c r="L145" s="117">
        <f t="shared" si="36"/>
        <v>0</v>
      </c>
      <c r="M145" s="117">
        <f t="shared" si="36"/>
        <v>0</v>
      </c>
      <c r="N145" s="117">
        <f t="shared" si="36"/>
        <v>0</v>
      </c>
      <c r="T145" s="50">
        <f t="shared" si="28"/>
        <v>0</v>
      </c>
      <c r="U145" s="50">
        <f t="shared" si="29"/>
        <v>0</v>
      </c>
      <c r="V145" s="73">
        <f t="shared" si="30"/>
        <v>0</v>
      </c>
      <c r="X145" s="50">
        <f t="shared" si="31"/>
        <v>0</v>
      </c>
      <c r="Y145" s="50">
        <f t="shared" si="32"/>
        <v>0</v>
      </c>
      <c r="Z145" s="73">
        <f t="shared" si="33"/>
        <v>0</v>
      </c>
      <c r="AE145" s="18" t="s">
        <v>80</v>
      </c>
      <c r="AF145" s="170"/>
      <c r="AG145" s="171"/>
      <c r="AH145" s="171"/>
      <c r="AI145" s="171"/>
      <c r="AJ145" s="171"/>
      <c r="AK145" s="171"/>
      <c r="AL145" s="171"/>
      <c r="AM145" s="172">
        <f>'DQE Panier France'!N468</f>
        <v>3.9709894211164776E-2</v>
      </c>
      <c r="AN145" s="177">
        <f t="shared" si="34"/>
        <v>3.9709894211164776E-2</v>
      </c>
    </row>
    <row r="146" spans="1:40" outlineLevel="1" x14ac:dyDescent="0.35">
      <c r="A146" s="18" t="s">
        <v>81</v>
      </c>
      <c r="B146" s="33"/>
      <c r="C146" s="33"/>
      <c r="D146" s="32"/>
      <c r="F146" s="71"/>
      <c r="G146" s="71"/>
      <c r="H146" s="33"/>
      <c r="I146" s="33"/>
      <c r="J146" s="32"/>
      <c r="L146" s="117">
        <f t="shared" si="36"/>
        <v>0</v>
      </c>
      <c r="M146" s="117">
        <f t="shared" si="36"/>
        <v>0</v>
      </c>
      <c r="N146" s="117">
        <f t="shared" si="36"/>
        <v>0</v>
      </c>
      <c r="T146" s="50">
        <f t="shared" si="28"/>
        <v>0</v>
      </c>
      <c r="U146" s="50">
        <f t="shared" si="29"/>
        <v>0</v>
      </c>
      <c r="V146" s="73">
        <f t="shared" si="30"/>
        <v>0</v>
      </c>
      <c r="X146" s="50">
        <f t="shared" si="31"/>
        <v>0</v>
      </c>
      <c r="Y146" s="50">
        <f t="shared" si="32"/>
        <v>0</v>
      </c>
      <c r="Z146" s="73">
        <f t="shared" si="33"/>
        <v>0</v>
      </c>
      <c r="AE146" s="18" t="s">
        <v>81</v>
      </c>
      <c r="AF146" s="170"/>
      <c r="AG146" s="171"/>
      <c r="AH146" s="171"/>
      <c r="AI146" s="171"/>
      <c r="AJ146" s="171"/>
      <c r="AK146" s="171"/>
      <c r="AL146" s="171"/>
      <c r="AM146" s="172">
        <f>'DQE Panier France'!N469</f>
        <v>1.9410470755250566E-2</v>
      </c>
      <c r="AN146" s="177">
        <f t="shared" si="34"/>
        <v>1.9410470755250566E-2</v>
      </c>
    </row>
    <row r="147" spans="1:40" x14ac:dyDescent="0.35">
      <c r="A147" s="18" t="s">
        <v>82</v>
      </c>
      <c r="B147" s="33"/>
      <c r="C147" s="33"/>
      <c r="D147" s="32"/>
      <c r="F147" s="71"/>
      <c r="G147" s="71"/>
      <c r="H147" s="33"/>
      <c r="I147" s="33"/>
      <c r="J147" s="32"/>
      <c r="L147" s="117">
        <f t="shared" si="36"/>
        <v>0</v>
      </c>
      <c r="M147" s="117">
        <f t="shared" si="36"/>
        <v>0</v>
      </c>
      <c r="N147" s="117">
        <f t="shared" si="36"/>
        <v>0</v>
      </c>
      <c r="T147" s="50">
        <f t="shared" si="28"/>
        <v>0</v>
      </c>
      <c r="U147" s="50">
        <f t="shared" si="29"/>
        <v>0</v>
      </c>
      <c r="V147" s="73">
        <f t="shared" si="30"/>
        <v>0</v>
      </c>
      <c r="X147" s="50">
        <f t="shared" si="31"/>
        <v>0</v>
      </c>
      <c r="Y147" s="50">
        <f t="shared" si="32"/>
        <v>0</v>
      </c>
      <c r="Z147" s="73">
        <f t="shared" si="33"/>
        <v>0</v>
      </c>
      <c r="AE147" s="18" t="s">
        <v>82</v>
      </c>
      <c r="AF147" s="170"/>
      <c r="AG147" s="171"/>
      <c r="AH147" s="171"/>
      <c r="AI147" s="171"/>
      <c r="AJ147" s="171"/>
      <c r="AK147" s="171"/>
      <c r="AL147" s="171"/>
      <c r="AM147" s="172">
        <f>'DQE Panier France'!N470</f>
        <v>3.149132065855062E-2</v>
      </c>
      <c r="AN147" s="177">
        <f t="shared" si="34"/>
        <v>3.149132065855062E-2</v>
      </c>
    </row>
    <row r="148" spans="1:40" x14ac:dyDescent="0.35">
      <c r="A148" s="12" t="s">
        <v>83</v>
      </c>
      <c r="B148" s="15"/>
      <c r="C148" s="15"/>
      <c r="D148" s="34"/>
      <c r="F148" s="72"/>
      <c r="G148" s="72"/>
      <c r="H148" s="15"/>
      <c r="I148" s="15"/>
      <c r="J148" s="34"/>
      <c r="L148" s="116">
        <f t="shared" si="36"/>
        <v>0</v>
      </c>
      <c r="M148" s="116">
        <f t="shared" si="36"/>
        <v>0</v>
      </c>
      <c r="N148" s="116">
        <f t="shared" si="36"/>
        <v>0</v>
      </c>
      <c r="T148" s="51">
        <f t="shared" si="28"/>
        <v>0</v>
      </c>
      <c r="U148" s="51">
        <f t="shared" si="29"/>
        <v>0</v>
      </c>
      <c r="V148" s="88">
        <f t="shared" si="30"/>
        <v>0</v>
      </c>
      <c r="X148" s="51">
        <f t="shared" si="31"/>
        <v>0</v>
      </c>
      <c r="Y148" s="51">
        <f t="shared" si="32"/>
        <v>0</v>
      </c>
      <c r="Z148" s="88">
        <f t="shared" si="33"/>
        <v>0</v>
      </c>
      <c r="AE148" s="12" t="s">
        <v>83</v>
      </c>
      <c r="AF148" s="174"/>
      <c r="AG148" s="175"/>
      <c r="AH148" s="175"/>
      <c r="AI148" s="175"/>
      <c r="AJ148" s="175"/>
      <c r="AK148" s="175"/>
      <c r="AL148" s="175"/>
      <c r="AM148" s="88">
        <f>'DQE Panier France'!N471</f>
        <v>4.3832862274696738E-2</v>
      </c>
      <c r="AN148" s="178">
        <f t="shared" si="34"/>
        <v>4.3832862274696738E-2</v>
      </c>
    </row>
    <row r="149" spans="1:40" x14ac:dyDescent="0.35">
      <c r="B149" s="1"/>
      <c r="C149" s="1"/>
      <c r="D149" s="1"/>
      <c r="L149" s="53"/>
      <c r="M149" s="53"/>
      <c r="N149" s="53"/>
    </row>
    <row r="150" spans="1:40" x14ac:dyDescent="0.35">
      <c r="B150" s="1"/>
      <c r="C150" s="1"/>
      <c r="D150" s="1"/>
      <c r="L150" s="53"/>
      <c r="M150" s="53"/>
      <c r="N150" s="53"/>
    </row>
    <row r="151" spans="1:40" x14ac:dyDescent="0.35">
      <c r="B151" s="1"/>
      <c r="C151" s="1"/>
      <c r="D151" s="1"/>
      <c r="L151" s="53"/>
      <c r="M151" s="53"/>
      <c r="N151" s="53"/>
    </row>
    <row r="152" spans="1:40" x14ac:dyDescent="0.35">
      <c r="B152" s="1"/>
      <c r="C152" s="1"/>
      <c r="D152" s="1"/>
      <c r="L152" s="53"/>
      <c r="M152" s="53"/>
      <c r="N152" s="53"/>
    </row>
    <row r="153" spans="1:40" x14ac:dyDescent="0.35">
      <c r="B153" s="1"/>
      <c r="C153" s="1"/>
      <c r="D153" s="1"/>
      <c r="L153" s="53"/>
      <c r="M153" s="53"/>
      <c r="N153" s="53"/>
    </row>
    <row r="154" spans="1:40" x14ac:dyDescent="0.35">
      <c r="B154" s="1"/>
      <c r="C154" s="1"/>
      <c r="D154" s="1"/>
      <c r="L154" s="53"/>
      <c r="M154" s="53"/>
      <c r="N154" s="53"/>
    </row>
    <row r="155" spans="1:40" x14ac:dyDescent="0.35">
      <c r="B155" s="1"/>
      <c r="C155" s="1"/>
      <c r="D155" s="1"/>
      <c r="L155" s="53"/>
      <c r="M155" s="53"/>
      <c r="N155" s="53"/>
    </row>
    <row r="156" spans="1:40" x14ac:dyDescent="0.35">
      <c r="B156" s="1"/>
      <c r="C156" s="1"/>
      <c r="D156" s="1"/>
      <c r="L156" s="53"/>
      <c r="M156" s="53"/>
      <c r="N156" s="53"/>
    </row>
    <row r="157" spans="1:40" x14ac:dyDescent="0.35">
      <c r="B157" s="1"/>
      <c r="C157" s="1"/>
      <c r="D157" s="1"/>
      <c r="L157" s="53"/>
      <c r="M157" s="53"/>
      <c r="N157" s="53"/>
    </row>
    <row r="158" spans="1:40" x14ac:dyDescent="0.35">
      <c r="B158" s="1"/>
      <c r="C158" s="1"/>
      <c r="D158" s="1"/>
      <c r="L158" s="53"/>
      <c r="M158" s="53"/>
      <c r="N158" s="53"/>
    </row>
    <row r="159" spans="1:40" x14ac:dyDescent="0.35">
      <c r="B159" s="1"/>
      <c r="C159" s="1"/>
      <c r="D159" s="1"/>
      <c r="L159" s="53"/>
      <c r="M159" s="53"/>
      <c r="N159" s="53"/>
    </row>
    <row r="160" spans="1:40" x14ac:dyDescent="0.35">
      <c r="B160" s="1"/>
      <c r="C160" s="1"/>
      <c r="D160" s="1"/>
    </row>
  </sheetData>
  <sheetProtection formatCells="0" formatRows="0"/>
  <mergeCells count="9">
    <mergeCell ref="H10:J10"/>
    <mergeCell ref="H23:J23"/>
    <mergeCell ref="A1:D1"/>
    <mergeCell ref="B12:B13"/>
    <mergeCell ref="C12:C13"/>
    <mergeCell ref="D12:D13"/>
    <mergeCell ref="B17:B18"/>
    <mergeCell ref="C17:C18"/>
    <mergeCell ref="D17:D18"/>
  </mergeCells>
  <phoneticPr fontId="11"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F4077"/>
  </sheetPr>
  <dimension ref="A1:W28"/>
  <sheetViews>
    <sheetView showGridLines="0" topLeftCell="B1" zoomScale="55" zoomScaleNormal="55" workbookViewId="0">
      <pane ySplit="6" topLeftCell="A7" activePane="bottomLeft" state="frozen"/>
      <selection activeCell="A12" sqref="A12"/>
      <selection pane="bottomLeft" activeCell="P12" sqref="P12"/>
    </sheetView>
  </sheetViews>
  <sheetFormatPr baseColWidth="10" defaultColWidth="11.5703125" defaultRowHeight="18" x14ac:dyDescent="0.35"/>
  <cols>
    <col min="1" max="1" width="70.85546875" style="23" customWidth="1"/>
    <col min="2" max="2" width="20.140625" style="4" customWidth="1"/>
    <col min="3" max="6" width="20.140625" style="2" customWidth="1"/>
    <col min="7" max="7" width="20.140625" style="1" customWidth="1"/>
    <col min="8" max="13" width="20.140625" style="2" customWidth="1"/>
    <col min="14" max="14" width="20.140625" style="74" customWidth="1"/>
    <col min="15" max="15" width="20.140625" style="2" customWidth="1"/>
    <col min="16" max="17" width="20.140625" style="74" customWidth="1"/>
    <col min="18" max="18" width="20.140625" style="2" customWidth="1"/>
    <col min="19" max="19" width="20.140625" style="74" customWidth="1"/>
    <col min="20" max="23" width="11.5703125" style="1"/>
    <col min="24" max="16384" width="11.5703125" style="23"/>
  </cols>
  <sheetData>
    <row r="1" spans="1:23" ht="70.5" customHeight="1" thickBot="1" x14ac:dyDescent="0.4">
      <c r="A1" s="218" t="s">
        <v>86</v>
      </c>
      <c r="B1" s="219"/>
      <c r="C1" s="219"/>
      <c r="D1" s="219"/>
      <c r="E1" s="219"/>
      <c r="F1" s="220"/>
    </row>
    <row r="2" spans="1:23" ht="21.75" x14ac:dyDescent="0.35">
      <c r="A2" s="3"/>
      <c r="N2" s="153"/>
    </row>
    <row r="3" spans="1:23" x14ac:dyDescent="0.35">
      <c r="A3" s="5" t="s">
        <v>90</v>
      </c>
      <c r="N3" s="153"/>
    </row>
    <row r="4" spans="1:23" x14ac:dyDescent="0.35">
      <c r="A4" s="106" t="s">
        <v>117</v>
      </c>
      <c r="N4" s="153"/>
    </row>
    <row r="5" spans="1:23" x14ac:dyDescent="0.35">
      <c r="A5" s="5"/>
    </row>
    <row r="6" spans="1:23" x14ac:dyDescent="0.35">
      <c r="A6" s="6" t="s">
        <v>120</v>
      </c>
    </row>
    <row r="8" spans="1:23" x14ac:dyDescent="0.35">
      <c r="A8" s="5" t="s">
        <v>0</v>
      </c>
    </row>
    <row r="9" spans="1:23" x14ac:dyDescent="0.35">
      <c r="A9" s="108" t="s">
        <v>98</v>
      </c>
    </row>
    <row r="10" spans="1:23" x14ac:dyDescent="0.35">
      <c r="G10" s="2"/>
      <c r="L10" s="2" t="s">
        <v>113</v>
      </c>
      <c r="Q10" s="53"/>
      <c r="W10" s="23"/>
    </row>
    <row r="11" spans="1:23" ht="63.95" customHeight="1" x14ac:dyDescent="0.35">
      <c r="A11" s="7"/>
      <c r="B11" s="35" t="s">
        <v>2</v>
      </c>
      <c r="C11" s="35" t="s">
        <v>87</v>
      </c>
      <c r="D11" s="35" t="s">
        <v>5</v>
      </c>
      <c r="E11" s="109" t="s">
        <v>121</v>
      </c>
      <c r="F11" s="110" t="s">
        <v>3</v>
      </c>
      <c r="G11" s="35" t="s">
        <v>4</v>
      </c>
      <c r="H11" s="36" t="s">
        <v>6</v>
      </c>
      <c r="J11" s="36" t="s">
        <v>108</v>
      </c>
      <c r="K11" s="36" t="s">
        <v>109</v>
      </c>
      <c r="L11" s="36" t="s">
        <v>110</v>
      </c>
      <c r="N11" s="90" t="s">
        <v>125</v>
      </c>
      <c r="O11" s="1"/>
      <c r="P11" s="92" t="s">
        <v>89</v>
      </c>
      <c r="Q11" s="93" t="s">
        <v>88</v>
      </c>
      <c r="R11" s="1"/>
      <c r="S11" s="93" t="s">
        <v>115</v>
      </c>
      <c r="T11" s="23"/>
      <c r="U11" s="23"/>
      <c r="V11" s="23"/>
      <c r="W11" s="23"/>
    </row>
    <row r="12" spans="1:23" x14ac:dyDescent="0.35">
      <c r="A12" s="181" t="s">
        <v>168</v>
      </c>
      <c r="B12" s="182"/>
      <c r="C12" s="183"/>
      <c r="D12" s="183"/>
      <c r="E12" s="183"/>
      <c r="F12" s="183"/>
      <c r="G12" s="183"/>
      <c r="H12" s="183"/>
      <c r="J12" s="184"/>
      <c r="K12" s="184">
        <v>0.20269999999999999</v>
      </c>
      <c r="L12" s="183"/>
      <c r="N12" s="186">
        <v>60</v>
      </c>
      <c r="O12" s="4"/>
      <c r="P12" s="185">
        <f>12*D12*$N12</f>
        <v>0</v>
      </c>
      <c r="Q12" s="185">
        <f>12*F12*$N12</f>
        <v>0</v>
      </c>
      <c r="R12" s="1"/>
      <c r="S12" s="185">
        <f>12*L12*$N12</f>
        <v>0</v>
      </c>
      <c r="T12" s="23"/>
      <c r="U12" s="23"/>
      <c r="V12" s="23"/>
      <c r="W12" s="23"/>
    </row>
    <row r="13" spans="1:23" x14ac:dyDescent="0.35">
      <c r="G13" s="2"/>
    </row>
    <row r="14" spans="1:23" x14ac:dyDescent="0.35">
      <c r="A14" s="108" t="s">
        <v>122</v>
      </c>
    </row>
    <row r="15" spans="1:23" x14ac:dyDescent="0.35">
      <c r="L15" s="2" t="s">
        <v>113</v>
      </c>
    </row>
    <row r="16" spans="1:23" s="1" customFormat="1" ht="90" x14ac:dyDescent="0.35">
      <c r="A16" s="7"/>
      <c r="B16" s="37" t="s">
        <v>9</v>
      </c>
      <c r="C16" s="38" t="s">
        <v>10</v>
      </c>
      <c r="D16" s="109" t="s">
        <v>121</v>
      </c>
      <c r="E16" s="110" t="s">
        <v>3</v>
      </c>
      <c r="F16" s="38" t="s">
        <v>4</v>
      </c>
      <c r="G16" s="16"/>
      <c r="H16" s="16"/>
      <c r="I16" s="2"/>
      <c r="J16" s="36" t="s">
        <v>108</v>
      </c>
      <c r="K16" s="36" t="s">
        <v>109</v>
      </c>
      <c r="L16" s="36" t="s">
        <v>110</v>
      </c>
      <c r="M16" s="2"/>
      <c r="N16" s="90" t="s">
        <v>125</v>
      </c>
      <c r="P16" s="74"/>
      <c r="Q16" s="93" t="s">
        <v>88</v>
      </c>
      <c r="S16" s="93" t="s">
        <v>115</v>
      </c>
    </row>
    <row r="17" spans="1:19" s="1" customFormat="1" x14ac:dyDescent="0.35">
      <c r="A17" s="8" t="s">
        <v>11</v>
      </c>
      <c r="B17" s="17"/>
      <c r="C17" s="10"/>
      <c r="D17" s="10"/>
      <c r="E17" s="10"/>
      <c r="F17" s="10"/>
      <c r="H17" s="2"/>
      <c r="I17" s="2"/>
      <c r="J17" s="58"/>
      <c r="K17" s="58">
        <v>0.20269999999999999</v>
      </c>
      <c r="L17" s="10"/>
      <c r="M17" s="2"/>
      <c r="N17" s="115">
        <v>30</v>
      </c>
      <c r="P17" s="74"/>
      <c r="Q17" s="49">
        <f t="shared" ref="Q17:Q22" si="0">12*F17*$N17</f>
        <v>0</v>
      </c>
      <c r="S17" s="49">
        <f t="shared" ref="S17:S22" si="1">12*L17*$N17</f>
        <v>0</v>
      </c>
    </row>
    <row r="18" spans="1:19" s="1" customFormat="1" x14ac:dyDescent="0.35">
      <c r="A18" s="18" t="s">
        <v>12</v>
      </c>
      <c r="B18" s="19"/>
      <c r="C18" s="20"/>
      <c r="D18" s="20"/>
      <c r="E18" s="20"/>
      <c r="F18" s="20"/>
      <c r="H18" s="2"/>
      <c r="I18" s="2"/>
      <c r="J18" s="60"/>
      <c r="K18" s="60">
        <v>0.20269999999999999</v>
      </c>
      <c r="L18" s="20"/>
      <c r="M18" s="2"/>
      <c r="N18" s="117">
        <v>2</v>
      </c>
      <c r="P18" s="74"/>
      <c r="Q18" s="50">
        <f t="shared" si="0"/>
        <v>0</v>
      </c>
      <c r="S18" s="50">
        <f t="shared" si="1"/>
        <v>0</v>
      </c>
    </row>
    <row r="19" spans="1:19" s="1" customFormat="1" x14ac:dyDescent="0.35">
      <c r="A19" s="18" t="s">
        <v>13</v>
      </c>
      <c r="B19" s="19"/>
      <c r="C19" s="20"/>
      <c r="D19" s="20"/>
      <c r="E19" s="20"/>
      <c r="F19" s="20"/>
      <c r="H19" s="2"/>
      <c r="I19" s="2"/>
      <c r="J19" s="60"/>
      <c r="K19" s="60">
        <v>0.20269999999999999</v>
      </c>
      <c r="L19" s="20"/>
      <c r="M19" s="2"/>
      <c r="N19" s="117">
        <v>2</v>
      </c>
      <c r="P19" s="74"/>
      <c r="Q19" s="50">
        <f t="shared" si="0"/>
        <v>0</v>
      </c>
      <c r="R19" s="2"/>
      <c r="S19" s="50">
        <f t="shared" si="1"/>
        <v>0</v>
      </c>
    </row>
    <row r="20" spans="1:19" s="1" customFormat="1" x14ac:dyDescent="0.35">
      <c r="A20" s="18" t="s">
        <v>14</v>
      </c>
      <c r="B20" s="19"/>
      <c r="C20" s="20"/>
      <c r="D20" s="20"/>
      <c r="E20" s="20"/>
      <c r="F20" s="20"/>
      <c r="H20" s="2"/>
      <c r="I20" s="2"/>
      <c r="J20" s="60"/>
      <c r="K20" s="60">
        <v>0.20269999999999999</v>
      </c>
      <c r="L20" s="20"/>
      <c r="M20" s="2"/>
      <c r="N20" s="117">
        <v>2</v>
      </c>
      <c r="P20" s="74"/>
      <c r="Q20" s="50">
        <f t="shared" si="0"/>
        <v>0</v>
      </c>
      <c r="R20" s="2"/>
      <c r="S20" s="50">
        <f t="shared" si="1"/>
        <v>0</v>
      </c>
    </row>
    <row r="21" spans="1:19" s="1" customFormat="1" x14ac:dyDescent="0.35">
      <c r="A21" s="18" t="s">
        <v>15</v>
      </c>
      <c r="B21" s="19"/>
      <c r="C21" s="20"/>
      <c r="D21" s="20"/>
      <c r="E21" s="20"/>
      <c r="F21" s="20"/>
      <c r="H21" s="2"/>
      <c r="I21" s="2"/>
      <c r="J21" s="60"/>
      <c r="K21" s="60">
        <v>0.20269999999999999</v>
      </c>
      <c r="L21" s="20"/>
      <c r="M21" s="2"/>
      <c r="N21" s="117">
        <v>2</v>
      </c>
      <c r="P21" s="74"/>
      <c r="Q21" s="50">
        <f t="shared" si="0"/>
        <v>0</v>
      </c>
      <c r="R21" s="2"/>
      <c r="S21" s="50">
        <f t="shared" si="1"/>
        <v>0</v>
      </c>
    </row>
    <row r="22" spans="1:19" s="1" customFormat="1" x14ac:dyDescent="0.35">
      <c r="A22" s="111" t="s">
        <v>16</v>
      </c>
      <c r="B22" s="112"/>
      <c r="C22" s="113"/>
      <c r="D22" s="113"/>
      <c r="E22" s="113"/>
      <c r="F22" s="113"/>
      <c r="H22" s="2"/>
      <c r="I22" s="2"/>
      <c r="J22" s="114"/>
      <c r="K22" s="114">
        <v>0.20269999999999999</v>
      </c>
      <c r="L22" s="113"/>
      <c r="M22" s="2"/>
      <c r="N22" s="118">
        <v>2</v>
      </c>
      <c r="P22" s="74"/>
      <c r="Q22" s="187">
        <f t="shared" si="0"/>
        <v>0</v>
      </c>
      <c r="R22" s="2"/>
      <c r="S22" s="187">
        <f t="shared" si="1"/>
        <v>0</v>
      </c>
    </row>
    <row r="25" spans="1:19" s="1" customFormat="1" x14ac:dyDescent="0.35">
      <c r="A25" s="108" t="s">
        <v>123</v>
      </c>
      <c r="B25" s="4"/>
      <c r="C25" s="2"/>
      <c r="D25" s="2"/>
      <c r="E25" s="2"/>
      <c r="F25" s="2"/>
      <c r="H25" s="2"/>
      <c r="I25" s="2"/>
      <c r="J25" s="2"/>
      <c r="K25" s="2"/>
      <c r="L25" s="2"/>
      <c r="M25" s="2"/>
      <c r="N25" s="74"/>
      <c r="O25" s="2"/>
      <c r="P25" s="74"/>
      <c r="Q25" s="74"/>
      <c r="R25" s="2"/>
      <c r="S25" s="74"/>
    </row>
    <row r="26" spans="1:19" s="1" customFormat="1" x14ac:dyDescent="0.35">
      <c r="A26" s="23"/>
      <c r="B26" s="4"/>
      <c r="C26" s="2"/>
      <c r="D26" s="2"/>
      <c r="E26" s="2"/>
      <c r="F26" s="2"/>
      <c r="H26" s="2"/>
      <c r="I26" s="2"/>
      <c r="J26" s="2"/>
      <c r="K26" s="2"/>
      <c r="L26" s="2" t="s">
        <v>113</v>
      </c>
      <c r="M26" s="2"/>
      <c r="N26" s="74"/>
      <c r="O26" s="2"/>
      <c r="P26" s="74"/>
      <c r="Q26" s="74"/>
      <c r="R26" s="2"/>
      <c r="S26" s="74"/>
    </row>
    <row r="27" spans="1:19" s="1" customFormat="1" ht="90" x14ac:dyDescent="0.35">
      <c r="A27" s="7"/>
      <c r="B27" s="37" t="s">
        <v>9</v>
      </c>
      <c r="C27" s="38" t="s">
        <v>10</v>
      </c>
      <c r="D27" s="109" t="s">
        <v>121</v>
      </c>
      <c r="E27" s="110" t="s">
        <v>3</v>
      </c>
      <c r="F27" s="38" t="s">
        <v>4</v>
      </c>
      <c r="G27" s="16"/>
      <c r="H27" s="16"/>
      <c r="I27" s="2"/>
      <c r="J27" s="36" t="s">
        <v>108</v>
      </c>
      <c r="K27" s="36" t="s">
        <v>109</v>
      </c>
      <c r="L27" s="36" t="s">
        <v>110</v>
      </c>
      <c r="M27" s="2"/>
      <c r="N27" s="90" t="s">
        <v>125</v>
      </c>
      <c r="P27" s="74"/>
      <c r="Q27" s="93" t="s">
        <v>88</v>
      </c>
      <c r="S27" s="93" t="s">
        <v>115</v>
      </c>
    </row>
    <row r="28" spans="1:19" s="1" customFormat="1" x14ac:dyDescent="0.35">
      <c r="A28" s="181" t="s">
        <v>168</v>
      </c>
      <c r="B28" s="188"/>
      <c r="C28" s="183"/>
      <c r="D28" s="183"/>
      <c r="E28" s="183"/>
      <c r="F28" s="183"/>
      <c r="H28" s="2"/>
      <c r="I28" s="2"/>
      <c r="J28" s="184"/>
      <c r="K28" s="184">
        <v>0.20269999999999999</v>
      </c>
      <c r="L28" s="183"/>
      <c r="M28" s="2"/>
      <c r="N28" s="186">
        <f>0.2*60</f>
        <v>12</v>
      </c>
      <c r="P28" s="74"/>
      <c r="Q28" s="185">
        <f>12*F28*$N28</f>
        <v>0</v>
      </c>
      <c r="S28" s="185">
        <f t="shared" ref="S28" si="2">12*L28*$N28</f>
        <v>0</v>
      </c>
    </row>
  </sheetData>
  <sheetProtection formatCells="0" formatRows="0"/>
  <mergeCells count="1">
    <mergeCell ref="A1:F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tabColor rgb="FF2F4077"/>
  </sheetPr>
  <dimension ref="A1:F57"/>
  <sheetViews>
    <sheetView showGridLines="0" zoomScale="55" zoomScaleNormal="55" workbookViewId="0">
      <pane ySplit="6" topLeftCell="A7" activePane="bottomLeft" state="frozen"/>
      <selection activeCell="A12" sqref="A12"/>
      <selection pane="bottomLeft" activeCell="D53" sqref="D53"/>
    </sheetView>
  </sheetViews>
  <sheetFormatPr baseColWidth="10" defaultColWidth="11.5703125" defaultRowHeight="18" outlineLevelRow="1" x14ac:dyDescent="0.35"/>
  <cols>
    <col min="1" max="6" width="31.42578125" style="23" customWidth="1"/>
    <col min="7" max="8" width="13.85546875" style="23" customWidth="1"/>
    <col min="9" max="13" width="11.5703125" style="23"/>
    <col min="14" max="16" width="13.85546875" style="23" customWidth="1"/>
    <col min="17" max="16384" width="11.5703125" style="23"/>
  </cols>
  <sheetData>
    <row r="1" spans="1:6" ht="70.5" customHeight="1" thickBot="1" x14ac:dyDescent="0.4">
      <c r="A1" s="218" t="s">
        <v>86</v>
      </c>
      <c r="B1" s="219"/>
      <c r="C1" s="219"/>
      <c r="D1" s="220"/>
    </row>
    <row r="2" spans="1:6" ht="21.75" x14ac:dyDescent="0.35">
      <c r="A2" s="3"/>
    </row>
    <row r="3" spans="1:6" x14ac:dyDescent="0.35">
      <c r="A3" s="5" t="s">
        <v>94</v>
      </c>
    </row>
    <row r="4" spans="1:6" x14ac:dyDescent="0.35">
      <c r="A4" s="106" t="s">
        <v>119</v>
      </c>
      <c r="B4" s="107"/>
      <c r="C4" s="107"/>
    </row>
    <row r="5" spans="1:6" x14ac:dyDescent="0.35">
      <c r="A5" s="5"/>
    </row>
    <row r="6" spans="1:6" x14ac:dyDescent="0.35">
      <c r="A6" s="6" t="s">
        <v>120</v>
      </c>
    </row>
    <row r="7" spans="1:6" x14ac:dyDescent="0.35">
      <c r="A7" s="23" t="s">
        <v>103</v>
      </c>
    </row>
    <row r="8" spans="1:6" x14ac:dyDescent="0.35">
      <c r="B8" s="36" t="s">
        <v>7</v>
      </c>
      <c r="C8" s="36" t="s">
        <v>104</v>
      </c>
    </row>
    <row r="9" spans="1:6" x14ac:dyDescent="0.35">
      <c r="A9" s="56" t="s">
        <v>102</v>
      </c>
      <c r="B9" s="46">
        <f>'DQE Panier France'!B12</f>
        <v>0</v>
      </c>
      <c r="C9" s="46">
        <f>'DQE Panier France'!B13</f>
        <v>0</v>
      </c>
    </row>
    <row r="11" spans="1:6" x14ac:dyDescent="0.35">
      <c r="A11" s="23" t="s">
        <v>100</v>
      </c>
    </row>
    <row r="12" spans="1:6" x14ac:dyDescent="0.35">
      <c r="A12" s="7"/>
      <c r="B12" s="104" t="s">
        <v>0</v>
      </c>
      <c r="C12" s="104" t="s">
        <v>148</v>
      </c>
      <c r="D12" s="104" t="s">
        <v>149</v>
      </c>
      <c r="E12" s="105" t="s">
        <v>150</v>
      </c>
      <c r="F12" s="104" t="s">
        <v>174</v>
      </c>
    </row>
    <row r="13" spans="1:6" x14ac:dyDescent="0.35">
      <c r="A13" s="101" t="s">
        <v>92</v>
      </c>
      <c r="B13" s="80">
        <f>SUM('DQE Panier France'!N12:N13)</f>
        <v>60000</v>
      </c>
      <c r="C13" s="80">
        <f>'DQE Options France'!L12+'DQE Options France'!L17</f>
        <v>15000</v>
      </c>
      <c r="D13" s="80">
        <f>'DQE Options France'!M12+'DQE Options France'!M17</f>
        <v>12000</v>
      </c>
      <c r="E13" s="80">
        <f>'DQE Options France'!N12+'DQE Options France'!N17</f>
        <v>6000</v>
      </c>
      <c r="F13" s="80">
        <f>'DQE Panier Etranger'!N12</f>
        <v>60</v>
      </c>
    </row>
    <row r="14" spans="1:6" x14ac:dyDescent="0.35">
      <c r="A14" s="102" t="s">
        <v>93</v>
      </c>
      <c r="B14" s="82">
        <f>'DQE Panier France'!N36+'DQE Panier France'!N37</f>
        <v>12259</v>
      </c>
      <c r="C14" s="82">
        <f>'DQE Options France'!L13+'DQE Options France'!L18</f>
        <v>3065</v>
      </c>
      <c r="D14" s="82">
        <f>'DQE Options France'!M13+'DQE Options France'!M18</f>
        <v>2452</v>
      </c>
      <c r="E14" s="82">
        <f>'DQE Options France'!N13+'DQE Options France'!N18</f>
        <v>1226</v>
      </c>
      <c r="F14" s="82">
        <f>'DQE Panier Etranger'!N28</f>
        <v>12</v>
      </c>
    </row>
    <row r="15" spans="1:6" x14ac:dyDescent="0.35">
      <c r="A15" s="103" t="s">
        <v>85</v>
      </c>
      <c r="B15" s="84">
        <f>SUM('DQE Panier France'!N18:N23)+SUM('DQE Panier France'!N26:N31)</f>
        <v>40408.000000000007</v>
      </c>
      <c r="C15" s="84">
        <f>'DQE Options France'!L14+'DQE Options France'!L19</f>
        <v>10102</v>
      </c>
      <c r="D15" s="84">
        <f>'DQE Options France'!M14+'DQE Options France'!M19</f>
        <v>8081</v>
      </c>
      <c r="E15" s="84">
        <f>'DQE Options France'!N14+'DQE Options France'!N19</f>
        <v>4041</v>
      </c>
      <c r="F15" s="84">
        <f>SUM('DQE Panier Etranger'!N17:N22)</f>
        <v>40</v>
      </c>
    </row>
    <row r="16" spans="1:6" x14ac:dyDescent="0.35">
      <c r="B16" s="53"/>
      <c r="C16" s="53"/>
      <c r="D16" s="53"/>
      <c r="E16" s="53"/>
      <c r="F16" s="53"/>
    </row>
    <row r="17" spans="1:6" x14ac:dyDescent="0.35">
      <c r="A17" s="101" t="s">
        <v>95</v>
      </c>
      <c r="B17" s="80">
        <f>SUM('DQE Panier France'!N43:N58,'DQE Panier France'!N61:N76,'DQE Panier France'!N82:N97,'DQE Panier France'!N100:N115,'DQE Panier France'!N120:N135,'DQE Panier France'!N138:N153,'DQE Panier France'!N158:N173,'DQE Panier France'!N176:N191,'DQE Panier France'!N196:N211,'DQE Panier France'!N214:N229,'DQE Panier France'!N234:N249,'DQE Panier France'!N252:N267,'DQE Panier France'!N309:N324,'DQE Panier France'!N327:N342)</f>
        <v>18458.982485077977</v>
      </c>
      <c r="C17" s="224">
        <f>SUM('DQE Options France'!L25:L85)+SUM('DQE Options France'!L88:L148)</f>
        <v>3735</v>
      </c>
      <c r="D17" s="224">
        <f>SUM('DQE Options France'!M25:M85)+SUM('DQE Options France'!M88:M148)</f>
        <v>2490</v>
      </c>
      <c r="E17" s="224">
        <f>SUM('DQE Options France'!N25:N85)+SUM('DQE Options France'!N88:N148)</f>
        <v>1245</v>
      </c>
      <c r="F17" s="226"/>
    </row>
    <row r="18" spans="1:6" x14ac:dyDescent="0.35">
      <c r="A18" s="103" t="s">
        <v>96</v>
      </c>
      <c r="B18" s="84">
        <f>SUM('DQE Panier France'!N348:N408,'DQE Panier France'!N411:N471)</f>
        <v>6460.6438697772946</v>
      </c>
      <c r="C18" s="225"/>
      <c r="D18" s="225"/>
      <c r="E18" s="225"/>
      <c r="F18" s="227"/>
    </row>
    <row r="19" spans="1:6" x14ac:dyDescent="0.35">
      <c r="A19" s="202"/>
      <c r="B19" s="202"/>
      <c r="C19" s="203"/>
      <c r="D19" s="203"/>
      <c r="E19" s="203"/>
    </row>
    <row r="20" spans="1:6" x14ac:dyDescent="0.35">
      <c r="A20" s="23" t="s">
        <v>101</v>
      </c>
    </row>
    <row r="21" spans="1:6" x14ac:dyDescent="0.35">
      <c r="A21" s="7"/>
      <c r="B21" s="95" t="s">
        <v>0</v>
      </c>
      <c r="C21" s="95" t="s">
        <v>148</v>
      </c>
      <c r="D21" s="95" t="s">
        <v>149</v>
      </c>
      <c r="E21" s="96" t="s">
        <v>150</v>
      </c>
      <c r="F21" s="95" t="s">
        <v>174</v>
      </c>
    </row>
    <row r="22" spans="1:6" x14ac:dyDescent="0.35">
      <c r="A22" s="97" t="s">
        <v>92</v>
      </c>
      <c r="B22" s="80">
        <f>SUM('DQE Panier France'!P12:P13)+SUM('DQE Panier France'!Q12:Q13)</f>
        <v>0</v>
      </c>
      <c r="C22" s="80">
        <f>'DQE Options France'!P12+'DQE Options France'!P17+'DQE Options France'!T12+'DQE Options France'!T17</f>
        <v>0</v>
      </c>
      <c r="D22" s="80">
        <f>'DQE Options France'!Q12+'DQE Options France'!Q17+'DQE Options France'!U12+'DQE Options France'!U17</f>
        <v>0</v>
      </c>
      <c r="E22" s="80">
        <f>'DQE Options France'!R12+'DQE Options France'!R17+'DQE Options France'!V12+'DQE Options France'!V17</f>
        <v>0</v>
      </c>
      <c r="F22" s="80">
        <f>'DQE Panier Etranger'!P12+'DQE Panier Etranger'!Q12</f>
        <v>0</v>
      </c>
    </row>
    <row r="23" spans="1:6" x14ac:dyDescent="0.35">
      <c r="A23" s="98" t="s">
        <v>93</v>
      </c>
      <c r="B23" s="82">
        <f>'DQE Panier France'!Q36+'DQE Panier France'!Q37</f>
        <v>0</v>
      </c>
      <c r="C23" s="82">
        <f>'DQE Options France'!T13+'DQE Options France'!T18</f>
        <v>0</v>
      </c>
      <c r="D23" s="82">
        <f>'DQE Options France'!U13+'DQE Options France'!U18</f>
        <v>0</v>
      </c>
      <c r="E23" s="82">
        <f>'DQE Options France'!V13+'DQE Options France'!V18</f>
        <v>0</v>
      </c>
      <c r="F23" s="82">
        <f>'DQE Panier Etranger'!Q28</f>
        <v>0</v>
      </c>
    </row>
    <row r="24" spans="1:6" x14ac:dyDescent="0.35">
      <c r="A24" s="99" t="s">
        <v>85</v>
      </c>
      <c r="B24" s="84">
        <f>SUM('DQE Panier France'!Q18:Q23)+SUM('DQE Panier France'!Q26:Q31)</f>
        <v>0</v>
      </c>
      <c r="C24" s="84">
        <f>'DQE Options France'!T14+'DQE Options France'!T19</f>
        <v>0</v>
      </c>
      <c r="D24" s="84">
        <f>'DQE Options France'!U14+'DQE Options France'!U19</f>
        <v>0</v>
      </c>
      <c r="E24" s="84">
        <f>'DQE Options France'!V14+'DQE Options France'!V19</f>
        <v>0</v>
      </c>
      <c r="F24" s="84">
        <f>SUM('DQE Panier Etranger'!Q17:Q22)</f>
        <v>0</v>
      </c>
    </row>
    <row r="25" spans="1:6" x14ac:dyDescent="0.35">
      <c r="B25" s="53"/>
      <c r="C25" s="53"/>
      <c r="D25" s="53"/>
      <c r="E25" s="53"/>
    </row>
    <row r="26" spans="1:6" x14ac:dyDescent="0.35">
      <c r="A26" s="97" t="s">
        <v>95</v>
      </c>
      <c r="B26" s="80">
        <f>SUM('DQE Panier France'!Q43:Q58,'DQE Panier France'!Q61:Q76,'DQE Panier France'!Q82:Q97,'DQE Panier France'!Q100:Q115,'DQE Panier France'!Q120:Q135,'DQE Panier France'!Q138:Q153,'DQE Panier France'!Q158:Q173,'DQE Panier France'!Q176:Q191,'DQE Panier France'!Q196:Q211,'DQE Panier France'!Q214:Q229,'DQE Panier France'!Q234:Q249,'DQE Panier France'!Q252:Q267,'DQE Panier France'!Q309:Q324,'DQE Panier France'!Q327:Q342)</f>
        <v>0</v>
      </c>
      <c r="C26" s="224">
        <f>SUM('DQE Options France'!T25:T85)+SUM('DQE Options France'!T88:T148)</f>
        <v>0</v>
      </c>
      <c r="D26" s="224">
        <f>SUM('DQE Options France'!U25:U85)+SUM('DQE Options France'!U88:U148)</f>
        <v>0</v>
      </c>
      <c r="E26" s="224">
        <f>SUM('DQE Options France'!V25:V85)+SUM('DQE Options France'!V88:V148)</f>
        <v>0</v>
      </c>
      <c r="F26" s="226"/>
    </row>
    <row r="27" spans="1:6" x14ac:dyDescent="0.35">
      <c r="A27" s="99" t="s">
        <v>96</v>
      </c>
      <c r="B27" s="84">
        <f>SUM('DQE Panier France'!Q348:Q408,'DQE Panier France'!Q411:Q471)</f>
        <v>0</v>
      </c>
      <c r="C27" s="225"/>
      <c r="D27" s="225"/>
      <c r="E27" s="225"/>
      <c r="F27" s="227"/>
    </row>
    <row r="29" spans="1:6" x14ac:dyDescent="0.35">
      <c r="A29" s="23" t="s">
        <v>105</v>
      </c>
    </row>
    <row r="30" spans="1:6" x14ac:dyDescent="0.35">
      <c r="A30" s="7"/>
      <c r="B30" s="95" t="s">
        <v>0</v>
      </c>
      <c r="C30" s="95" t="s">
        <v>148</v>
      </c>
      <c r="D30" s="95" t="s">
        <v>149</v>
      </c>
      <c r="E30" s="96" t="s">
        <v>150</v>
      </c>
      <c r="F30" s="95" t="s">
        <v>174</v>
      </c>
    </row>
    <row r="31" spans="1:6" x14ac:dyDescent="0.35">
      <c r="A31" s="100" t="s">
        <v>92</v>
      </c>
      <c r="B31" s="89">
        <f>SUM('DQE Panier France'!P12:P13)</f>
        <v>0</v>
      </c>
      <c r="C31" s="89">
        <f>'DQE Options France'!P12+'DQE Options France'!P17</f>
        <v>0</v>
      </c>
      <c r="D31" s="89">
        <f>'DQE Options France'!Q12+'DQE Options France'!Q17</f>
        <v>0</v>
      </c>
      <c r="E31" s="89">
        <f>'DQE Options France'!R12+'DQE Options France'!R17</f>
        <v>0</v>
      </c>
      <c r="F31" s="89">
        <f>'DQE Panier Etranger'!P12</f>
        <v>0</v>
      </c>
    </row>
    <row r="33" spans="1:6" x14ac:dyDescent="0.35">
      <c r="A33" s="23" t="s">
        <v>106</v>
      </c>
    </row>
    <row r="34" spans="1:6" x14ac:dyDescent="0.35">
      <c r="A34" s="7"/>
      <c r="B34" s="95" t="s">
        <v>0</v>
      </c>
      <c r="C34" s="95" t="s">
        <v>148</v>
      </c>
      <c r="D34" s="95" t="s">
        <v>149</v>
      </c>
      <c r="E34" s="96" t="s">
        <v>150</v>
      </c>
      <c r="F34" s="95" t="s">
        <v>174</v>
      </c>
    </row>
    <row r="35" spans="1:6" x14ac:dyDescent="0.35">
      <c r="A35" s="97" t="s">
        <v>92</v>
      </c>
      <c r="B35" s="80">
        <f>+SUM('DQE Panier France'!Q12:Q13)</f>
        <v>0</v>
      </c>
      <c r="C35" s="80">
        <f>+'DQE Options France'!T12+'DQE Options France'!T17</f>
        <v>0</v>
      </c>
      <c r="D35" s="80">
        <f>+'DQE Options France'!U12+'DQE Options France'!U17</f>
        <v>0</v>
      </c>
      <c r="E35" s="80">
        <f>+'DQE Options France'!V12+'DQE Options France'!V17</f>
        <v>0</v>
      </c>
      <c r="F35" s="80">
        <f>'DQE Panier Etranger'!Q12</f>
        <v>0</v>
      </c>
    </row>
    <row r="36" spans="1:6" x14ac:dyDescent="0.35">
      <c r="A36" s="98" t="s">
        <v>93</v>
      </c>
      <c r="B36" s="82">
        <f>'DQE Panier France'!Q49+'DQE Panier France'!Q50</f>
        <v>0</v>
      </c>
      <c r="C36" s="82">
        <f>'DQE Options France'!T13+'DQE Options France'!T18</f>
        <v>0</v>
      </c>
      <c r="D36" s="82">
        <f>'DQE Options France'!U13+'DQE Options France'!U18</f>
        <v>0</v>
      </c>
      <c r="E36" s="82">
        <f>'DQE Options France'!V13+'DQE Options France'!V18</f>
        <v>0</v>
      </c>
      <c r="F36" s="82">
        <f>SUM('DQE Panier Etranger'!Q17:Q22)</f>
        <v>0</v>
      </c>
    </row>
    <row r="37" spans="1:6" x14ac:dyDescent="0.35">
      <c r="A37" s="99" t="s">
        <v>85</v>
      </c>
      <c r="B37" s="84">
        <f>SUM('DQE Panier France'!Q30:Q35)+SUM('DQE Panier France'!Q38:Q44)</f>
        <v>0</v>
      </c>
      <c r="C37" s="84">
        <f>'DQE Options France'!T14+'DQE Options France'!T19</f>
        <v>0</v>
      </c>
      <c r="D37" s="84">
        <f>'DQE Options France'!U14+'DQE Options France'!U19</f>
        <v>0</v>
      </c>
      <c r="E37" s="84">
        <f>'DQE Options France'!V14+'DQE Options France'!V19</f>
        <v>0</v>
      </c>
      <c r="F37" s="84">
        <f>'DQE Panier Etranger'!Q28</f>
        <v>0</v>
      </c>
    </row>
    <row r="39" spans="1:6" x14ac:dyDescent="0.35">
      <c r="A39" s="97" t="s">
        <v>95</v>
      </c>
      <c r="B39" s="80">
        <f>SUM('DQE Panier France'!Q56:Q71,'DQE Panier France'!Q74:Q89,'DQE Panier France'!Q95:Q110,'DQE Panier France'!Q113:Q128,'DQE Panier France'!Q133:Q148,'DQE Panier France'!Q151:Q166,'DQE Panier France'!Q171:Q186,'DQE Panier France'!Q189:Q204,'DQE Panier France'!Q209:Q224,'DQE Panier France'!Q227:Q242,'DQE Panier France'!Q247:Q262,'DQE Panier France'!Q265:Q317,'DQE Panier France'!Q322:Q337,'DQE Panier France'!Q340:Q355)</f>
        <v>0</v>
      </c>
      <c r="C39" s="224">
        <f>SUM('DQE Options France'!T25:T85)+SUM('DQE Options France'!T88:T148)</f>
        <v>0</v>
      </c>
      <c r="D39" s="224">
        <f>SUM('DQE Options France'!U25:U85)+SUM('DQE Options France'!U88:U148)</f>
        <v>0</v>
      </c>
      <c r="E39" s="224">
        <f>SUM('DQE Options France'!V25:V85)+SUM('DQE Options France'!V88:V148)</f>
        <v>0</v>
      </c>
      <c r="F39" s="226"/>
    </row>
    <row r="40" spans="1:6" x14ac:dyDescent="0.35">
      <c r="A40" s="99" t="s">
        <v>96</v>
      </c>
      <c r="B40" s="84">
        <f>SUM('DQE Panier France'!Q361:Q421,'DQE Panier France'!Q424:Q484)</f>
        <v>0</v>
      </c>
      <c r="C40" s="225"/>
      <c r="D40" s="225"/>
      <c r="E40" s="225"/>
      <c r="F40" s="227"/>
    </row>
    <row r="42" spans="1:6" hidden="1" outlineLevel="1" x14ac:dyDescent="0.35">
      <c r="A42" s="23" t="s">
        <v>107</v>
      </c>
      <c r="B42" s="2">
        <f>B22-(B31+B35)</f>
        <v>0</v>
      </c>
      <c r="C42" s="2">
        <f t="shared" ref="C42:E42" si="0">C22-(C31+C35)</f>
        <v>0</v>
      </c>
      <c r="D42" s="2">
        <f t="shared" si="0"/>
        <v>0</v>
      </c>
      <c r="E42" s="2">
        <f t="shared" si="0"/>
        <v>0</v>
      </c>
      <c r="F42" s="2">
        <f t="shared" ref="F42" si="1">F22-(F31+F35)</f>
        <v>0</v>
      </c>
    </row>
    <row r="43" spans="1:6" hidden="1" outlineLevel="1" x14ac:dyDescent="0.35">
      <c r="B43" s="2">
        <f>B23-B36</f>
        <v>0</v>
      </c>
      <c r="C43" s="2">
        <f t="shared" ref="C43:E43" si="2">C23-C36</f>
        <v>0</v>
      </c>
      <c r="D43" s="2">
        <f t="shared" si="2"/>
        <v>0</v>
      </c>
      <c r="E43" s="2">
        <f t="shared" si="2"/>
        <v>0</v>
      </c>
      <c r="F43" s="2">
        <f t="shared" ref="F43" si="3">F23-F36</f>
        <v>0</v>
      </c>
    </row>
    <row r="44" spans="1:6" hidden="1" outlineLevel="1" x14ac:dyDescent="0.35">
      <c r="B44" s="2">
        <f>B24-B37</f>
        <v>0</v>
      </c>
      <c r="C44" s="2">
        <f t="shared" ref="C44:E44" si="4">C24-C37</f>
        <v>0</v>
      </c>
      <c r="D44" s="2">
        <f t="shared" si="4"/>
        <v>0</v>
      </c>
      <c r="E44" s="2">
        <f t="shared" si="4"/>
        <v>0</v>
      </c>
      <c r="F44" s="2">
        <f t="shared" ref="F44" si="5">F24-F37</f>
        <v>0</v>
      </c>
    </row>
    <row r="45" spans="1:6" hidden="1" outlineLevel="1" x14ac:dyDescent="0.35">
      <c r="B45" s="57"/>
      <c r="C45" s="57"/>
      <c r="D45" s="57"/>
      <c r="E45" s="57"/>
      <c r="F45" s="57"/>
    </row>
    <row r="46" spans="1:6" hidden="1" outlineLevel="1" x14ac:dyDescent="0.35">
      <c r="B46" s="2">
        <f>B26-B39</f>
        <v>0</v>
      </c>
      <c r="C46" s="2">
        <f t="shared" ref="C46:E46" si="6">C26-C39</f>
        <v>0</v>
      </c>
      <c r="D46" s="2">
        <f t="shared" si="6"/>
        <v>0</v>
      </c>
      <c r="E46" s="2">
        <f t="shared" si="6"/>
        <v>0</v>
      </c>
      <c r="F46" s="2">
        <f t="shared" ref="F46" si="7">F26-F39</f>
        <v>0</v>
      </c>
    </row>
    <row r="47" spans="1:6" hidden="1" outlineLevel="1" x14ac:dyDescent="0.35">
      <c r="B47" s="2">
        <f>B27-B40</f>
        <v>0</v>
      </c>
      <c r="C47" s="57"/>
      <c r="D47" s="57"/>
      <c r="E47" s="57"/>
    </row>
    <row r="48" spans="1:6" hidden="1" outlineLevel="1" x14ac:dyDescent="0.35"/>
    <row r="49" spans="1:6" collapsed="1" x14ac:dyDescent="0.35"/>
    <row r="50" spans="1:6" x14ac:dyDescent="0.35">
      <c r="A50" s="23" t="s">
        <v>114</v>
      </c>
    </row>
    <row r="51" spans="1:6" x14ac:dyDescent="0.35">
      <c r="A51" s="7"/>
      <c r="B51" s="95" t="s">
        <v>0</v>
      </c>
      <c r="C51" s="95" t="s">
        <v>148</v>
      </c>
      <c r="D51" s="95" t="s">
        <v>149</v>
      </c>
      <c r="E51" s="96" t="s">
        <v>150</v>
      </c>
      <c r="F51" s="95" t="s">
        <v>174</v>
      </c>
    </row>
    <row r="52" spans="1:6" x14ac:dyDescent="0.35">
      <c r="A52" s="97" t="s">
        <v>92</v>
      </c>
      <c r="B52" s="80">
        <f>+SUM('DQE Panier France'!S12:S13)</f>
        <v>0</v>
      </c>
      <c r="C52" s="80">
        <f>+'DQE Options France'!H12+'DQE Options France'!H17</f>
        <v>0</v>
      </c>
      <c r="D52" s="80">
        <f>+'DQE Options France'!I12+'DQE Options France'!I17</f>
        <v>0</v>
      </c>
      <c r="E52" s="80">
        <f>+'DQE Options France'!J12+'DQE Options France'!J17</f>
        <v>0</v>
      </c>
      <c r="F52" s="80">
        <f>'DQE Panier Etranger'!S12</f>
        <v>0</v>
      </c>
    </row>
    <row r="53" spans="1:6" x14ac:dyDescent="0.35">
      <c r="A53" s="98" t="s">
        <v>93</v>
      </c>
      <c r="B53" s="82">
        <f>'DQE Panier France'!S36+'DQE Panier France'!S37</f>
        <v>0</v>
      </c>
      <c r="C53" s="82">
        <f>'DQE Options France'!H13+'DQE Options France'!H18</f>
        <v>0</v>
      </c>
      <c r="D53" s="82">
        <f>'DQE Options France'!I13+'DQE Options France'!I18</f>
        <v>0</v>
      </c>
      <c r="E53" s="82">
        <f>'DQE Options France'!J13+'DQE Options France'!J18</f>
        <v>0</v>
      </c>
      <c r="F53" s="82">
        <f>'DQE Panier Etranger'!S28</f>
        <v>0</v>
      </c>
    </row>
    <row r="54" spans="1:6" x14ac:dyDescent="0.35">
      <c r="A54" s="99" t="s">
        <v>85</v>
      </c>
      <c r="B54" s="84">
        <f>SUM('DQE Panier France'!S18:S23)+SUM('DQE Panier France'!S26:S31)</f>
        <v>0</v>
      </c>
      <c r="C54" s="84">
        <f>'DQE Options France'!H14+'DQE Options France'!H19</f>
        <v>0</v>
      </c>
      <c r="D54" s="84">
        <f>'DQE Options France'!I14+'DQE Options France'!I19</f>
        <v>0</v>
      </c>
      <c r="E54" s="84">
        <f>'DQE Options France'!J14+'DQE Options France'!J19</f>
        <v>0</v>
      </c>
      <c r="F54" s="84">
        <f>SUM('DQE Panier Etranger'!S17:S22)</f>
        <v>0</v>
      </c>
    </row>
    <row r="55" spans="1:6" x14ac:dyDescent="0.35">
      <c r="B55" s="53"/>
      <c r="C55" s="53"/>
      <c r="D55" s="53"/>
      <c r="E55" s="53"/>
      <c r="F55" s="53"/>
    </row>
    <row r="56" spans="1:6" x14ac:dyDescent="0.35">
      <c r="A56" s="97" t="s">
        <v>95</v>
      </c>
      <c r="B56" s="80">
        <f>SUM('DQE Panier France'!S43:S58,'DQE Panier France'!S61:S76,'DQE Panier France'!S82:S97,'DQE Panier France'!S100:S115,'DQE Panier France'!S120:S135,'DQE Panier France'!S138:S153,'DQE Panier France'!S158:S173,'DQE Panier France'!S176:S191,'DQE Panier France'!S196:S211,'DQE Panier France'!S214:S229,'DQE Panier France'!S234:S249,'DQE Panier France'!S252:S267,'DQE Panier France'!S309:S324,'DQE Panier France'!S327:S342)</f>
        <v>0</v>
      </c>
      <c r="C56" s="224">
        <f>SUM('DQE Options France'!H25:H85)+SUM('DQE Options France'!H88:H148)</f>
        <v>0</v>
      </c>
      <c r="D56" s="224">
        <f>SUM('DQE Options France'!I25:I85)+SUM('DQE Options France'!I88:I148)</f>
        <v>0</v>
      </c>
      <c r="E56" s="224">
        <f>SUM('DQE Options France'!J25:J85)+SUM('DQE Options France'!J88:J148)</f>
        <v>0</v>
      </c>
      <c r="F56" s="226"/>
    </row>
    <row r="57" spans="1:6" x14ac:dyDescent="0.35">
      <c r="A57" s="99" t="s">
        <v>96</v>
      </c>
      <c r="B57" s="84">
        <f>SUM('DQE Panier France'!S348:S408,'DQE Panier France'!S411:S471)</f>
        <v>0</v>
      </c>
      <c r="C57" s="225"/>
      <c r="D57" s="225"/>
      <c r="E57" s="225"/>
      <c r="F57" s="227"/>
    </row>
  </sheetData>
  <sheetProtection formatCells="0" formatRows="0"/>
  <mergeCells count="17">
    <mergeCell ref="F17:F18"/>
    <mergeCell ref="F26:F27"/>
    <mergeCell ref="F39:F40"/>
    <mergeCell ref="F56:F57"/>
    <mergeCell ref="A1:D1"/>
    <mergeCell ref="C17:C18"/>
    <mergeCell ref="D17:D18"/>
    <mergeCell ref="E17:E18"/>
    <mergeCell ref="C26:C27"/>
    <mergeCell ref="D26:D27"/>
    <mergeCell ref="E26:E27"/>
    <mergeCell ref="C39:C40"/>
    <mergeCell ref="D39:D40"/>
    <mergeCell ref="E39:E40"/>
    <mergeCell ref="C56:C57"/>
    <mergeCell ref="D56:D57"/>
    <mergeCell ref="E56:E57"/>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9"/>
  <sheetViews>
    <sheetView showGridLines="0" workbookViewId="0">
      <selection activeCell="D4" activeCellId="1" sqref="J7:J15 D4:D6"/>
    </sheetView>
  </sheetViews>
  <sheetFormatPr baseColWidth="10" defaultRowHeight="15" x14ac:dyDescent="0.25"/>
  <cols>
    <col min="2" max="2" width="23.85546875" customWidth="1"/>
    <col min="3" max="3" width="3.140625" customWidth="1"/>
  </cols>
  <sheetData>
    <row r="2" spans="2:12" x14ac:dyDescent="0.25">
      <c r="D2" s="148">
        <v>2025</v>
      </c>
      <c r="E2" s="148">
        <f>D2+1</f>
        <v>2026</v>
      </c>
      <c r="F2" s="148">
        <f t="shared" ref="F2:J2" si="0">E2+1</f>
        <v>2027</v>
      </c>
      <c r="G2" s="148">
        <f t="shared" si="0"/>
        <v>2028</v>
      </c>
      <c r="H2" s="148">
        <f t="shared" si="0"/>
        <v>2029</v>
      </c>
      <c r="I2" s="148">
        <f t="shared" si="0"/>
        <v>2030</v>
      </c>
      <c r="J2" s="148">
        <f t="shared" si="0"/>
        <v>2031</v>
      </c>
    </row>
    <row r="3" spans="2:12" x14ac:dyDescent="0.25">
      <c r="L3" s="137" t="s">
        <v>143</v>
      </c>
    </row>
    <row r="4" spans="2:12" x14ac:dyDescent="0.25">
      <c r="B4" s="149" t="s">
        <v>144</v>
      </c>
      <c r="D4" s="147">
        <v>60000</v>
      </c>
      <c r="E4" s="142"/>
      <c r="F4" s="142"/>
      <c r="G4" s="142"/>
      <c r="H4" s="142"/>
      <c r="I4" s="142"/>
      <c r="J4" s="143"/>
      <c r="L4" s="138">
        <f>D4-SUM('DQE Panier France'!N12:N13)</f>
        <v>0</v>
      </c>
    </row>
    <row r="5" spans="2:12" x14ac:dyDescent="0.25">
      <c r="B5" s="150" t="s">
        <v>145</v>
      </c>
      <c r="D5" s="126">
        <v>40408.235716713469</v>
      </c>
      <c r="J5" s="144"/>
      <c r="L5" s="138">
        <f>D5-SUM('DQE Panier France'!N18:N23,'DQE Panier France'!N26:N31)</f>
        <v>0.23571671346144285</v>
      </c>
    </row>
    <row r="6" spans="2:12" x14ac:dyDescent="0.25">
      <c r="B6" s="150" t="s">
        <v>147</v>
      </c>
      <c r="D6" s="131">
        <v>12259.009900990101</v>
      </c>
      <c r="E6" s="145"/>
      <c r="F6" s="145"/>
      <c r="G6" s="145"/>
      <c r="H6" s="145"/>
      <c r="I6" s="145"/>
      <c r="J6" s="146"/>
      <c r="L6" s="138">
        <f>D6-SUM('DQE Panier France'!N36:N37)</f>
        <v>9.9009901005047141E-3</v>
      </c>
    </row>
    <row r="7" spans="2:12" x14ac:dyDescent="0.25">
      <c r="B7" s="149" t="s">
        <v>126</v>
      </c>
      <c r="D7" s="122">
        <v>7830.16100848727</v>
      </c>
      <c r="E7" s="123">
        <v>7236.7665236370331</v>
      </c>
      <c r="F7" s="123">
        <v>6683.6246940820929</v>
      </c>
      <c r="G7" s="123">
        <v>6167.9615432314458</v>
      </c>
      <c r="H7" s="123">
        <v>5687.1630932071075</v>
      </c>
      <c r="I7" s="123">
        <v>5238.7695827204379</v>
      </c>
      <c r="J7" s="139">
        <v>4820.4479928568362</v>
      </c>
      <c r="L7" s="138">
        <f>J7-SUM('DQE Panier France'!N43:N58,'DQE Panier France'!N61:N76)</f>
        <v>0</v>
      </c>
    </row>
    <row r="8" spans="2:12" x14ac:dyDescent="0.25">
      <c r="B8" s="150" t="s">
        <v>127</v>
      </c>
      <c r="D8" s="124">
        <v>2740.5563529705437</v>
      </c>
      <c r="E8" s="120">
        <v>2532.8682832729628</v>
      </c>
      <c r="F8" s="120">
        <v>2339.2686429287328</v>
      </c>
      <c r="G8" s="120">
        <v>2158.7865401310055</v>
      </c>
      <c r="H8" s="120">
        <v>1990.5070826224876</v>
      </c>
      <c r="I8" s="120">
        <v>1833.5693539521526</v>
      </c>
      <c r="J8" s="125">
        <v>1687.1567974998927</v>
      </c>
      <c r="L8" s="138">
        <f>J8+J15-SUM('DQE Panier France'!N348:N408,'DQE Panier France'!N411:N471)</f>
        <v>0</v>
      </c>
    </row>
    <row r="9" spans="2:12" x14ac:dyDescent="0.25">
      <c r="B9" s="150" t="s">
        <v>128</v>
      </c>
      <c r="D9" s="126">
        <v>0</v>
      </c>
      <c r="E9" s="127">
        <v>4706.5019793889023</v>
      </c>
      <c r="F9" s="127">
        <v>3425.0370375417856</v>
      </c>
      <c r="G9" s="127">
        <v>2758.9186555067317</v>
      </c>
      <c r="H9" s="127">
        <v>2327.340642270065</v>
      </c>
      <c r="I9" s="127">
        <v>2041.5121746097973</v>
      </c>
      <c r="J9" s="128">
        <v>1880.6307117461633</v>
      </c>
      <c r="L9" s="138">
        <f>J9-SUM('DQE Panier France'!N82:N97,'DQE Panier France'!N100:N115)</f>
        <v>0</v>
      </c>
    </row>
    <row r="10" spans="2:12" x14ac:dyDescent="0.25">
      <c r="B10" s="150" t="s">
        <v>129</v>
      </c>
      <c r="D10" s="126">
        <v>0</v>
      </c>
      <c r="E10" s="127">
        <v>0</v>
      </c>
      <c r="F10" s="127">
        <v>4356.5587254029533</v>
      </c>
      <c r="G10" s="127">
        <v>3171.0781078022928</v>
      </c>
      <c r="H10" s="127">
        <v>2554.6199048285107</v>
      </c>
      <c r="I10" s="127">
        <v>2155.2023693240876</v>
      </c>
      <c r="J10" s="128">
        <v>1890.6681606488287</v>
      </c>
      <c r="L10" s="138">
        <f>J10-SUM('DQE Panier France'!N120:N135,'DQE Panier France'!N138:N153)</f>
        <v>0</v>
      </c>
    </row>
    <row r="11" spans="2:12" x14ac:dyDescent="0.25">
      <c r="B11" s="150" t="s">
        <v>130</v>
      </c>
      <c r="D11" s="126">
        <v>0</v>
      </c>
      <c r="E11" s="127">
        <v>0</v>
      </c>
      <c r="F11" s="127">
        <v>0</v>
      </c>
      <c r="G11" s="127">
        <v>4030.2654840314403</v>
      </c>
      <c r="H11" s="127">
        <v>2934.2560648430999</v>
      </c>
      <c r="I11" s="127">
        <v>2364.1008656158483</v>
      </c>
      <c r="J11" s="128">
        <v>1994.6642568509606</v>
      </c>
      <c r="L11" s="138">
        <f>J11-SUM('DQE Panier France'!N158:N173,'DQE Panier France'!N176:N191)</f>
        <v>0</v>
      </c>
    </row>
    <row r="12" spans="2:12" x14ac:dyDescent="0.25">
      <c r="B12" s="150" t="s">
        <v>131</v>
      </c>
      <c r="D12" s="126">
        <v>0</v>
      </c>
      <c r="E12" s="127">
        <v>0</v>
      </c>
      <c r="F12" s="127">
        <v>0</v>
      </c>
      <c r="G12" s="127">
        <v>0</v>
      </c>
      <c r="H12" s="127">
        <v>3726.0985437784407</v>
      </c>
      <c r="I12" s="127">
        <v>2713.4968484077167</v>
      </c>
      <c r="J12" s="128">
        <v>2186.498144623964</v>
      </c>
      <c r="L12" s="138">
        <f>J12-SUM('DQE Panier France'!N196:N211,'DQE Panier France'!N214:N229)</f>
        <v>0</v>
      </c>
    </row>
    <row r="13" spans="2:12" x14ac:dyDescent="0.25">
      <c r="B13" s="150" t="s">
        <v>132</v>
      </c>
      <c r="D13" s="126">
        <v>0</v>
      </c>
      <c r="E13" s="127">
        <v>0</v>
      </c>
      <c r="F13" s="127">
        <v>0</v>
      </c>
      <c r="G13" s="127">
        <v>0</v>
      </c>
      <c r="H13" s="127">
        <v>0</v>
      </c>
      <c r="I13" s="127">
        <v>3442.5868094918324</v>
      </c>
      <c r="J13" s="128">
        <v>2507.7340081251537</v>
      </c>
      <c r="L13" s="138">
        <f>J13-SUM('DQE Panier France'!N234:N249,'DQE Panier France'!N252:N267)</f>
        <v>0</v>
      </c>
    </row>
    <row r="14" spans="2:12" x14ac:dyDescent="0.25">
      <c r="B14" s="150" t="s">
        <v>133</v>
      </c>
      <c r="D14" s="129">
        <v>0</v>
      </c>
      <c r="E14" s="121">
        <v>0</v>
      </c>
      <c r="F14" s="121">
        <v>0</v>
      </c>
      <c r="G14" s="121">
        <v>0</v>
      </c>
      <c r="H14" s="121">
        <v>0</v>
      </c>
      <c r="I14" s="121">
        <v>0</v>
      </c>
      <c r="J14" s="130">
        <v>3178.339210226065</v>
      </c>
      <c r="L14" s="138">
        <f>J14-SUM('DQE Panier France'!N309:N324,'DQE Panier France'!N327:N342)</f>
        <v>0</v>
      </c>
    </row>
    <row r="15" spans="2:12" x14ac:dyDescent="0.25">
      <c r="B15" s="151" t="s">
        <v>134</v>
      </c>
      <c r="D15" s="131">
        <v>0</v>
      </c>
      <c r="E15" s="132">
        <v>1647.2756927861155</v>
      </c>
      <c r="F15" s="132">
        <v>2723.5585170306585</v>
      </c>
      <c r="G15" s="132">
        <v>3486.0917865691631</v>
      </c>
      <c r="H15" s="132">
        <v>4039.8103045020398</v>
      </c>
      <c r="I15" s="132">
        <v>4450.9146736072498</v>
      </c>
      <c r="J15" s="133">
        <v>4773.4870722773967</v>
      </c>
      <c r="L15" s="140"/>
    </row>
    <row r="16" spans="2:12" x14ac:dyDescent="0.25">
      <c r="D16" s="141"/>
      <c r="E16" s="141"/>
      <c r="F16" s="141"/>
      <c r="G16" s="141"/>
      <c r="H16" s="141"/>
      <c r="I16" s="141"/>
      <c r="J16" s="141"/>
    </row>
    <row r="17" spans="2:10" x14ac:dyDescent="0.25">
      <c r="B17" t="s">
        <v>135</v>
      </c>
      <c r="D17" s="119">
        <f>D7+SUM(D9:D14)</f>
        <v>7830.16100848727</v>
      </c>
      <c r="E17" s="119">
        <f t="shared" ref="E17:J17" si="1">E7+SUM(E9:E14)</f>
        <v>11943.268503025934</v>
      </c>
      <c r="F17" s="119">
        <f t="shared" si="1"/>
        <v>14465.220457026831</v>
      </c>
      <c r="G17" s="119">
        <f t="shared" si="1"/>
        <v>16128.22379057191</v>
      </c>
      <c r="H17" s="119">
        <f t="shared" si="1"/>
        <v>17229.478248927226</v>
      </c>
      <c r="I17" s="119">
        <f t="shared" si="1"/>
        <v>17955.668650169719</v>
      </c>
      <c r="J17" s="119">
        <f t="shared" si="1"/>
        <v>18458.98248507797</v>
      </c>
    </row>
    <row r="18" spans="2:10" x14ac:dyDescent="0.25">
      <c r="B18" t="s">
        <v>136</v>
      </c>
      <c r="D18" s="134">
        <f>D8+D15</f>
        <v>2740.5563529705437</v>
      </c>
      <c r="E18" s="134">
        <f t="shared" ref="E18:J18" si="2">E8+E15</f>
        <v>4180.1439760590783</v>
      </c>
      <c r="F18" s="134">
        <f t="shared" si="2"/>
        <v>5062.8271599593918</v>
      </c>
      <c r="G18" s="134">
        <f t="shared" si="2"/>
        <v>5644.8783267001691</v>
      </c>
      <c r="H18" s="134">
        <f t="shared" si="2"/>
        <v>6030.3173871245272</v>
      </c>
      <c r="I18" s="134">
        <f t="shared" si="2"/>
        <v>6284.4840275594024</v>
      </c>
      <c r="J18" s="134">
        <f t="shared" si="2"/>
        <v>6460.6438697772892</v>
      </c>
    </row>
    <row r="19" spans="2:10" x14ac:dyDescent="0.25">
      <c r="D19" s="135">
        <f>D17+D18</f>
        <v>10570.717361457813</v>
      </c>
      <c r="E19" s="135">
        <f t="shared" ref="E19:J19" si="3">E17+E18</f>
        <v>16123.412479085013</v>
      </c>
      <c r="F19" s="135">
        <f t="shared" si="3"/>
        <v>19528.047616986223</v>
      </c>
      <c r="G19" s="135">
        <f t="shared" si="3"/>
        <v>21773.102117272079</v>
      </c>
      <c r="H19" s="135">
        <f t="shared" si="3"/>
        <v>23259.795636051753</v>
      </c>
      <c r="I19" s="135">
        <f t="shared" si="3"/>
        <v>24240.152677729122</v>
      </c>
      <c r="J19" s="135">
        <f t="shared" si="3"/>
        <v>24919.62635485526</v>
      </c>
    </row>
  </sheetData>
  <phoneticPr fontId="11" type="noConversion"/>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017-23 garde DQE annexe 4</vt:lpstr>
      <vt:lpstr>DQE Panier France</vt:lpstr>
      <vt:lpstr>DQE Options France</vt:lpstr>
      <vt:lpstr>DQE Panier Etranger</vt:lpstr>
      <vt:lpstr>DQE Synthèse</vt:lpstr>
      <vt:lpstr>Effectif estimé</vt:lpstr>
      <vt:lpstr>'DQE Options France'!Zone_d_impression</vt:lpstr>
      <vt:lpstr>'DQE Panier Etranger'!Zone_d_impression</vt:lpstr>
      <vt:lpstr>'DQE Panier France'!Zone_d_impression</vt:lpstr>
      <vt:lpstr>'DQE Synthèse'!Zone_d_impression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dc:creator>
  <cp:lastModifiedBy>LAMI Nathalie</cp:lastModifiedBy>
  <dcterms:created xsi:type="dcterms:W3CDTF">2023-09-06T12:43:31Z</dcterms:created>
  <dcterms:modified xsi:type="dcterms:W3CDTF">2023-10-26T09:34:11Z</dcterms:modified>
</cp:coreProperties>
</file>