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O:\06_ETUDE DE PRIX\3_Gagnees\21 037 - VINATIER\2-Internes\2.2-MAPM\2.2.6-APD-PRO\Préparation rendu APD 332\"/>
    </mc:Choice>
  </mc:AlternateContent>
  <xr:revisionPtr revIDLastSave="0" documentId="13_ncr:1_{F628A0BD-92BE-45A3-A1C6-0141CC9AA87D}" xr6:coauthVersionLast="47" xr6:coauthVersionMax="47" xr10:uidLastSave="{00000000-0000-0000-0000-000000000000}"/>
  <bookViews>
    <workbookView xWindow="-120" yWindow="-120" windowWidth="29040" windowHeight="15840" tabRatio="589" activeTab="2" xr2:uid="{00000000-000D-0000-FFFF-FFFF00000000}"/>
  </bookViews>
  <sheets>
    <sheet name="Pdg NE 01 - OP 332 APS" sheetId="13" r:id="rId1"/>
    <sheet name="NE 01 - OP 332 Hono Etudes APS" sheetId="11" r:id="rId2"/>
    <sheet name="NE 01 - OP 332 Travaux APS" sheetId="1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abc" localSheetId="2">#REF!</definedName>
    <definedName name="abc">#REF!</definedName>
    <definedName name="ANNEEREF">'[1]0 - données d''entrée'!$C$18</definedName>
    <definedName name="Base" hidden="1">{"Section B",#N/A,TRUE,"BUILDING"}</definedName>
    <definedName name="BB" localSheetId="2">#REF!</definedName>
    <definedName name="BB">#REF!</definedName>
    <definedName name="CE_1">'[1]liste CE'!$A$4</definedName>
    <definedName name="CE_10">'[1]liste CE'!$A$13</definedName>
    <definedName name="CE_11">'[1]liste CE'!$A$14</definedName>
    <definedName name="CE_12">'[1]liste CE'!$A$15</definedName>
    <definedName name="CE_13">'[1]liste CE'!$A$16</definedName>
    <definedName name="CE_14">'[1]liste CE'!$A$17</definedName>
    <definedName name="CE_15">'[1]liste CE'!$A$18</definedName>
    <definedName name="CE_2">'[1]liste CE'!$A$5</definedName>
    <definedName name="CE_3">'[1]liste CE'!$A$6</definedName>
    <definedName name="CE_4">'[1]liste CE'!$A$7</definedName>
    <definedName name="CE_5">'[1]liste CE'!$A$8</definedName>
    <definedName name="CE_6">'[1]liste CE'!$A$9</definedName>
    <definedName name="CE_7">'[1]liste CE'!$A$10</definedName>
    <definedName name="CE_8">'[1]liste CE'!$A$11</definedName>
    <definedName name="CE_9">'[1]liste CE'!$A$12</definedName>
    <definedName name="ClosCouvert_C">[2]Grille!$J$4:$J$9</definedName>
    <definedName name="ClosCouvert_F">[2]Grille!$K$4:$K$9</definedName>
    <definedName name="ClosCouvert_MC">[2]Grille!$O$4:$O$9</definedName>
    <definedName name="ClosCouvert_MPN">[2]Grille!$P$4:$P$9</definedName>
    <definedName name="ClosCouvert_MR">[2]Grille!$M$4:$M$9</definedName>
    <definedName name="ClosCouvert_PF">[2]Grille!$L$4:$L$9</definedName>
    <definedName name="ClosCouvert2_C">[2]Grille!$S$4:$S$9</definedName>
    <definedName name="ClosCouvert2_F">[2]Grille!$T$4:$T$9</definedName>
    <definedName name="ClosCouvert2_MC">[2]Grille!$W$4:$W$9</definedName>
    <definedName name="ClosCouvert2_MPN">[2]Grille!$X$4:$X$9</definedName>
    <definedName name="ClosCouvert2_MR">[2]Grille!$V$4:$V$9</definedName>
    <definedName name="ClosCouvert2_PF">[2]Grille!$U$4:$U$9</definedName>
    <definedName name="CODE" localSheetId="2">#REF!</definedName>
    <definedName name="CODE">#REF!</definedName>
    <definedName name="CODELOT" localSheetId="2">#REF!</definedName>
    <definedName name="CODELOT">#REF!</definedName>
    <definedName name="CourantsFaibles_C">[2]Grille!$J$41:$J$49</definedName>
    <definedName name="CourantsFaibles_F">[2]Grille!$K$41:$K$49</definedName>
    <definedName name="CourantsFaibles_MC">[2]Grille!$O$41:$O$49</definedName>
    <definedName name="CourantsFaibles_MPN">[2]Grille!$P$41:$P$49</definedName>
    <definedName name="CourantsFaibles_MR">[2]Grille!$M$41:$M$49</definedName>
    <definedName name="CourantsFaibles_PF">[2]Grille!$L$41:$L$49</definedName>
    <definedName name="CourantsFaibles2_C">[2]Grille!$S$41:$S$49</definedName>
    <definedName name="CourantsFaibles2_F">[2]Grille!$T$41:$T$49</definedName>
    <definedName name="CourantsFaibles2_MC">[2]Grille!$W$41:$W$49</definedName>
    <definedName name="CourantsFaibles2_MPN">[2]Grille!$X$41:$X$49</definedName>
    <definedName name="CourantsFaibles2_MR">[2]Grille!$V$41:$V$49</definedName>
    <definedName name="CourantsFaibles2_PF">[2]Grille!$U$41:$U$49</definedName>
    <definedName name="CourantsForts_C">[2]Grille!$J$25:$J$39</definedName>
    <definedName name="CourantsForts_F">[2]Grille!$K$25:$K$39</definedName>
    <definedName name="CourantsForts_MC">[2]Grille!$O$25:$O$39</definedName>
    <definedName name="CourantsForts_MPN">[2]Grille!$P$25:$P$39</definedName>
    <definedName name="CourantsForts_MR">[2]Grille!$M$25:$M$39</definedName>
    <definedName name="CourantsForts_PF">[2]Grille!$L$25:$L$39</definedName>
    <definedName name="CourantsForts2_C">[2]Grille!$S$25:$S$39</definedName>
    <definedName name="CourantsForts2_F">[2]Grille!$T$25:$T$39</definedName>
    <definedName name="CourantsForts2_MC">[2]Grille!$W$25:$W$39</definedName>
    <definedName name="CourantsForts2_MPN">[2]Grille!$X$25:$X$39</definedName>
    <definedName name="CourantsForts2_MR">[2]Grille!$V$25:$V$39</definedName>
    <definedName name="CourantsForts2_PF">[2]Grille!$U$25:$U$39</definedName>
    <definedName name="CVC_C">[2]Grille!$J$51:$J$56</definedName>
    <definedName name="CVC_F">[2]Grille!$K$51:$K$56</definedName>
    <definedName name="CVC_MC">[2]Grille!$O$51:$O$56</definedName>
    <definedName name="CVC_MPN">[2]Grille!$P$51:$P$56</definedName>
    <definedName name="CVC_MR">[2]Grille!$M$51:$M$56</definedName>
    <definedName name="CVC_PF">[2]Grille!$L$51:$L$56</definedName>
    <definedName name="CVC2_C">[2]Grille!$S$51:$S$56</definedName>
    <definedName name="CVC2_F">[2]Grille!$T$51:$T$56</definedName>
    <definedName name="CVC2_MC">[2]Grille!$W$51:$W$56</definedName>
    <definedName name="CVC2_MPN">[2]Grille!$X$51:$X$56</definedName>
    <definedName name="CVC2_MR">[2]Grille!$V$51:$V$56</definedName>
    <definedName name="CVC2_PF">[2]Grille!$U$51:$U$56</definedName>
    <definedName name="DATEVALEUR" localSheetId="2">#REF!</definedName>
    <definedName name="DATEVALEUR">#REF!</definedName>
    <definedName name="Equipement">[3]liste_equipements!$B$4:$B$44</definedName>
    <definedName name="Equipements">#REF!</definedName>
    <definedName name="FluidesMédicaux_C">[2]Grille!$J$72:$J$75</definedName>
    <definedName name="FluidesMédicaux_F">[2]Grille!$K$72:$K$75</definedName>
    <definedName name="FluidesMédicaux_MC">[2]Grille!$O$72:$O$75</definedName>
    <definedName name="FluidesMédicaux_MPN">[2]Grille!$P$72:$P$75</definedName>
    <definedName name="FluidesMédicaux_MR">[2]Grille!$M$72:$M$75</definedName>
    <definedName name="FluidesMédicaux_PF">[2]Grille!$L$72:$L$75</definedName>
    <definedName name="FluidesMédicaux2_C">[2]Grille!$S$72:$S$75</definedName>
    <definedName name="FluidesMédicaux2_F">[2]Grille!$T$72:$T$75</definedName>
    <definedName name="FluidesMédicaux2_MC">[2]Grille!$W$72:$W$75</definedName>
    <definedName name="FluidesMédicaux2_MPN">[2]Grille!$X$72:$X$75</definedName>
    <definedName name="FluidesMédicaux2_MR">[2]Grille!$V$72:$V$75</definedName>
    <definedName name="FluidesMédicaux2_PF">[2]Grille!$U$72:$U$75</definedName>
    <definedName name="ggg">#REF!</definedName>
    <definedName name="indices">[2]Synthèse!$D$6:$H$23,[2]Synthèse!$D$27:$H$44,[2]Synthèse!$D$48:$H$65,[2]Synthèse!$D$69:$H$86,[2]Synthèse!$D$90:$H$107,[2]Synthèse!$D$111:$H$128,[2]Synthèse!$D$132:$H$149,[2]Synthèse!$D$153:$H$170,[2]Synthèse!$D$174:$H$191</definedName>
    <definedName name="liste_bat">OFFSET('[1]0 - données d''entrée'!$B$25:$B$40,0,0,COUNTA('[1]0 - données d''entrée'!$B$25:$B$40))</definedName>
    <definedName name="liste1">OFFSET('[4]BD GER'!$B$5,0,0,COUNTA('[4]BD GER'!$B:$B))</definedName>
    <definedName name="liste10">OFFSET('[4]BD GER'!$AC$5,0,0,COUNTA('[4]BD GER'!$AC:$AC))</definedName>
    <definedName name="liste11">OFFSET('[4]BD GER'!$AF$5,0,0,COUNTA('[4]BD GER'!$AF:$AF))</definedName>
    <definedName name="Liste12">OFFSET('[4]BD GER'!$AI$5,0,0,COUNTA('[4]BD GER'!$AI:$AI))</definedName>
    <definedName name="liste13">OFFSET('[4]BD GER'!$AL$5,0,0,COUNTA('[4]BD GER'!$AL:$AL))</definedName>
    <definedName name="Liste14">OFFSET('[4]BD GER'!$AO$5,0,0,COUNTA('[4]BD GER'!$AO:$AO))</definedName>
    <definedName name="liste2">OFFSET('[4]BD GER'!$E$5,0,0,COUNTA('[4]BD GER'!$E:$E))</definedName>
    <definedName name="liste3">OFFSET('[4]BD GER'!$H$5,0,0,COUNTA('[4]BD GER'!$H:$H))</definedName>
    <definedName name="liste4">OFFSET('[4]BD GER'!$K$5,0,0,COUNTA('[4]BD GER'!$K:$K))</definedName>
    <definedName name="liste5">OFFSET('[4]BD GER'!$N$5,0,0,COUNTA('[4]BD GER'!$N:$N))</definedName>
    <definedName name="liste6">OFFSET('[4]BD GER'!$Q$5,0,0,COUNTA('[4]BD GER'!$Q:$Q))</definedName>
    <definedName name="liste7">OFFSET('[4]BD GER'!$T$5,0,0,COUNTA('[4]BD GER'!$T:$T))</definedName>
    <definedName name="liste8">OFFSET('[4]BD GER'!$W$5,0,0,COUNTA('[4]BD GER'!$W:$W))</definedName>
    <definedName name="liste9">OFFSET('[4]BD GER'!$Z$5,0,0,COUNTA('[4]BD GER'!$Z:$Z))</definedName>
    <definedName name="MoyensLevage_C">[2]Grille!$J$64:$J$70</definedName>
    <definedName name="MoyensLevage_F">[2]Grille!$K$64:$K$70</definedName>
    <definedName name="MoyensLevage_MC">[2]Grille!$O$64:$O$70</definedName>
    <definedName name="MoyensLevage_MPN">[2]Grille!$P$64:$P$70</definedName>
    <definedName name="MoyensLevage_MR">[2]Grille!$M$64:$M$70</definedName>
    <definedName name="MoyensLevage_PF">[2]Grille!$L$64:$L$70</definedName>
    <definedName name="MoyensLevage2_C">[2]Grille!$S$64:$S$70</definedName>
    <definedName name="MoyensLevage2_F">[2]Grille!$T$64:$T$70</definedName>
    <definedName name="MoyensLevage2_MC">[2]Grille!$W$64:$W$70</definedName>
    <definedName name="MoyensLevage2_MPN">[2]Grille!$X$64:$X$70</definedName>
    <definedName name="MoyensLevage2_MR">[2]Grille!$V$64:$V$70</definedName>
    <definedName name="MoyensLevage2_PF">[2]Grille!$U$64:$U$70</definedName>
    <definedName name="Plomberie_C">[2]Grille!$J$58:$J$62</definedName>
    <definedName name="Plomberie_F">[2]Grille!$K$58:$K$62</definedName>
    <definedName name="Plomberie_MC">[2]Grille!$O$58:$O$62</definedName>
    <definedName name="Plomberie_MPN">[2]Grille!$P$58:$P$62</definedName>
    <definedName name="Plomberie_MR">[2]Grille!$M$58:$M$62</definedName>
    <definedName name="Plomberie_PF">[2]Grille!$L$58:$L$62</definedName>
    <definedName name="Plomberie2_C">[2]Grille!$S$58:$S$62</definedName>
    <definedName name="Plomberie2_F">[2]Grille!$T$58:$T$62</definedName>
    <definedName name="Plomberie2_MC">[2]Grille!$W$58:$W$62</definedName>
    <definedName name="Plomberie2_MPN">[2]Grille!$X$58:$X$62</definedName>
    <definedName name="Plomberie2_MR">[2]Grille!$V$58:$V$62</definedName>
    <definedName name="Plomberie2_PF">[2]Grille!$U$58:$U$62</definedName>
    <definedName name="SDO">'[1]0 - données d''entrée'!$C$41</definedName>
    <definedName name="SecondOeuvre_C">[2]Grille!$J$11:$J$23</definedName>
    <definedName name="SecondOeuvre_F">[2]Grille!$K$11:$K$23</definedName>
    <definedName name="SecondOeuvre_MC">[2]Grille!$O$11:$O$23</definedName>
    <definedName name="SecondOeuvre_MPN">[2]Grille!$P$11:$P$23</definedName>
    <definedName name="SecondOeuvre_MR">[2]Grille!$M$11:$M$23</definedName>
    <definedName name="SecondOeuvre_PF">[2]Grille!$L$11:$L$23</definedName>
    <definedName name="SecondOeuvre2_C">[2]Grille!$S$11:$S$23</definedName>
    <definedName name="SecondOeuvre2_F">[2]Grille!$T$11:$T$23</definedName>
    <definedName name="SecondOeuvre2_MC">[2]Grille!$W$11:$W$23</definedName>
    <definedName name="SecondOeuvre2_MPN">[2]Grille!$P$11:$P$23</definedName>
    <definedName name="SecondOeuvre2_MR">[2]Grille!$V$11:$V$23</definedName>
    <definedName name="SecondOeuvre2_PF">[2]Grille!$U$11:$U$23</definedName>
    <definedName name="SécuritéIncendie_C">[2]Grille!$J$77:$J$85</definedName>
    <definedName name="SécuritéIncendie_F">[2]Grille!$K$77:$K$85</definedName>
    <definedName name="SécuritéIncendie_MC">[2]Grille!$O$77:$O$85</definedName>
    <definedName name="SécuritéIncendie_MPN">[2]Grille!$P$77:$P$85</definedName>
    <definedName name="SécuritéIncendie_MR">[2]Grille!$M$77:$M$85</definedName>
    <definedName name="SécuritéIncendie_PF">[2]Grille!$L$77:$L$85</definedName>
    <definedName name="SécuritéIncendie2_C">[2]Grille!$S$77:$S$85</definedName>
    <definedName name="SécuritéIncendie2_F">[2]Grille!$T$77:$T$85</definedName>
    <definedName name="SécuritéIncendie2_MC">[2]Grille!$W$77:$W$85</definedName>
    <definedName name="SécuritéIncendie2_MPN">[2]Grille!$X$77:$X$85</definedName>
    <definedName name="SécuritéIncendie2_MR">[2]Grille!$V$77:$V$85</definedName>
    <definedName name="SécuritéIncendie2_PF">[2]Grille!$U$77:$U$85</definedName>
    <definedName name="sfv" hidden="1">{"Section B",#N/A,TRUE,"BUILDING"}</definedName>
    <definedName name="TATA" localSheetId="2">#REF!</definedName>
    <definedName name="TATA">#REF!</definedName>
    <definedName name="TAUX" localSheetId="2">#REF!</definedName>
    <definedName name="TAUX">#REF!</definedName>
    <definedName name="TAUX_ACTU">'[1]0 - données d''entrée'!$C$19</definedName>
    <definedName name="TAUX1" localSheetId="2">#REF!</definedName>
    <definedName name="TAUX1">#REF!</definedName>
    <definedName name="TAUXTVA1" localSheetId="2">#REF!</definedName>
    <definedName name="TAUXTVA1">#REF!</definedName>
    <definedName name="TAUXTVA2" localSheetId="2">#REF!</definedName>
    <definedName name="TAUXTVA2">#REF!</definedName>
    <definedName name="TAUXTVA3" localSheetId="2">#REF!</definedName>
    <definedName name="TAUXTVA3">#REF!</definedName>
    <definedName name="TAUXTVA4" localSheetId="2">#REF!</definedName>
    <definedName name="TAUXTVA4">#REF!</definedName>
    <definedName name="TITRE" localSheetId="2">#REF!</definedName>
    <definedName name="TITRE">#REF!</definedName>
    <definedName name="TITREDOC" localSheetId="2">#REF!</definedName>
    <definedName name="TITREDOC">#REF!</definedName>
    <definedName name="TITREDOSSIER" localSheetId="2">#REF!</definedName>
    <definedName name="TITREDOSSIER">#REF!</definedName>
    <definedName name="TITRELOT" localSheetId="2">#REF!</definedName>
    <definedName name="TITRELOT">#REF!</definedName>
    <definedName name="VENTILATION">[5]BD!$C$127:$C$161</definedName>
    <definedName name="wrn.All_Bldg_Site." hidden="1">{"Building",#N/A,TRUE,"BUILDING";"SiteWork",#N/A,TRUE,"SITEWORK"}</definedName>
    <definedName name="wrn.Building." hidden="1">{"Building",#N/A,FALSE,"BUILDING"}</definedName>
    <definedName name="wrn.Section._.A." hidden="1">{"Section A",#N/A,TRUE,"BUILDING"}</definedName>
    <definedName name="wrn.Section._.B." hidden="1">{"Section B",#N/A,TRUE,"BUILDING"}</definedName>
    <definedName name="wrn.Section._.C." hidden="1">{"Section C",#N/A,TRUE,"BUILDING"}</definedName>
    <definedName name="wrn.Section._.D." hidden="1">{"Section D",#N/A,TRUE,"BUILDING"}</definedName>
    <definedName name="wrn.Section._.E." hidden="1">{"Section E",#N/A,TRUE,"BUILDING"}</definedName>
    <definedName name="wrn.Section._.F." hidden="1">{"Section F",#N/A,TRUE,"BUILDING"}</definedName>
    <definedName name="wrn.Section._.G." hidden="1">{"Section G",#N/A,FALSE,"SITEWORK"}</definedName>
    <definedName name="wrn.Section._.Z." hidden="1">{"Section Z",#N/A,TRUE,"BUILDING";"Section Z",#N/A,TRUE,"SITEWORK"}</definedName>
    <definedName name="wrn.Sitework." hidden="1">{"SiteWork",#N/A,FALSE,"SITEWORK"}</definedName>
    <definedName name="_xlnm.Print_Area" localSheetId="1">'NE 01 - OP 332 Hono Etudes APS'!$A$1:$N$24</definedName>
    <definedName name="_xlnm.Print_Area" localSheetId="2">'NE 01 - OP 332 Travaux APS'!$A$1:$C$44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B13" i="11"/>
  <c r="J12" i="11"/>
  <c r="J16" i="11"/>
  <c r="J15" i="11"/>
  <c r="J14" i="11"/>
  <c r="J13" i="11"/>
  <c r="J11" i="11"/>
  <c r="H15" i="11"/>
  <c r="H14" i="11"/>
  <c r="H13" i="11"/>
  <c r="H12" i="11"/>
  <c r="H11" i="11"/>
  <c r="F15" i="11"/>
  <c r="F14" i="11"/>
  <c r="F13" i="11"/>
  <c r="F12" i="11"/>
  <c r="F11" i="11"/>
  <c r="D14" i="11"/>
  <c r="D13" i="11"/>
  <c r="D12" i="11"/>
  <c r="D11" i="11"/>
  <c r="B15" i="11"/>
  <c r="B14" i="11"/>
  <c r="B12" i="11"/>
  <c r="B11" i="11"/>
  <c r="L16" i="11" l="1"/>
  <c r="L12" i="11"/>
  <c r="L11" i="11"/>
  <c r="C41" i="12"/>
  <c r="M10" i="11" s="1"/>
  <c r="B16" i="12"/>
  <c r="B15" i="12"/>
  <c r="B14" i="12"/>
  <c r="B13" i="12"/>
  <c r="B12" i="12"/>
  <c r="B11" i="12"/>
  <c r="B10" i="12"/>
  <c r="B9" i="12"/>
  <c r="H18" i="11"/>
  <c r="F18" i="11"/>
  <c r="D18" i="11"/>
  <c r="L17" i="11"/>
  <c r="L14" i="11"/>
  <c r="L13" i="11"/>
  <c r="L10" i="11"/>
  <c r="C9" i="12" s="1"/>
  <c r="M17" i="11" l="1"/>
  <c r="C15" i="12"/>
  <c r="M16" i="11"/>
  <c r="I10" i="11"/>
  <c r="I17" i="11"/>
  <c r="I16" i="11"/>
  <c r="I18" i="11"/>
  <c r="I15" i="11"/>
  <c r="I14" i="11"/>
  <c r="I13" i="11"/>
  <c r="I12" i="11"/>
  <c r="I11" i="11"/>
  <c r="G18" i="11"/>
  <c r="G10" i="11"/>
  <c r="G17" i="11"/>
  <c r="G16" i="11"/>
  <c r="G13" i="11"/>
  <c r="G11" i="11"/>
  <c r="G15" i="11"/>
  <c r="G14" i="11"/>
  <c r="G12" i="11"/>
  <c r="E15" i="11"/>
  <c r="E14" i="11"/>
  <c r="E13" i="11"/>
  <c r="E18" i="11"/>
  <c r="E10" i="11"/>
  <c r="E17" i="11"/>
  <c r="E12" i="11"/>
  <c r="E16" i="11"/>
  <c r="E11" i="11"/>
  <c r="C13" i="12"/>
  <c r="M14" i="11"/>
  <c r="C12" i="12"/>
  <c r="M13" i="11"/>
  <c r="C11" i="12"/>
  <c r="M12" i="11"/>
  <c r="C10" i="12"/>
  <c r="M11" i="11"/>
  <c r="J18" i="11"/>
  <c r="C16" i="12"/>
  <c r="B18" i="11"/>
  <c r="L15" i="11"/>
  <c r="K15" i="11" l="1"/>
  <c r="K12" i="11"/>
  <c r="K18" i="11"/>
  <c r="K10" i="11"/>
  <c r="K14" i="11"/>
  <c r="K11" i="11"/>
  <c r="K16" i="11"/>
  <c r="K13" i="11"/>
  <c r="K17" i="11"/>
  <c r="L18" i="11"/>
  <c r="N12" i="11" s="1"/>
  <c r="M15" i="11"/>
  <c r="M18" i="11" s="1"/>
  <c r="C13" i="11"/>
  <c r="C14" i="11"/>
  <c r="C15" i="11"/>
  <c r="C17" i="11"/>
  <c r="C18" i="11"/>
  <c r="C10" i="11"/>
  <c r="C11" i="11"/>
  <c r="C12" i="11"/>
  <c r="C16" i="11"/>
  <c r="C14" i="12"/>
  <c r="C17" i="12" s="1"/>
  <c r="C43" i="12" s="1"/>
  <c r="N11" i="11" l="1"/>
  <c r="N13" i="11"/>
  <c r="N15" i="11"/>
  <c r="N17" i="11"/>
  <c r="N14" i="11"/>
  <c r="N16" i="11"/>
  <c r="N10" i="11"/>
  <c r="N18" i="11" l="1"/>
</calcChain>
</file>

<file path=xl/sharedStrings.xml><?xml version="1.0" encoding="utf-8"?>
<sst xmlns="http://schemas.openxmlformats.org/spreadsheetml/2006/main" count="89" uniqueCount="68">
  <si>
    <t>PRO</t>
  </si>
  <si>
    <t>DET</t>
  </si>
  <si>
    <t>TOTAL</t>
  </si>
  <si>
    <t>% sur travaux</t>
  </si>
  <si>
    <t>CSSI</t>
  </si>
  <si>
    <t>% sur forfait</t>
  </si>
  <si>
    <t>Total</t>
  </si>
  <si>
    <t xml:space="preserve"> </t>
  </si>
  <si>
    <t>Euros HT</t>
  </si>
  <si>
    <t>%</t>
  </si>
  <si>
    <t>APS (Concours)</t>
  </si>
  <si>
    <t>Rôle</t>
  </si>
  <si>
    <t>Cadres de Réponse</t>
  </si>
  <si>
    <t>AOR et GPA</t>
  </si>
  <si>
    <t>EXE, VISA, SYN</t>
  </si>
  <si>
    <t>APD (yc Permis de construire et dossiers administratifs)</t>
  </si>
  <si>
    <t xml:space="preserve">MONTANT TOTAL ETUDES </t>
  </si>
  <si>
    <t>MONTANT TOTAL TRAVAUX  HT</t>
  </si>
  <si>
    <t>VRD</t>
  </si>
  <si>
    <t>ELECTRICITE CFO CFA</t>
  </si>
  <si>
    <t>SOLS SOUPLES</t>
  </si>
  <si>
    <t>MENUISERIES INTERIEURES</t>
  </si>
  <si>
    <t xml:space="preserve">METALLERIE SERRURERIE </t>
  </si>
  <si>
    <t xml:space="preserve">ETANCHEITE </t>
  </si>
  <si>
    <t xml:space="preserve">TRAVAUX - DESIGNATION </t>
  </si>
  <si>
    <t xml:space="preserve">ETUDES </t>
  </si>
  <si>
    <t>OPC</t>
  </si>
  <si>
    <t>DESAMIANTAGE</t>
  </si>
  <si>
    <t xml:space="preserve">CHARPENTE COUVERTURE ZINGUERIE </t>
  </si>
  <si>
    <t>REVETEMENT DE FACADE BARDAGE</t>
  </si>
  <si>
    <t>MENUISERIES EXTERIEURES ALUMINIUM</t>
  </si>
  <si>
    <t>CARRELAGE FAIENCES</t>
  </si>
  <si>
    <t xml:space="preserve">ESPACES VERTS CLOTURES </t>
  </si>
  <si>
    <t>Établi en application de l’article L. 2124-3 et R. 2161-12 à R. 2161-20 du Code de la commande publique</t>
  </si>
  <si>
    <t>PROCEDURE AVEC NEGOCIATION</t>
  </si>
  <si>
    <t>Centre Hospitalier Le Vinatier 
95 boulevard Pinel 
69500 BRON</t>
  </si>
  <si>
    <t>Réhabilitation des bâtiments 503 et reconstruction du bâtiment 332 du Centre Hospitalier Le  Vinatier</t>
  </si>
  <si>
    <t>FLUIDES MEDICAUX</t>
  </si>
  <si>
    <r>
      <t>Maître d’ouvrage</t>
    </r>
    <r>
      <rPr>
        <sz val="11"/>
        <color indexed="8"/>
        <rFont val="Calibri"/>
        <family val="2"/>
        <scheme val="minor"/>
      </rPr>
      <t xml:space="preserve"> : </t>
    </r>
  </si>
  <si>
    <t>TRAVAUX PREPARATOIRES DEVOIEMENT DES RESEAUX</t>
  </si>
  <si>
    <t>TRAVAUX PREPARATOIRES TERRASSEMENT DEPOLLUTION</t>
  </si>
  <si>
    <t>DEMOLITION DECONSTRUCTION</t>
  </si>
  <si>
    <t>GROS ŒUVRE MACONNERIE</t>
  </si>
  <si>
    <t>CLOISONS DOUBLAGES FAUX PLAFONDS PEINTURE</t>
  </si>
  <si>
    <t>RAIL LEVE MALADE</t>
  </si>
  <si>
    <t>MONTANT  HT 
BATIMENT 332</t>
  </si>
  <si>
    <t xml:space="preserve">N° de marché: </t>
  </si>
  <si>
    <t xml:space="preserve">BET Structure </t>
  </si>
  <si>
    <t>Entreprise</t>
  </si>
  <si>
    <t>CENT7</t>
  </si>
  <si>
    <t xml:space="preserve">Architecte </t>
  </si>
  <si>
    <t>ATELIER ESPINOSA</t>
  </si>
  <si>
    <t>Architecte intérieur</t>
  </si>
  <si>
    <t>CET INGENIERIE</t>
  </si>
  <si>
    <t xml:space="preserve">BET Fluides </t>
  </si>
  <si>
    <t>STRUCTURES BATIMENT</t>
  </si>
  <si>
    <t>CITINEA</t>
  </si>
  <si>
    <t>Constructeur / mainteneur</t>
  </si>
  <si>
    <t>PLOMBERIE</t>
  </si>
  <si>
    <t>CHAUFFAGE VENTILATION</t>
  </si>
  <si>
    <t>15.1</t>
  </si>
  <si>
    <t>15.2</t>
  </si>
  <si>
    <t>TOTAL ETUDES &amp; TRAVAUX BÄTIMENT 332</t>
  </si>
  <si>
    <t>mise à jour APS du 15/09/2022</t>
  </si>
  <si>
    <t>NE 01 - OP 332 : Synthèse Economie du Projet</t>
  </si>
  <si>
    <t>NE 01 - OP 332 : Synthèse Travaux 332</t>
  </si>
  <si>
    <t>NE 01 - 0P 332 : Honoraires d'Etudes et Répartition - BATIMENT 332</t>
  </si>
  <si>
    <t>GROUPEMENT CITINEA - APD  DECEMBRE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</si>
</sst>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 * #,##0.00_)\ &quot;€&quot;_ ;_ * \(#,##0.00\)\ &quot;€&quot;_ ;_ * &quot;-&quot;??_)\ &quot;€&quot;_ ;_ @_ "/>
    <numFmt numFmtId="165" formatCode="#,##0\ &quot;€&quot;"/>
    <numFmt numFmtId="166" formatCode="#,##0\ [$€-1]"/>
    <numFmt numFmtId="167" formatCode="0.0%"/>
    <numFmt numFmtId="168" formatCode="#,##0.00\ &quot;€&quot;"/>
    <numFmt numFmtId="169" formatCode="_-* #,##0.00\ _€_-;\-* #,##0.00\ _€_-;_-* &quot;-&quot;??\ _€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317F7D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color rgb="FF317F7D"/>
      <name val="Calibri"/>
      <family val="2"/>
      <scheme val="minor"/>
    </font>
    <font>
      <b/>
      <u/>
      <sz val="12"/>
      <name val="Calibri"/>
      <family val="2"/>
      <scheme val="minor"/>
    </font>
    <font>
      <sz val="14"/>
      <name val="Calibri"/>
      <family val="2"/>
      <scheme val="minor"/>
    </font>
    <font>
      <sz val="12"/>
      <color rgb="FF317F7D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rgb="FF317F7D"/>
      <name val="Calibri"/>
      <family val="2"/>
      <scheme val="minor"/>
    </font>
    <font>
      <sz val="10"/>
      <color rgb="FF317F7D"/>
      <name val="Calibri"/>
      <family val="2"/>
      <scheme val="minor"/>
    </font>
    <font>
      <i/>
      <sz val="9"/>
      <name val="Calibri"/>
      <family val="2"/>
      <scheme val="minor"/>
    </font>
    <font>
      <sz val="10"/>
      <name val="Arial"/>
      <family val="2"/>
    </font>
    <font>
      <b/>
      <sz val="12"/>
      <color rgb="FF317F7D"/>
      <name val="Calibri"/>
      <family val="2"/>
      <scheme val="minor"/>
    </font>
    <font>
      <sz val="10"/>
      <name val="Arial"/>
      <family val="2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u/>
      <sz val="20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17F7D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3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3" fillId="0" borderId="0"/>
    <xf numFmtId="43" fontId="36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147">
    <xf numFmtId="0" fontId="0" fillId="0" borderId="0" xfId="0"/>
    <xf numFmtId="0" fontId="6" fillId="0" borderId="0" xfId="0" applyFont="1"/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6" fillId="0" borderId="0" xfId="2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3" fontId="6" fillId="0" borderId="0" xfId="0" applyNumberFormat="1" applyFont="1"/>
    <xf numFmtId="3" fontId="6" fillId="0" borderId="0" xfId="0" applyNumberFormat="1" applyFont="1" applyAlignment="1">
      <alignment horizontal="center"/>
    </xf>
    <xf numFmtId="0" fontId="23" fillId="0" borderId="0" xfId="0" applyFont="1"/>
    <xf numFmtId="0" fontId="18" fillId="0" borderId="0" xfId="6" applyFont="1" applyAlignment="1">
      <alignment vertical="center"/>
    </xf>
    <xf numFmtId="0" fontId="18" fillId="0" borderId="0" xfId="6" applyFont="1" applyAlignment="1">
      <alignment horizontal="left" vertical="center"/>
    </xf>
    <xf numFmtId="0" fontId="20" fillId="0" borderId="0" xfId="6" applyFont="1" applyAlignment="1">
      <alignment vertical="center"/>
    </xf>
    <xf numFmtId="0" fontId="25" fillId="0" borderId="0" xfId="6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19" fillId="0" borderId="0" xfId="6" applyFont="1" applyAlignment="1">
      <alignment horizontal="left" vertical="center"/>
    </xf>
    <xf numFmtId="0" fontId="26" fillId="0" borderId="0" xfId="0" applyFont="1"/>
    <xf numFmtId="0" fontId="19" fillId="0" borderId="0" xfId="6" applyFont="1" applyAlignment="1">
      <alignment vertical="center"/>
    </xf>
    <xf numFmtId="0" fontId="27" fillId="0" borderId="0" xfId="0" applyFont="1"/>
    <xf numFmtId="0" fontId="29" fillId="0" borderId="0" xfId="6" applyFont="1" applyAlignment="1">
      <alignment vertical="center"/>
    </xf>
    <xf numFmtId="4" fontId="20" fillId="0" borderId="0" xfId="6" applyNumberFormat="1" applyFont="1" applyAlignment="1">
      <alignment horizontal="center" vertical="center"/>
    </xf>
    <xf numFmtId="0" fontId="6" fillId="0" borderId="0" xfId="6" applyFont="1" applyAlignment="1">
      <alignment vertical="center"/>
    </xf>
    <xf numFmtId="0" fontId="31" fillId="0" borderId="0" xfId="6" applyFont="1" applyAlignment="1">
      <alignment vertical="center"/>
    </xf>
    <xf numFmtId="0" fontId="27" fillId="0" borderId="0" xfId="6" applyFont="1" applyAlignment="1">
      <alignment vertical="center"/>
    </xf>
    <xf numFmtId="0" fontId="6" fillId="0" borderId="0" xfId="6" applyFont="1" applyAlignment="1">
      <alignment horizontal="left" vertical="center"/>
    </xf>
    <xf numFmtId="0" fontId="18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22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9" fillId="0" borderId="2" xfId="0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 wrapText="1"/>
    </xf>
    <xf numFmtId="10" fontId="19" fillId="0" borderId="2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0" fontId="19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165" fontId="34" fillId="0" borderId="2" xfId="0" applyNumberFormat="1" applyFont="1" applyBorder="1" applyAlignment="1">
      <alignment vertical="center"/>
    </xf>
    <xf numFmtId="10" fontId="6" fillId="0" borderId="2" xfId="0" applyNumberFormat="1" applyFont="1" applyBorder="1" applyAlignment="1">
      <alignment vertical="center"/>
    </xf>
    <xf numFmtId="165" fontId="35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 wrapText="1"/>
    </xf>
    <xf numFmtId="10" fontId="35" fillId="0" borderId="0" xfId="0" applyNumberFormat="1" applyFont="1" applyAlignment="1">
      <alignment vertical="center"/>
    </xf>
    <xf numFmtId="9" fontId="19" fillId="0" borderId="2" xfId="0" applyNumberFormat="1" applyFont="1" applyFill="1" applyBorder="1" applyAlignment="1">
      <alignment vertical="center"/>
    </xf>
    <xf numFmtId="167" fontId="19" fillId="0" borderId="2" xfId="0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166" fontId="8" fillId="0" borderId="0" xfId="0" applyNumberFormat="1" applyFont="1"/>
    <xf numFmtId="4" fontId="6" fillId="0" borderId="0" xfId="0" applyNumberFormat="1" applyFont="1"/>
    <xf numFmtId="0" fontId="29" fillId="0" borderId="0" xfId="6" applyFont="1" applyBorder="1" applyAlignment="1">
      <alignment vertical="center"/>
    </xf>
    <xf numFmtId="0" fontId="18" fillId="0" borderId="0" xfId="6" applyFont="1" applyAlignment="1">
      <alignment horizontal="center" vertical="center"/>
    </xf>
    <xf numFmtId="0" fontId="18" fillId="0" borderId="0" xfId="6" applyFont="1" applyBorder="1" applyAlignment="1">
      <alignment horizontal="center" vertical="center" wrapText="1"/>
    </xf>
    <xf numFmtId="0" fontId="19" fillId="0" borderId="0" xfId="6" applyFont="1" applyAlignment="1">
      <alignment horizontal="center" vertical="center"/>
    </xf>
    <xf numFmtId="0" fontId="20" fillId="0" borderId="0" xfId="6" applyFont="1" applyAlignment="1">
      <alignment horizontal="center" vertical="center"/>
    </xf>
    <xf numFmtId="0" fontId="6" fillId="0" borderId="0" xfId="6" applyFont="1" applyAlignment="1">
      <alignment horizontal="center" vertical="center"/>
    </xf>
    <xf numFmtId="164" fontId="20" fillId="0" borderId="4" xfId="3" applyFont="1" applyBorder="1" applyAlignment="1">
      <alignment horizontal="center" vertical="center"/>
    </xf>
    <xf numFmtId="168" fontId="27" fillId="0" borderId="4" xfId="6" applyNumberFormat="1" applyFont="1" applyBorder="1" applyAlignment="1">
      <alignment horizontal="center" vertical="center"/>
    </xf>
    <xf numFmtId="0" fontId="37" fillId="0" borderId="0" xfId="0" applyFont="1" applyFill="1" applyAlignment="1">
      <alignment horizontal="left" vertical="center"/>
    </xf>
    <xf numFmtId="0" fontId="27" fillId="0" borderId="0" xfId="0" applyFont="1" applyFill="1"/>
    <xf numFmtId="0" fontId="19" fillId="0" borderId="0" xfId="6" applyFont="1" applyFill="1" applyAlignment="1">
      <alignment horizontal="center" vertical="center"/>
    </xf>
    <xf numFmtId="0" fontId="20" fillId="0" borderId="0" xfId="6" applyFont="1" applyFill="1" applyAlignment="1">
      <alignment vertical="center"/>
    </xf>
    <xf numFmtId="43" fontId="6" fillId="0" borderId="0" xfId="8" applyFont="1"/>
    <xf numFmtId="168" fontId="34" fillId="0" borderId="2" xfId="0" applyNumberFormat="1" applyFont="1" applyBorder="1" applyAlignment="1">
      <alignment vertical="center"/>
    </xf>
    <xf numFmtId="168" fontId="29" fillId="0" borderId="0" xfId="6" applyNumberFormat="1" applyFont="1" applyAlignment="1">
      <alignment vertical="center"/>
    </xf>
    <xf numFmtId="43" fontId="20" fillId="0" borderId="0" xfId="6" applyNumberFormat="1" applyFont="1" applyAlignment="1">
      <alignment vertical="center"/>
    </xf>
    <xf numFmtId="168" fontId="34" fillId="0" borderId="2" xfId="0" applyNumberFormat="1" applyFont="1" applyFill="1" applyBorder="1" applyAlignment="1">
      <alignment vertical="center"/>
    </xf>
    <xf numFmtId="169" fontId="27" fillId="0" borderId="0" xfId="6" applyNumberFormat="1" applyFont="1" applyAlignment="1">
      <alignment vertical="center"/>
    </xf>
    <xf numFmtId="44" fontId="31" fillId="0" borderId="0" xfId="6" applyNumberFormat="1" applyFont="1" applyAlignment="1">
      <alignment vertical="center"/>
    </xf>
    <xf numFmtId="0" fontId="28" fillId="2" borderId="5" xfId="6" applyFont="1" applyFill="1" applyBorder="1" applyAlignment="1">
      <alignment vertical="center"/>
    </xf>
    <xf numFmtId="0" fontId="28" fillId="2" borderId="6" xfId="6" applyFont="1" applyFill="1" applyBorder="1" applyAlignment="1">
      <alignment horizontal="left" vertical="center"/>
    </xf>
    <xf numFmtId="4" fontId="28" fillId="2" borderId="7" xfId="6" applyNumberFormat="1" applyFont="1" applyFill="1" applyBorder="1" applyAlignment="1">
      <alignment horizontal="center" vertical="center" wrapText="1"/>
    </xf>
    <xf numFmtId="0" fontId="20" fillId="0" borderId="3" xfId="6" applyFont="1" applyBorder="1" applyAlignment="1">
      <alignment vertical="center"/>
    </xf>
    <xf numFmtId="0" fontId="28" fillId="2" borderId="8" xfId="6" applyFont="1" applyFill="1" applyBorder="1" applyAlignment="1">
      <alignment vertical="center"/>
    </xf>
    <xf numFmtId="0" fontId="28" fillId="2" borderId="1" xfId="6" applyFont="1" applyFill="1" applyBorder="1" applyAlignment="1">
      <alignment horizontal="left" vertical="center"/>
    </xf>
    <xf numFmtId="168" fontId="28" fillId="2" borderId="9" xfId="6" applyNumberFormat="1" applyFont="1" applyFill="1" applyBorder="1" applyAlignment="1">
      <alignment horizontal="center" vertical="center"/>
    </xf>
    <xf numFmtId="0" fontId="27" fillId="0" borderId="3" xfId="6" applyFont="1" applyBorder="1" applyAlignment="1">
      <alignment horizontal="center" vertical="center"/>
    </xf>
    <xf numFmtId="0" fontId="30" fillId="2" borderId="8" xfId="6" applyFont="1" applyFill="1" applyBorder="1" applyAlignment="1">
      <alignment vertical="center"/>
    </xf>
    <xf numFmtId="164" fontId="28" fillId="2" borderId="9" xfId="3" applyFont="1" applyFill="1" applyBorder="1" applyAlignment="1">
      <alignment horizontal="center" vertical="center"/>
    </xf>
    <xf numFmtId="0" fontId="28" fillId="2" borderId="10" xfId="6" applyFont="1" applyFill="1" applyBorder="1" applyAlignment="1">
      <alignment vertical="center"/>
    </xf>
    <xf numFmtId="0" fontId="28" fillId="2" borderId="11" xfId="6" applyFont="1" applyFill="1" applyBorder="1" applyAlignment="1">
      <alignment vertical="center"/>
    </xf>
    <xf numFmtId="168" fontId="28" fillId="2" borderId="2" xfId="6" applyNumberFormat="1" applyFont="1" applyFill="1" applyBorder="1" applyAlignment="1">
      <alignment horizontal="center" vertical="center"/>
    </xf>
    <xf numFmtId="0" fontId="27" fillId="0" borderId="12" xfId="6" applyFont="1" applyBorder="1" applyAlignment="1">
      <alignment horizontal="center" vertical="center"/>
    </xf>
    <xf numFmtId="168" fontId="27" fillId="0" borderId="13" xfId="6" applyNumberFormat="1" applyFont="1" applyBorder="1" applyAlignment="1">
      <alignment horizontal="center" vertical="center"/>
    </xf>
    <xf numFmtId="0" fontId="27" fillId="0" borderId="14" xfId="6" applyFont="1" applyBorder="1" applyAlignment="1">
      <alignment horizontal="center" vertical="center"/>
    </xf>
    <xf numFmtId="168" fontId="27" fillId="0" borderId="15" xfId="6" applyNumberFormat="1" applyFont="1" applyBorder="1" applyAlignment="1">
      <alignment horizontal="center" vertical="center"/>
    </xf>
    <xf numFmtId="0" fontId="27" fillId="0" borderId="13" xfId="6" applyFont="1" applyBorder="1" applyAlignment="1">
      <alignment horizontal="left" vertical="center"/>
    </xf>
    <xf numFmtId="0" fontId="27" fillId="0" borderId="4" xfId="6" applyFont="1" applyBorder="1" applyAlignment="1">
      <alignment horizontal="left" vertical="center" wrapText="1"/>
    </xf>
    <xf numFmtId="0" fontId="27" fillId="0" borderId="4" xfId="6" applyFont="1" applyBorder="1" applyAlignment="1">
      <alignment horizontal="left" vertical="center"/>
    </xf>
    <xf numFmtId="0" fontId="27" fillId="0" borderId="15" xfId="6" applyFont="1" applyBorder="1" applyAlignment="1">
      <alignment horizontal="left" vertical="center"/>
    </xf>
    <xf numFmtId="0" fontId="2" fillId="0" borderId="4" xfId="6" applyFont="1" applyBorder="1" applyAlignment="1">
      <alignment vertical="center"/>
    </xf>
    <xf numFmtId="0" fontId="20" fillId="0" borderId="12" xfId="6" applyFont="1" applyBorder="1" applyAlignment="1">
      <alignment vertical="center"/>
    </xf>
    <xf numFmtId="0" fontId="2" fillId="0" borderId="13" xfId="6" applyFont="1" applyBorder="1" applyAlignment="1">
      <alignment vertical="center"/>
    </xf>
    <xf numFmtId="164" fontId="20" fillId="0" borderId="13" xfId="3" applyFont="1" applyBorder="1" applyAlignment="1">
      <alignment horizontal="center" vertical="center"/>
    </xf>
    <xf numFmtId="0" fontId="20" fillId="0" borderId="14" xfId="6" applyFont="1" applyBorder="1" applyAlignment="1">
      <alignment vertical="center"/>
    </xf>
    <xf numFmtId="0" fontId="2" fillId="0" borderId="15" xfId="6" applyFont="1" applyBorder="1" applyAlignment="1">
      <alignment vertical="center"/>
    </xf>
    <xf numFmtId="164" fontId="20" fillId="0" borderId="15" xfId="3" applyFont="1" applyBorder="1" applyAlignment="1">
      <alignment horizontal="center" vertical="center"/>
    </xf>
    <xf numFmtId="44" fontId="19" fillId="0" borderId="0" xfId="6" applyNumberFormat="1" applyFont="1" applyAlignment="1">
      <alignment vertical="center"/>
    </xf>
    <xf numFmtId="43" fontId="19" fillId="0" borderId="0" xfId="8" applyFont="1" applyAlignment="1">
      <alignment vertical="center"/>
    </xf>
    <xf numFmtId="0" fontId="7" fillId="0" borderId="0" xfId="0" applyFont="1" applyAlignment="1">
      <alignment horizontal="center" vertical="center"/>
    </xf>
    <xf numFmtId="168" fontId="20" fillId="0" borderId="0" xfId="6" applyNumberFormat="1" applyFont="1" applyBorder="1" applyAlignment="1">
      <alignment horizontal="center" vertical="center"/>
    </xf>
    <xf numFmtId="0" fontId="18" fillId="0" borderId="0" xfId="6" applyFont="1" applyBorder="1" applyAlignment="1">
      <alignment horizontal="left" vertical="center" wrapText="1"/>
    </xf>
    <xf numFmtId="10" fontId="19" fillId="0" borderId="2" xfId="0" applyNumberFormat="1" applyFont="1" applyBorder="1" applyAlignment="1">
      <alignment vertical="center"/>
    </xf>
    <xf numFmtId="10" fontId="19" fillId="0" borderId="2" xfId="0" applyNumberFormat="1" applyFont="1" applyFill="1" applyBorder="1" applyAlignment="1">
      <alignment vertical="center"/>
    </xf>
    <xf numFmtId="10" fontId="6" fillId="0" borderId="0" xfId="9" applyNumberFormat="1" applyFont="1"/>
    <xf numFmtId="0" fontId="6" fillId="0" borderId="0" xfId="0" applyFont="1" applyAlignment="1">
      <alignment horizontal="center"/>
    </xf>
    <xf numFmtId="168" fontId="39" fillId="0" borderId="2" xfId="0" applyNumberFormat="1" applyFont="1" applyBorder="1" applyAlignment="1">
      <alignment vertical="center"/>
    </xf>
    <xf numFmtId="165" fontId="39" fillId="0" borderId="2" xfId="0" applyNumberFormat="1" applyFont="1" applyBorder="1" applyAlignment="1">
      <alignment vertical="center"/>
    </xf>
    <xf numFmtId="168" fontId="19" fillId="0" borderId="0" xfId="0" applyNumberFormat="1" applyFont="1" applyAlignment="1"/>
    <xf numFmtId="168" fontId="20" fillId="0" borderId="0" xfId="0" applyNumberFormat="1" applyFont="1" applyAlignment="1"/>
    <xf numFmtId="168" fontId="6" fillId="0" borderId="0" xfId="0" applyNumberFormat="1" applyFont="1"/>
    <xf numFmtId="168" fontId="22" fillId="0" borderId="0" xfId="0" applyNumberFormat="1" applyFont="1" applyFill="1" applyBorder="1" applyAlignment="1">
      <alignment vertical="center"/>
    </xf>
    <xf numFmtId="168" fontId="32" fillId="0" borderId="0" xfId="0" applyNumberFormat="1" applyFont="1" applyFill="1" applyBorder="1" applyAlignment="1">
      <alignment horizontal="center" vertical="center"/>
    </xf>
    <xf numFmtId="168" fontId="19" fillId="0" borderId="2" xfId="0" applyNumberFormat="1" applyFont="1" applyFill="1" applyBorder="1" applyAlignment="1">
      <alignment horizontal="center" vertical="center"/>
    </xf>
    <xf numFmtId="168" fontId="19" fillId="0" borderId="2" xfId="0" applyNumberFormat="1" applyFont="1" applyBorder="1" applyAlignment="1">
      <alignment vertical="center"/>
    </xf>
    <xf numFmtId="168" fontId="19" fillId="0" borderId="2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vertical="center"/>
    </xf>
    <xf numFmtId="168" fontId="6" fillId="0" borderId="0" xfId="8" applyNumberFormat="1" applyFont="1"/>
    <xf numFmtId="43" fontId="6" fillId="0" borderId="0" xfId="8" applyFont="1" applyAlignment="1">
      <alignment vertical="center"/>
    </xf>
    <xf numFmtId="0" fontId="18" fillId="0" borderId="0" xfId="6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0" xfId="2" applyFont="1" applyAlignment="1">
      <alignment horizontal="left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68" fontId="20" fillId="0" borderId="0" xfId="6" applyNumberFormat="1" applyFont="1" applyBorder="1" applyAlignment="1">
      <alignment horizontal="center" vertical="center"/>
    </xf>
    <xf numFmtId="0" fontId="18" fillId="0" borderId="0" xfId="6" applyFont="1" applyBorder="1" applyAlignment="1">
      <alignment horizontal="left" vertical="center" wrapText="1"/>
    </xf>
    <xf numFmtId="168" fontId="40" fillId="0" borderId="2" xfId="0" applyNumberFormat="1" applyFont="1" applyFill="1" applyBorder="1" applyAlignment="1">
      <alignment vertical="center"/>
    </xf>
    <xf numFmtId="168" fontId="6" fillId="0" borderId="2" xfId="0" applyNumberFormat="1" applyFont="1" applyBorder="1" applyAlignment="1">
      <alignment vertical="center"/>
    </xf>
    <xf numFmtId="165" fontId="6" fillId="0" borderId="2" xfId="0" applyNumberFormat="1" applyFont="1" applyBorder="1" applyAlignment="1">
      <alignment vertical="center"/>
    </xf>
  </cellXfs>
  <cellStyles count="10">
    <cellStyle name="Euro" xfId="1" xr:uid="{00000000-0005-0000-0000-000000000000}"/>
    <cellStyle name="Milliers" xfId="8" builtinId="3"/>
    <cellStyle name="Monétaire" xfId="3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2 2" xfId="7" xr:uid="{00000000-0005-0000-0000-000005000000}"/>
    <cellStyle name="Normal 3" xfId="6" xr:uid="{00000000-0005-0000-0000-000006000000}"/>
    <cellStyle name="Normal 42" xfId="4" xr:uid="{00000000-0005-0000-0000-000007000000}"/>
    <cellStyle name="Pourcentage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DDBBE"/>
      <rgbColor rgb="00FFC292"/>
      <rgbColor rgb="00FF4D00"/>
      <rgbColor rgb="00666699"/>
      <rgbColor rgb="00969696"/>
      <rgbColor rgb="00003366"/>
      <rgbColor rgb="00339966"/>
      <rgbColor rgb="00003300"/>
      <rgbColor rgb="00333300"/>
      <rgbColor rgb="00FF690B"/>
      <rgbColor rgb="00993366"/>
      <rgbColor rgb="00333399"/>
      <rgbColor rgb="00333333"/>
    </indexedColors>
    <mruColors>
      <color rgb="FF317F7D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9524</xdr:colOff>
      <xdr:row>2</xdr:row>
      <xdr:rowOff>9524</xdr:rowOff>
    </xdr:from>
    <xdr:to>
      <xdr:col>5</xdr:col>
      <xdr:colOff>0</xdr:colOff>
      <xdr:row>7</xdr:row>
      <xdr:rowOff>152400</xdr:rowOff>
    </xdr:to>
    <xdr:pic>
      <xdr:nvPicPr>
        <xdr:cNvPr id="2" name="Image 1" descr="chs">
          <a:extLst>
            <a:ext uri="{FF2B5EF4-FFF2-40B4-BE49-F238E27FC236}">
              <a16:creationId xmlns:a16="http://schemas.microsoft.com/office/drawing/2014/main" id="{4F4D750B-26BA-4062-9B51-5EFD7D8ECBA3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21" t="14934" r="13384" b="17847"/>
        <a:stretch/>
      </xdr:blipFill>
      <xdr:spPr bwMode="auto">
        <a:xfrm>
          <a:off x="2407919" y="1295399"/>
          <a:ext cx="1592581" cy="123444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2mo.sharepoint.com/Users/defoeli/Downloads/5-_plan_de_GER_E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E_Patrimoine\EHPAD%202013_2014\Exploitation%20maintenance\Maintenance%20GER\Mise%20&#224;%20jour%20Outil%20inventaire\Outil_de_pilotage_technique_du_patrimoine_1%20(d&#233;prot&#233;g&#233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2mo.sharepoint.com/CTM/BATIMENT_EXPLOITATION/CONTRAT/CONTRATS/Chauffage/dossier%20technique/liste_equipements-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L\20-018%20Ville%20de%20Marseillan%20-%20AMO%20MPG%20Complexe%20sportif\1-Programme%20EM\2-cadrage_EM\Marseillan_CS-co&#251;t_EM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lise%20Defores\17-038%20Universit&#233;%20Paul%20Sabatier%20-%20Maison%20des%20Etudiants%20et%20du%20Personnel\04%20-%20APD\06-Reprise%20APD\01-Rendu%20Atmosph&#232;res\02-Co&#251;t%20global%20-%20Maintenance\02-Maintenance\P2%20UPS%20ME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0 - données d'entrée"/>
      <sheetName val="1 - Maintenance courante"/>
      <sheetName val="2 - Plan GER"/>
      <sheetName val="3 - Synthèse"/>
      <sheetName val="4 - Provisions"/>
      <sheetName val="Classification - Exemples"/>
      <sheetName val="Liste équipements"/>
      <sheetName val="liste CE"/>
      <sheetName val="Définitions"/>
      <sheetName val="tableau1"/>
    </sheetNames>
    <sheetDataSet>
      <sheetData sheetId="0"/>
      <sheetData sheetId="1">
        <row r="18">
          <cell r="C18">
            <v>2016</v>
          </cell>
        </row>
        <row r="19">
          <cell r="C19">
            <v>0.02</v>
          </cell>
        </row>
        <row r="25">
          <cell r="B25" t="str">
            <v>Tous bâtiments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C4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4">
          <cell r="A4" t="str">
            <v>1- VRD - Aménagements extérieurs et entretien espaces verts</v>
          </cell>
        </row>
        <row r="5">
          <cell r="A5" t="str">
            <v>2- Façades, menuiseries extérieures, toitures (clos couvert)</v>
          </cell>
        </row>
        <row r="6">
          <cell r="A6" t="str">
            <v>3- Second œuvre (revêtements de sols, muraux, peinture, serrurerie, serrurerie)</v>
          </cell>
        </row>
        <row r="7">
          <cell r="A7" t="str">
            <v>4- Electricité - Courants forts et groupes électrogènes</v>
          </cell>
        </row>
        <row r="8">
          <cell r="A8" t="str">
            <v>5- Electricité - Courants faibles</v>
          </cell>
        </row>
        <row r="9">
          <cell r="A9" t="str">
            <v>6- Plomberie Sanitaire</v>
          </cell>
        </row>
        <row r="10">
          <cell r="A10" t="str">
            <v>7- Chauffage Ventilation Climatisation</v>
          </cell>
        </row>
        <row r="11">
          <cell r="A11" t="str">
            <v>8- Appareils élévateurs (ascenseurs, monte-charges, monte-malades) et rails lève-malades</v>
          </cell>
        </row>
        <row r="12">
          <cell r="A12" t="str">
            <v>9- Fluides médicaux et gaz non médicaux</v>
          </cell>
        </row>
        <row r="13">
          <cell r="A13" t="str">
            <v>10- Restauration : locaux et matériels (production et distribution, bac à graisse, chambres froides, lave-vaisselle, etc.)</v>
          </cell>
        </row>
        <row r="14">
          <cell r="A14" t="str">
            <v>11- Blanchisserie - lingerie</v>
          </cell>
        </row>
        <row r="15">
          <cell r="A15" t="str">
            <v>12- Mobilier fixe intégré à l'immobilier</v>
          </cell>
        </row>
        <row r="16">
          <cell r="A16" t="str">
            <v>13- Autres (relevant de l'immobilier)</v>
          </cell>
        </row>
        <row r="17">
          <cell r="A17" t="str">
            <v>14- Maintenance sécurité (hors groupe électrogène)</v>
          </cell>
        </row>
        <row r="18">
          <cell r="A18" t="str">
            <v>15- Maintenance multi-technique</v>
          </cell>
        </row>
      </sheetData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Grille"/>
      <sheetName val="Synthèse"/>
      <sheetName val="Fiches d'aide à l'évaluation"/>
      <sheetName val="Feuille de calcul"/>
      <sheetName val="Méthode"/>
      <sheetName val="feuille mesures"/>
    </sheetNames>
    <sheetDataSet>
      <sheetData sheetId="0"/>
      <sheetData sheetId="1">
        <row r="5">
          <cell r="J5">
            <v>1</v>
          </cell>
          <cell r="K5">
            <v>1</v>
          </cell>
          <cell r="L5">
            <v>1</v>
          </cell>
          <cell r="M5">
            <v>1</v>
          </cell>
          <cell r="O5">
            <v>2</v>
          </cell>
          <cell r="P5">
            <v>1</v>
          </cell>
          <cell r="S5">
            <v>1</v>
          </cell>
          <cell r="T5">
            <v>1</v>
          </cell>
          <cell r="U5">
            <v>1</v>
          </cell>
          <cell r="V5">
            <v>1</v>
          </cell>
          <cell r="W5">
            <v>0</v>
          </cell>
          <cell r="X5">
            <v>0</v>
          </cell>
        </row>
        <row r="6">
          <cell r="J6">
            <v>1</v>
          </cell>
          <cell r="K6">
            <v>1</v>
          </cell>
          <cell r="L6">
            <v>3</v>
          </cell>
          <cell r="M6">
            <v>1</v>
          </cell>
          <cell r="O6">
            <v>2</v>
          </cell>
          <cell r="P6">
            <v>1</v>
          </cell>
          <cell r="S6">
            <v>1</v>
          </cell>
          <cell r="T6">
            <v>1</v>
          </cell>
          <cell r="U6">
            <v>3</v>
          </cell>
          <cell r="V6">
            <v>1</v>
          </cell>
          <cell r="W6">
            <v>0</v>
          </cell>
          <cell r="X6">
            <v>0</v>
          </cell>
        </row>
        <row r="7">
          <cell r="J7">
            <v>1</v>
          </cell>
          <cell r="K7">
            <v>1</v>
          </cell>
          <cell r="L7">
            <v>1</v>
          </cell>
          <cell r="M7">
            <v>1</v>
          </cell>
          <cell r="O7">
            <v>1</v>
          </cell>
          <cell r="P7">
            <v>1</v>
          </cell>
          <cell r="S7">
            <v>1</v>
          </cell>
          <cell r="T7">
            <v>1</v>
          </cell>
          <cell r="U7">
            <v>1</v>
          </cell>
          <cell r="V7">
            <v>1</v>
          </cell>
          <cell r="W7">
            <v>1</v>
          </cell>
          <cell r="X7">
            <v>1</v>
          </cell>
        </row>
        <row r="8">
          <cell r="J8">
            <v>4</v>
          </cell>
          <cell r="K8">
            <v>4</v>
          </cell>
          <cell r="L8">
            <v>1</v>
          </cell>
          <cell r="M8">
            <v>1</v>
          </cell>
          <cell r="O8">
            <v>1</v>
          </cell>
          <cell r="P8">
            <v>1</v>
          </cell>
          <cell r="S8">
            <v>4</v>
          </cell>
          <cell r="T8">
            <v>4</v>
          </cell>
          <cell r="U8">
            <v>1</v>
          </cell>
          <cell r="V8">
            <v>1</v>
          </cell>
          <cell r="W8">
            <v>1</v>
          </cell>
          <cell r="X8">
            <v>1</v>
          </cell>
        </row>
        <row r="9">
          <cell r="J9">
            <v>4</v>
          </cell>
          <cell r="K9">
            <v>4</v>
          </cell>
          <cell r="L9">
            <v>4</v>
          </cell>
          <cell r="M9">
            <v>1</v>
          </cell>
          <cell r="O9">
            <v>1</v>
          </cell>
          <cell r="P9">
            <v>1</v>
          </cell>
          <cell r="S9">
            <v>0</v>
          </cell>
          <cell r="T9">
            <v>0</v>
          </cell>
          <cell r="U9">
            <v>4</v>
          </cell>
          <cell r="V9">
            <v>1</v>
          </cell>
          <cell r="W9">
            <v>0</v>
          </cell>
          <cell r="X9">
            <v>0</v>
          </cell>
        </row>
        <row r="11"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</row>
        <row r="13"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  <row r="14">
          <cell r="J14">
            <v>2</v>
          </cell>
          <cell r="K14">
            <v>1</v>
          </cell>
          <cell r="L14">
            <v>1</v>
          </cell>
          <cell r="M14">
            <v>1</v>
          </cell>
          <cell r="O14">
            <v>2</v>
          </cell>
          <cell r="P14">
            <v>2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</row>
        <row r="15">
          <cell r="J15">
            <v>3</v>
          </cell>
          <cell r="K15">
            <v>1</v>
          </cell>
          <cell r="L15">
            <v>1</v>
          </cell>
          <cell r="M15">
            <v>1</v>
          </cell>
          <cell r="O15">
            <v>2</v>
          </cell>
          <cell r="P15">
            <v>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J16">
            <v>4</v>
          </cell>
          <cell r="K16">
            <v>1</v>
          </cell>
          <cell r="L16">
            <v>1</v>
          </cell>
          <cell r="M16">
            <v>1</v>
          </cell>
          <cell r="O16">
            <v>1</v>
          </cell>
          <cell r="P16">
            <v>2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</row>
        <row r="17"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</row>
        <row r="18"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1"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5"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J26">
            <v>3</v>
          </cell>
          <cell r="K26">
            <v>1</v>
          </cell>
          <cell r="L26">
            <v>1</v>
          </cell>
          <cell r="M26">
            <v>1</v>
          </cell>
          <cell r="O26">
            <v>1.6666666666666667</v>
          </cell>
          <cell r="P26">
            <v>2</v>
          </cell>
        </row>
        <row r="27"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</row>
        <row r="36"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</row>
        <row r="37"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</row>
        <row r="38"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</row>
        <row r="39"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</row>
        <row r="41"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</row>
        <row r="42">
          <cell r="J42" t="str">
            <v>-</v>
          </cell>
          <cell r="K42" t="str">
            <v>-</v>
          </cell>
          <cell r="L42" t="str">
            <v>-</v>
          </cell>
          <cell r="M42" t="str">
            <v>-</v>
          </cell>
          <cell r="O42" t="str">
            <v>-</v>
          </cell>
          <cell r="P42" t="str">
            <v>-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</row>
        <row r="43"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</row>
        <row r="44"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</row>
        <row r="45"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</row>
        <row r="46"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</row>
        <row r="48"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</row>
        <row r="49"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</row>
        <row r="51"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</row>
        <row r="52">
          <cell r="J52" t="str">
            <v>-</v>
          </cell>
          <cell r="K52" t="str">
            <v>-</v>
          </cell>
          <cell r="L52" t="str">
            <v>-</v>
          </cell>
          <cell r="M52" t="str">
            <v>-</v>
          </cell>
          <cell r="O52" t="str">
            <v>-</v>
          </cell>
          <cell r="P52" t="str">
            <v>-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</row>
        <row r="53"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</row>
        <row r="54"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</row>
        <row r="55"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</row>
        <row r="56"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</row>
        <row r="58"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</row>
        <row r="59"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O59" t="str">
            <v>-</v>
          </cell>
          <cell r="P59" t="str">
            <v>-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</row>
        <row r="60"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</row>
        <row r="61"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</row>
        <row r="62"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</row>
        <row r="64"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</row>
        <row r="65"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O65" t="str">
            <v>-</v>
          </cell>
          <cell r="P65" t="str">
            <v>-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</row>
        <row r="66"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</row>
        <row r="67"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</row>
        <row r="69"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</row>
        <row r="70"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</row>
        <row r="72"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</row>
        <row r="73">
          <cell r="J73" t="str">
            <v>-</v>
          </cell>
          <cell r="K73" t="str">
            <v>-</v>
          </cell>
          <cell r="L73" t="str">
            <v>-</v>
          </cell>
          <cell r="M73" t="str">
            <v>-</v>
          </cell>
          <cell r="O73" t="str">
            <v>-</v>
          </cell>
          <cell r="P73" t="str">
            <v>-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</row>
        <row r="74"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</row>
        <row r="75"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</row>
        <row r="77"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</row>
        <row r="78">
          <cell r="J78" t="str">
            <v>-</v>
          </cell>
          <cell r="K78" t="str">
            <v>-</v>
          </cell>
          <cell r="L78" t="str">
            <v>-</v>
          </cell>
          <cell r="M78" t="str">
            <v>-</v>
          </cell>
          <cell r="O78" t="str">
            <v>-</v>
          </cell>
          <cell r="P78" t="str">
            <v>-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</row>
        <row r="79"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</row>
        <row r="80"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</row>
        <row r="81"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</row>
        <row r="82"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</row>
        <row r="83"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</row>
        <row r="84"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</row>
        <row r="85"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</row>
      </sheetData>
      <sheetData sheetId="2">
        <row r="6">
          <cell r="D6">
            <v>4</v>
          </cell>
          <cell r="E6">
            <v>4</v>
          </cell>
          <cell r="F6" t="str">
            <v>nulle</v>
          </cell>
          <cell r="G6">
            <v>1</v>
          </cell>
          <cell r="H6">
            <v>1</v>
          </cell>
        </row>
        <row r="27">
          <cell r="D27" t="str">
            <v>Conformité</v>
          </cell>
          <cell r="E27" t="str">
            <v>Fonctionnalité</v>
          </cell>
          <cell r="F27" t="str">
            <v>Criticité</v>
          </cell>
          <cell r="G27" t="str">
            <v>Maîtrise des consommations</v>
          </cell>
          <cell r="H27" t="str">
            <v>Maîtrise pollutions et nuisances</v>
          </cell>
        </row>
        <row r="30">
          <cell r="D30">
            <v>1</v>
          </cell>
          <cell r="E30">
            <v>1</v>
          </cell>
          <cell r="F30" t="str">
            <v>nulle</v>
          </cell>
          <cell r="G30">
            <v>2</v>
          </cell>
          <cell r="H30">
            <v>1</v>
          </cell>
        </row>
        <row r="31">
          <cell r="D31">
            <v>1</v>
          </cell>
          <cell r="E31">
            <v>1</v>
          </cell>
          <cell r="F31" t="str">
            <v>faible</v>
          </cell>
          <cell r="G31">
            <v>2</v>
          </cell>
          <cell r="H31">
            <v>1</v>
          </cell>
        </row>
        <row r="32">
          <cell r="D32">
            <v>1</v>
          </cell>
          <cell r="E32">
            <v>1</v>
          </cell>
          <cell r="F32" t="str">
            <v>nulle</v>
          </cell>
          <cell r="G32">
            <v>1</v>
          </cell>
          <cell r="H32">
            <v>1</v>
          </cell>
        </row>
        <row r="33">
          <cell r="D33">
            <v>4</v>
          </cell>
          <cell r="E33">
            <v>4</v>
          </cell>
          <cell r="F33" t="str">
            <v>nulle</v>
          </cell>
          <cell r="G33">
            <v>1</v>
          </cell>
          <cell r="H33">
            <v>1</v>
          </cell>
        </row>
        <row r="34">
          <cell r="D34">
            <v>2</v>
          </cell>
          <cell r="E34">
            <v>2</v>
          </cell>
          <cell r="F34" t="str">
            <v>forte</v>
          </cell>
          <cell r="G34">
            <v>1</v>
          </cell>
          <cell r="H34">
            <v>1</v>
          </cell>
        </row>
        <row r="35">
          <cell r="D35">
            <v>1.8</v>
          </cell>
          <cell r="E35">
            <v>1.8</v>
          </cell>
          <cell r="G35">
            <v>1.4</v>
          </cell>
          <cell r="H35">
            <v>1</v>
          </cell>
        </row>
        <row r="37">
          <cell r="F37" t="str">
            <v>-</v>
          </cell>
        </row>
        <row r="38">
          <cell r="D38">
            <v>2</v>
          </cell>
          <cell r="E38">
            <v>1</v>
          </cell>
          <cell r="F38" t="str">
            <v>nulle</v>
          </cell>
          <cell r="G38">
            <v>2</v>
          </cell>
          <cell r="H38">
            <v>2</v>
          </cell>
        </row>
        <row r="39">
          <cell r="D39">
            <v>3</v>
          </cell>
          <cell r="E39">
            <v>1</v>
          </cell>
          <cell r="F39" t="str">
            <v>nulle</v>
          </cell>
          <cell r="G39">
            <v>2</v>
          </cell>
          <cell r="H39">
            <v>2</v>
          </cell>
        </row>
        <row r="40">
          <cell r="D40">
            <v>4</v>
          </cell>
          <cell r="E40">
            <v>1</v>
          </cell>
          <cell r="F40" t="str">
            <v>nulle</v>
          </cell>
          <cell r="G40">
            <v>1</v>
          </cell>
          <cell r="H40">
            <v>2</v>
          </cell>
        </row>
        <row r="41">
          <cell r="F41" t="str">
            <v>-</v>
          </cell>
        </row>
        <row r="43">
          <cell r="F43" t="str">
            <v>-</v>
          </cell>
        </row>
        <row r="44">
          <cell r="F44" t="str">
            <v>-</v>
          </cell>
        </row>
        <row r="48">
          <cell r="D48" t="str">
            <v>Conformité</v>
          </cell>
          <cell r="E48" t="str">
            <v>Fonctionnalité</v>
          </cell>
          <cell r="F48" t="str">
            <v>Criticité</v>
          </cell>
          <cell r="G48" t="str">
            <v>Maîtrise des consommations</v>
          </cell>
          <cell r="H48" t="str">
            <v>Maîtrise pollutions et nuisances</v>
          </cell>
        </row>
        <row r="51">
          <cell r="D51">
            <v>1</v>
          </cell>
          <cell r="E51">
            <v>1</v>
          </cell>
          <cell r="F51" t="str">
            <v>nulle</v>
          </cell>
          <cell r="G51">
            <v>2</v>
          </cell>
          <cell r="H51">
            <v>1</v>
          </cell>
        </row>
        <row r="52">
          <cell r="D52">
            <v>1</v>
          </cell>
          <cell r="E52">
            <v>1</v>
          </cell>
          <cell r="F52" t="str">
            <v>faible</v>
          </cell>
          <cell r="G52">
            <v>2</v>
          </cell>
          <cell r="H52">
            <v>1</v>
          </cell>
        </row>
        <row r="53">
          <cell r="D53">
            <v>1</v>
          </cell>
          <cell r="E53">
            <v>1</v>
          </cell>
          <cell r="F53" t="str">
            <v>nulle</v>
          </cell>
          <cell r="G53">
            <v>1</v>
          </cell>
          <cell r="H53">
            <v>1</v>
          </cell>
        </row>
        <row r="54">
          <cell r="D54">
            <v>4</v>
          </cell>
          <cell r="E54">
            <v>4</v>
          </cell>
          <cell r="F54" t="str">
            <v>nulle</v>
          </cell>
          <cell r="G54">
            <v>1</v>
          </cell>
          <cell r="H54">
            <v>1</v>
          </cell>
        </row>
        <row r="55">
          <cell r="D55">
            <v>2</v>
          </cell>
          <cell r="E55">
            <v>2</v>
          </cell>
          <cell r="F55" t="str">
            <v>forte</v>
          </cell>
          <cell r="G55">
            <v>1</v>
          </cell>
          <cell r="H55">
            <v>1</v>
          </cell>
        </row>
        <row r="56">
          <cell r="D56">
            <v>1.8</v>
          </cell>
          <cell r="E56">
            <v>1.8</v>
          </cell>
          <cell r="G56">
            <v>1.4</v>
          </cell>
          <cell r="H56">
            <v>1</v>
          </cell>
        </row>
        <row r="58">
          <cell r="F58" t="str">
            <v>-</v>
          </cell>
        </row>
        <row r="59">
          <cell r="D59">
            <v>2</v>
          </cell>
          <cell r="E59">
            <v>1</v>
          </cell>
          <cell r="F59" t="str">
            <v>nulle</v>
          </cell>
          <cell r="G59">
            <v>2</v>
          </cell>
          <cell r="H59">
            <v>2</v>
          </cell>
        </row>
        <row r="60">
          <cell r="D60">
            <v>3</v>
          </cell>
          <cell r="E60">
            <v>1</v>
          </cell>
          <cell r="F60" t="str">
            <v>nulle</v>
          </cell>
          <cell r="G60">
            <v>2</v>
          </cell>
          <cell r="H60">
            <v>2</v>
          </cell>
        </row>
        <row r="61">
          <cell r="D61">
            <v>4</v>
          </cell>
          <cell r="E61">
            <v>1</v>
          </cell>
          <cell r="F61" t="str">
            <v>nulle</v>
          </cell>
          <cell r="G61">
            <v>1</v>
          </cell>
          <cell r="H61">
            <v>2</v>
          </cell>
        </row>
        <row r="62">
          <cell r="F62" t="str">
            <v>-</v>
          </cell>
        </row>
        <row r="64">
          <cell r="F64" t="str">
            <v>-</v>
          </cell>
        </row>
        <row r="65">
          <cell r="F65" t="str">
            <v>-</v>
          </cell>
        </row>
        <row r="69">
          <cell r="D69" t="str">
            <v>Conformité</v>
          </cell>
          <cell r="E69" t="str">
            <v>Fonctionnalité</v>
          </cell>
          <cell r="F69" t="str">
            <v>Criticité</v>
          </cell>
          <cell r="G69" t="str">
            <v>Maîtrise des consommations</v>
          </cell>
          <cell r="H69" t="str">
            <v>Maîtrise pollutions et nuisances</v>
          </cell>
        </row>
        <row r="72">
          <cell r="D72">
            <v>1</v>
          </cell>
          <cell r="E72">
            <v>1</v>
          </cell>
          <cell r="F72" t="str">
            <v>nulle</v>
          </cell>
          <cell r="G72">
            <v>2</v>
          </cell>
          <cell r="H72">
            <v>1</v>
          </cell>
        </row>
        <row r="73">
          <cell r="D73">
            <v>1</v>
          </cell>
          <cell r="E73">
            <v>1</v>
          </cell>
          <cell r="F73" t="str">
            <v>faible</v>
          </cell>
          <cell r="G73">
            <v>2</v>
          </cell>
          <cell r="H73">
            <v>1</v>
          </cell>
        </row>
        <row r="74">
          <cell r="D74">
            <v>1</v>
          </cell>
          <cell r="E74">
            <v>1</v>
          </cell>
          <cell r="F74" t="str">
            <v>nulle</v>
          </cell>
          <cell r="G74">
            <v>1</v>
          </cell>
          <cell r="H74">
            <v>1</v>
          </cell>
        </row>
        <row r="75">
          <cell r="D75">
            <v>4</v>
          </cell>
          <cell r="E75">
            <v>4</v>
          </cell>
          <cell r="F75" t="str">
            <v>nulle</v>
          </cell>
          <cell r="G75">
            <v>1</v>
          </cell>
          <cell r="H75">
            <v>1</v>
          </cell>
        </row>
        <row r="76">
          <cell r="D76">
            <v>2</v>
          </cell>
          <cell r="E76">
            <v>2</v>
          </cell>
          <cell r="F76" t="str">
            <v>forte</v>
          </cell>
          <cell r="G76">
            <v>1</v>
          </cell>
          <cell r="H76">
            <v>1</v>
          </cell>
        </row>
        <row r="77">
          <cell r="D77">
            <v>1.8</v>
          </cell>
          <cell r="E77">
            <v>1.8</v>
          </cell>
          <cell r="G77">
            <v>1.4</v>
          </cell>
          <cell r="H77">
            <v>1</v>
          </cell>
        </row>
        <row r="79">
          <cell r="F79" t="str">
            <v>-</v>
          </cell>
        </row>
        <row r="80">
          <cell r="D80">
            <v>2</v>
          </cell>
          <cell r="E80">
            <v>1</v>
          </cell>
          <cell r="F80" t="str">
            <v>nulle</v>
          </cell>
          <cell r="G80">
            <v>2</v>
          </cell>
          <cell r="H80">
            <v>2</v>
          </cell>
        </row>
        <row r="81">
          <cell r="D81">
            <v>3</v>
          </cell>
          <cell r="E81">
            <v>1</v>
          </cell>
          <cell r="F81" t="str">
            <v>nulle</v>
          </cell>
          <cell r="G81">
            <v>2</v>
          </cell>
          <cell r="H81">
            <v>2</v>
          </cell>
        </row>
        <row r="82">
          <cell r="D82">
            <v>4</v>
          </cell>
          <cell r="E82">
            <v>1</v>
          </cell>
          <cell r="F82" t="str">
            <v>nulle</v>
          </cell>
          <cell r="G82">
            <v>1</v>
          </cell>
          <cell r="H82">
            <v>2</v>
          </cell>
        </row>
        <row r="83">
          <cell r="F83" t="str">
            <v>-</v>
          </cell>
        </row>
        <row r="85">
          <cell r="F85" t="str">
            <v>-</v>
          </cell>
        </row>
        <row r="86">
          <cell r="F86" t="str">
            <v>-</v>
          </cell>
        </row>
        <row r="90">
          <cell r="D90" t="str">
            <v>Conformité</v>
          </cell>
          <cell r="E90" t="str">
            <v>Fonctionnalité</v>
          </cell>
          <cell r="F90" t="str">
            <v>Criticité</v>
          </cell>
          <cell r="G90" t="str">
            <v>Maîtrise des consommations</v>
          </cell>
          <cell r="H90" t="str">
            <v>Maîtrise pollutions et nuisances</v>
          </cell>
        </row>
        <row r="93">
          <cell r="D93">
            <v>1</v>
          </cell>
          <cell r="E93">
            <v>1</v>
          </cell>
          <cell r="F93" t="str">
            <v>nulle</v>
          </cell>
          <cell r="G93">
            <v>2</v>
          </cell>
          <cell r="H93">
            <v>1</v>
          </cell>
        </row>
        <row r="94">
          <cell r="D94">
            <v>1</v>
          </cell>
          <cell r="E94">
            <v>1</v>
          </cell>
          <cell r="F94" t="str">
            <v>faible</v>
          </cell>
          <cell r="G94">
            <v>2</v>
          </cell>
          <cell r="H94">
            <v>1</v>
          </cell>
        </row>
        <row r="95">
          <cell r="D95">
            <v>1</v>
          </cell>
          <cell r="E95">
            <v>1</v>
          </cell>
          <cell r="F95" t="str">
            <v>nulle</v>
          </cell>
          <cell r="G95">
            <v>1</v>
          </cell>
          <cell r="H95">
            <v>1</v>
          </cell>
        </row>
        <row r="96">
          <cell r="D96">
            <v>4</v>
          </cell>
          <cell r="E96">
            <v>4</v>
          </cell>
          <cell r="F96" t="str">
            <v>nulle</v>
          </cell>
          <cell r="G96">
            <v>1</v>
          </cell>
          <cell r="H96">
            <v>1</v>
          </cell>
        </row>
        <row r="97">
          <cell r="D97">
            <v>2</v>
          </cell>
          <cell r="E97">
            <v>2</v>
          </cell>
          <cell r="F97" t="str">
            <v>forte</v>
          </cell>
          <cell r="G97">
            <v>1</v>
          </cell>
          <cell r="H97">
            <v>1</v>
          </cell>
        </row>
        <row r="98">
          <cell r="D98">
            <v>1.8</v>
          </cell>
          <cell r="E98">
            <v>1.8</v>
          </cell>
          <cell r="G98">
            <v>1.4</v>
          </cell>
          <cell r="H98">
            <v>1</v>
          </cell>
        </row>
        <row r="100">
          <cell r="F100" t="str">
            <v>-</v>
          </cell>
        </row>
        <row r="101">
          <cell r="D101">
            <v>2</v>
          </cell>
          <cell r="E101">
            <v>1</v>
          </cell>
          <cell r="F101" t="str">
            <v>nulle</v>
          </cell>
          <cell r="G101">
            <v>2</v>
          </cell>
          <cell r="H101">
            <v>2</v>
          </cell>
        </row>
        <row r="102">
          <cell r="D102">
            <v>3</v>
          </cell>
          <cell r="E102">
            <v>1</v>
          </cell>
          <cell r="F102" t="str">
            <v>nulle</v>
          </cell>
          <cell r="G102">
            <v>2</v>
          </cell>
          <cell r="H102">
            <v>2</v>
          </cell>
        </row>
        <row r="103">
          <cell r="D103">
            <v>4</v>
          </cell>
          <cell r="E103">
            <v>1</v>
          </cell>
          <cell r="F103" t="str">
            <v>nulle</v>
          </cell>
          <cell r="G103">
            <v>1</v>
          </cell>
          <cell r="H103">
            <v>2</v>
          </cell>
        </row>
        <row r="104">
          <cell r="F104" t="str">
            <v>-</v>
          </cell>
        </row>
        <row r="106">
          <cell r="F106" t="str">
            <v>-</v>
          </cell>
        </row>
        <row r="107">
          <cell r="F107" t="str">
            <v>-</v>
          </cell>
        </row>
        <row r="111">
          <cell r="D111" t="str">
            <v>Conformité</v>
          </cell>
          <cell r="E111" t="str">
            <v>Fonctionnalité</v>
          </cell>
          <cell r="F111" t="str">
            <v>Criticité</v>
          </cell>
          <cell r="G111" t="str">
            <v>Maîtrise des consommations</v>
          </cell>
          <cell r="H111" t="str">
            <v>Maîtrise pollutions et nuisances</v>
          </cell>
        </row>
        <row r="114">
          <cell r="D114">
            <v>1</v>
          </cell>
          <cell r="E114">
            <v>1</v>
          </cell>
          <cell r="F114" t="str">
            <v>nulle</v>
          </cell>
          <cell r="G114">
            <v>2</v>
          </cell>
          <cell r="H114">
            <v>1</v>
          </cell>
        </row>
        <row r="115">
          <cell r="D115">
            <v>1</v>
          </cell>
          <cell r="E115">
            <v>1</v>
          </cell>
          <cell r="F115" t="str">
            <v>faible</v>
          </cell>
          <cell r="G115">
            <v>2</v>
          </cell>
          <cell r="H115">
            <v>1</v>
          </cell>
        </row>
        <row r="116">
          <cell r="D116">
            <v>1</v>
          </cell>
          <cell r="E116">
            <v>1</v>
          </cell>
          <cell r="F116" t="str">
            <v>nulle</v>
          </cell>
          <cell r="G116">
            <v>1</v>
          </cell>
          <cell r="H116">
            <v>1</v>
          </cell>
        </row>
        <row r="117">
          <cell r="D117">
            <v>4</v>
          </cell>
          <cell r="E117">
            <v>4</v>
          </cell>
          <cell r="F117" t="str">
            <v>nulle</v>
          </cell>
          <cell r="G117">
            <v>1</v>
          </cell>
          <cell r="H117">
            <v>1</v>
          </cell>
        </row>
        <row r="118">
          <cell r="D118">
            <v>2</v>
          </cell>
          <cell r="E118">
            <v>2</v>
          </cell>
          <cell r="F118" t="str">
            <v>forte</v>
          </cell>
          <cell r="G118">
            <v>1</v>
          </cell>
          <cell r="H118">
            <v>1</v>
          </cell>
        </row>
        <row r="119">
          <cell r="D119">
            <v>1.8</v>
          </cell>
          <cell r="E119">
            <v>1.8</v>
          </cell>
          <cell r="G119">
            <v>1.4</v>
          </cell>
          <cell r="H119">
            <v>1</v>
          </cell>
        </row>
        <row r="121">
          <cell r="F121" t="str">
            <v>-</v>
          </cell>
        </row>
        <row r="122">
          <cell r="D122">
            <v>2</v>
          </cell>
          <cell r="E122">
            <v>1</v>
          </cell>
          <cell r="F122" t="str">
            <v>nulle</v>
          </cell>
          <cell r="G122">
            <v>2</v>
          </cell>
          <cell r="H122">
            <v>2</v>
          </cell>
        </row>
        <row r="123">
          <cell r="D123">
            <v>3</v>
          </cell>
          <cell r="E123">
            <v>1</v>
          </cell>
          <cell r="F123" t="str">
            <v>nulle</v>
          </cell>
          <cell r="G123">
            <v>2</v>
          </cell>
          <cell r="H123">
            <v>2</v>
          </cell>
        </row>
        <row r="124">
          <cell r="D124">
            <v>4</v>
          </cell>
          <cell r="E124">
            <v>1</v>
          </cell>
          <cell r="F124" t="str">
            <v>nulle</v>
          </cell>
          <cell r="G124">
            <v>1</v>
          </cell>
          <cell r="H124">
            <v>2</v>
          </cell>
        </row>
        <row r="125">
          <cell r="F125" t="str">
            <v>-</v>
          </cell>
        </row>
        <row r="127">
          <cell r="F127" t="str">
            <v>-</v>
          </cell>
        </row>
        <row r="128">
          <cell r="F128" t="str">
            <v>-</v>
          </cell>
        </row>
        <row r="132">
          <cell r="D132" t="str">
            <v>Conformité</v>
          </cell>
          <cell r="E132" t="str">
            <v>Fonctionnalité</v>
          </cell>
          <cell r="F132" t="str">
            <v>Criticité</v>
          </cell>
          <cell r="G132" t="str">
            <v>Maîtrise des consommations</v>
          </cell>
          <cell r="H132" t="str">
            <v>Maîtrise pollutions et nuisances</v>
          </cell>
        </row>
        <row r="135">
          <cell r="D135">
            <v>1</v>
          </cell>
          <cell r="E135">
            <v>1</v>
          </cell>
          <cell r="F135" t="str">
            <v>nulle</v>
          </cell>
          <cell r="G135">
            <v>2</v>
          </cell>
          <cell r="H135">
            <v>1</v>
          </cell>
        </row>
        <row r="136">
          <cell r="D136">
            <v>1</v>
          </cell>
          <cell r="E136">
            <v>1</v>
          </cell>
          <cell r="F136" t="str">
            <v>faible</v>
          </cell>
          <cell r="G136">
            <v>2</v>
          </cell>
          <cell r="H136">
            <v>1</v>
          </cell>
        </row>
        <row r="137">
          <cell r="D137">
            <v>1</v>
          </cell>
          <cell r="E137">
            <v>1</v>
          </cell>
          <cell r="F137" t="str">
            <v>nulle</v>
          </cell>
          <cell r="G137">
            <v>1</v>
          </cell>
          <cell r="H137">
            <v>1</v>
          </cell>
        </row>
        <row r="138">
          <cell r="D138">
            <v>4</v>
          </cell>
          <cell r="E138">
            <v>4</v>
          </cell>
          <cell r="F138" t="str">
            <v>nulle</v>
          </cell>
          <cell r="G138">
            <v>1</v>
          </cell>
          <cell r="H138">
            <v>1</v>
          </cell>
        </row>
        <row r="139">
          <cell r="D139">
            <v>2</v>
          </cell>
          <cell r="E139">
            <v>2</v>
          </cell>
          <cell r="F139" t="str">
            <v>forte</v>
          </cell>
          <cell r="G139">
            <v>1</v>
          </cell>
          <cell r="H139">
            <v>1</v>
          </cell>
        </row>
        <row r="140">
          <cell r="D140">
            <v>1.8</v>
          </cell>
          <cell r="E140">
            <v>1.8</v>
          </cell>
          <cell r="G140">
            <v>1.4</v>
          </cell>
          <cell r="H140">
            <v>1</v>
          </cell>
        </row>
        <row r="142">
          <cell r="F142" t="str">
            <v>-</v>
          </cell>
        </row>
        <row r="143">
          <cell r="D143">
            <v>2</v>
          </cell>
          <cell r="E143">
            <v>1</v>
          </cell>
          <cell r="F143" t="str">
            <v>nulle</v>
          </cell>
          <cell r="G143">
            <v>2</v>
          </cell>
          <cell r="H143">
            <v>2</v>
          </cell>
        </row>
        <row r="144">
          <cell r="D144">
            <v>3</v>
          </cell>
          <cell r="E144">
            <v>1</v>
          </cell>
          <cell r="F144" t="str">
            <v>nulle</v>
          </cell>
          <cell r="G144">
            <v>2</v>
          </cell>
          <cell r="H144">
            <v>2</v>
          </cell>
        </row>
        <row r="145">
          <cell r="D145">
            <v>4</v>
          </cell>
          <cell r="E145">
            <v>1</v>
          </cell>
          <cell r="F145" t="str">
            <v>nulle</v>
          </cell>
          <cell r="G145">
            <v>1</v>
          </cell>
          <cell r="H145">
            <v>2</v>
          </cell>
        </row>
        <row r="146">
          <cell r="F146" t="str">
            <v>-</v>
          </cell>
        </row>
        <row r="148">
          <cell r="F148" t="str">
            <v>-</v>
          </cell>
        </row>
        <row r="149">
          <cell r="F149" t="str">
            <v>-</v>
          </cell>
        </row>
        <row r="153">
          <cell r="D153" t="str">
            <v>Conformité</v>
          </cell>
          <cell r="E153" t="str">
            <v>Fonctionnalité</v>
          </cell>
          <cell r="F153" t="str">
            <v>Criticité</v>
          </cell>
          <cell r="G153" t="str">
            <v>Maîtrise des consommations</v>
          </cell>
          <cell r="H153" t="str">
            <v>Maîtrise pollutions et nuisances</v>
          </cell>
        </row>
        <row r="156">
          <cell r="D156">
            <v>1</v>
          </cell>
          <cell r="E156">
            <v>1</v>
          </cell>
          <cell r="F156" t="str">
            <v>nulle</v>
          </cell>
          <cell r="G156">
            <v>2</v>
          </cell>
          <cell r="H156">
            <v>1</v>
          </cell>
        </row>
        <row r="157">
          <cell r="D157">
            <v>1</v>
          </cell>
          <cell r="E157">
            <v>1</v>
          </cell>
          <cell r="F157" t="str">
            <v>faible</v>
          </cell>
          <cell r="G157">
            <v>2</v>
          </cell>
          <cell r="H157">
            <v>1</v>
          </cell>
        </row>
        <row r="158">
          <cell r="D158">
            <v>1</v>
          </cell>
          <cell r="E158">
            <v>1</v>
          </cell>
          <cell r="F158" t="str">
            <v>nulle</v>
          </cell>
          <cell r="G158">
            <v>1</v>
          </cell>
          <cell r="H158">
            <v>1</v>
          </cell>
        </row>
        <row r="159">
          <cell r="D159">
            <v>4</v>
          </cell>
          <cell r="E159">
            <v>4</v>
          </cell>
          <cell r="F159" t="str">
            <v>nulle</v>
          </cell>
          <cell r="G159">
            <v>1</v>
          </cell>
          <cell r="H159">
            <v>1</v>
          </cell>
        </row>
        <row r="160">
          <cell r="D160">
            <v>2</v>
          </cell>
          <cell r="E160">
            <v>2</v>
          </cell>
          <cell r="F160" t="str">
            <v>forte</v>
          </cell>
          <cell r="G160">
            <v>1</v>
          </cell>
          <cell r="H160">
            <v>1</v>
          </cell>
        </row>
        <row r="161">
          <cell r="D161">
            <v>1.8</v>
          </cell>
          <cell r="E161">
            <v>1.8</v>
          </cell>
          <cell r="G161">
            <v>1.4</v>
          </cell>
          <cell r="H161">
            <v>1</v>
          </cell>
        </row>
        <row r="163">
          <cell r="F163" t="str">
            <v>-</v>
          </cell>
        </row>
        <row r="164">
          <cell r="D164">
            <v>2</v>
          </cell>
          <cell r="E164">
            <v>1</v>
          </cell>
          <cell r="F164" t="str">
            <v>nulle</v>
          </cell>
          <cell r="G164">
            <v>2</v>
          </cell>
          <cell r="H164">
            <v>2</v>
          </cell>
        </row>
        <row r="165">
          <cell r="D165">
            <v>3</v>
          </cell>
          <cell r="E165">
            <v>1</v>
          </cell>
          <cell r="F165" t="str">
            <v>nulle</v>
          </cell>
          <cell r="G165">
            <v>2</v>
          </cell>
          <cell r="H165">
            <v>2</v>
          </cell>
        </row>
        <row r="166">
          <cell r="D166">
            <v>4</v>
          </cell>
          <cell r="E166">
            <v>1</v>
          </cell>
          <cell r="F166" t="str">
            <v>nulle</v>
          </cell>
          <cell r="G166">
            <v>1</v>
          </cell>
          <cell r="H166">
            <v>2</v>
          </cell>
        </row>
        <row r="167">
          <cell r="F167" t="str">
            <v>-</v>
          </cell>
        </row>
        <row r="169">
          <cell r="F169" t="str">
            <v>-</v>
          </cell>
        </row>
        <row r="170">
          <cell r="F170" t="str">
            <v>-</v>
          </cell>
        </row>
        <row r="174">
          <cell r="D174" t="str">
            <v>Conformité</v>
          </cell>
          <cell r="E174" t="str">
            <v>Fonctionnalité</v>
          </cell>
          <cell r="F174" t="str">
            <v>Criticité</v>
          </cell>
          <cell r="G174" t="str">
            <v>Maîtrise des consommations</v>
          </cell>
          <cell r="H174" t="str">
            <v>Maîtrise pollutions et nuisances</v>
          </cell>
        </row>
        <row r="177">
          <cell r="D177">
            <v>1</v>
          </cell>
          <cell r="E177">
            <v>1</v>
          </cell>
          <cell r="F177" t="str">
            <v>nulle</v>
          </cell>
          <cell r="G177">
            <v>2</v>
          </cell>
          <cell r="H177">
            <v>1</v>
          </cell>
        </row>
        <row r="178">
          <cell r="D178">
            <v>1</v>
          </cell>
          <cell r="E178">
            <v>1</v>
          </cell>
          <cell r="F178" t="str">
            <v>faible</v>
          </cell>
          <cell r="G178">
            <v>2</v>
          </cell>
          <cell r="H178">
            <v>1</v>
          </cell>
        </row>
        <row r="179">
          <cell r="D179">
            <v>1</v>
          </cell>
          <cell r="E179">
            <v>1</v>
          </cell>
          <cell r="F179" t="str">
            <v>nulle</v>
          </cell>
          <cell r="G179">
            <v>1</v>
          </cell>
          <cell r="H179">
            <v>1</v>
          </cell>
        </row>
        <row r="180">
          <cell r="D180">
            <v>4</v>
          </cell>
          <cell r="E180">
            <v>4</v>
          </cell>
          <cell r="F180" t="str">
            <v>nulle</v>
          </cell>
          <cell r="G180">
            <v>1</v>
          </cell>
          <cell r="H180">
            <v>1</v>
          </cell>
        </row>
        <row r="181">
          <cell r="D181">
            <v>2</v>
          </cell>
          <cell r="E181">
            <v>2</v>
          </cell>
          <cell r="F181" t="str">
            <v>forte</v>
          </cell>
          <cell r="G181">
            <v>1</v>
          </cell>
          <cell r="H181">
            <v>1</v>
          </cell>
        </row>
        <row r="182">
          <cell r="D182">
            <v>1.8</v>
          </cell>
          <cell r="E182">
            <v>1.8</v>
          </cell>
          <cell r="G182">
            <v>1.4</v>
          </cell>
          <cell r="H182">
            <v>1</v>
          </cell>
        </row>
        <row r="184">
          <cell r="F184" t="str">
            <v>-</v>
          </cell>
        </row>
        <row r="185">
          <cell r="D185">
            <v>2</v>
          </cell>
          <cell r="E185">
            <v>1</v>
          </cell>
          <cell r="F185" t="str">
            <v>nulle</v>
          </cell>
          <cell r="G185">
            <v>2</v>
          </cell>
          <cell r="H185">
            <v>2</v>
          </cell>
        </row>
        <row r="186">
          <cell r="D186">
            <v>3</v>
          </cell>
          <cell r="E186">
            <v>1</v>
          </cell>
          <cell r="F186" t="str">
            <v>nulle</v>
          </cell>
          <cell r="G186">
            <v>2</v>
          </cell>
          <cell r="H186">
            <v>2</v>
          </cell>
        </row>
        <row r="187">
          <cell r="D187">
            <v>4</v>
          </cell>
          <cell r="E187">
            <v>1</v>
          </cell>
          <cell r="F187" t="str">
            <v>nulle</v>
          </cell>
          <cell r="G187">
            <v>1</v>
          </cell>
          <cell r="H187">
            <v>2</v>
          </cell>
        </row>
        <row r="188">
          <cell r="F188" t="str">
            <v>-</v>
          </cell>
        </row>
        <row r="190">
          <cell r="F190" t="str">
            <v>-</v>
          </cell>
        </row>
        <row r="191">
          <cell r="F191" t="str">
            <v>-</v>
          </cell>
        </row>
      </sheetData>
      <sheetData sheetId="3"/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us batiments"/>
      <sheetName val="02 02"/>
      <sheetName val="04 02"/>
      <sheetName val="09 07"/>
      <sheetName val="09 09 - 09 10"/>
      <sheetName val="09 34"/>
      <sheetName val="09 60"/>
      <sheetName val="31 01 00 - 39 02"/>
      <sheetName val="31 01 02"/>
      <sheetName val="31 02 00"/>
      <sheetName val="31 03 01-02"/>
      <sheetName val="31 03 03"/>
      <sheetName val="31 03 04"/>
      <sheetName val="31 04 01"/>
      <sheetName val="31 04 04-05"/>
      <sheetName val="31 05 00"/>
      <sheetName val="31 06 00"/>
      <sheetName val="31 07 00"/>
      <sheetName val="31 09 00"/>
      <sheetName val="35 01 01"/>
      <sheetName val="35 01 02"/>
      <sheetName val="35 01 03"/>
      <sheetName val="35 01 06"/>
      <sheetName val="35 01 08"/>
      <sheetName val="35 01 09"/>
      <sheetName val="35 01 10"/>
      <sheetName val="35 02 02"/>
      <sheetName val="35 02 03"/>
      <sheetName val="35 02 05"/>
      <sheetName val="35 04 07"/>
      <sheetName val="35 05 07"/>
      <sheetName val="35 05 09"/>
      <sheetName val="36 01"/>
      <sheetName val="39 03 - 39 06"/>
      <sheetName val="39 04"/>
      <sheetName val="39 08"/>
      <sheetName val="39 10"/>
      <sheetName val="39 11"/>
      <sheetName val="39 12"/>
      <sheetName val="39 14"/>
      <sheetName val="39 15"/>
      <sheetName val="39 20"/>
      <sheetName val="39 30"/>
      <sheetName val="46 01 02"/>
      <sheetName val="46 01 03"/>
      <sheetName val="46 01 05"/>
      <sheetName val="46 01 06"/>
      <sheetName val="46 01 07"/>
      <sheetName val="49 02"/>
      <sheetName val="49 04"/>
      <sheetName val="49 05 05"/>
      <sheetName val="50 03"/>
      <sheetName val="90 00"/>
      <sheetName val="90 04"/>
      <sheetName val="90 12"/>
      <sheetName val="90 13"/>
      <sheetName val="liste_equipements"/>
      <sheetName val="BASE"/>
      <sheetName val="a.8 - recap cout fonct."/>
      <sheetName val="0 - données d'entrée"/>
      <sheetName val="liste 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4">
          <cell r="B4" t="str">
            <v>Equipement</v>
          </cell>
        </row>
        <row r="5">
          <cell r="B5" t="str">
            <v>Aérothermes</v>
          </cell>
        </row>
        <row r="6">
          <cell r="B6" t="str">
            <v>Armoire électrique</v>
          </cell>
        </row>
        <row r="7">
          <cell r="B7" t="str">
            <v>Ballon ECS</v>
          </cell>
        </row>
        <row r="8">
          <cell r="B8" t="str">
            <v>Brûleur</v>
          </cell>
        </row>
        <row r="9">
          <cell r="B9" t="str">
            <v>Capteur solaire</v>
          </cell>
        </row>
        <row r="10">
          <cell r="B10" t="str">
            <v>Chaudière</v>
          </cell>
        </row>
        <row r="11">
          <cell r="B11" t="str">
            <v>Chaudière mixte</v>
          </cell>
        </row>
        <row r="12">
          <cell r="B12" t="str">
            <v>Cheminée</v>
          </cell>
        </row>
        <row r="13">
          <cell r="B13" t="str">
            <v>Circulateur</v>
          </cell>
        </row>
        <row r="14">
          <cell r="B14" t="str">
            <v>Compresseur d'air</v>
          </cell>
        </row>
        <row r="15">
          <cell r="B15" t="str">
            <v>Compteur eau</v>
          </cell>
        </row>
        <row r="16">
          <cell r="B16" t="str">
            <v>Compteur électrique</v>
          </cell>
        </row>
        <row r="17">
          <cell r="B17" t="str">
            <v>Compteur gaz</v>
          </cell>
        </row>
        <row r="18">
          <cell r="B18" t="str">
            <v>Compteur thermique</v>
          </cell>
        </row>
        <row r="19">
          <cell r="B19" t="str">
            <v>Condenseur fumées</v>
          </cell>
        </row>
        <row r="20">
          <cell r="B20" t="str">
            <v>CTA/UTA</v>
          </cell>
        </row>
        <row r="21">
          <cell r="B21" t="str">
            <v>Disconnecteur</v>
          </cell>
        </row>
        <row r="22">
          <cell r="B22" t="str">
            <v>Echangeur</v>
          </cell>
        </row>
        <row r="23">
          <cell r="B23" t="str">
            <v>Emetteur gaz</v>
          </cell>
        </row>
        <row r="24">
          <cell r="B24" t="str">
            <v>Expansion</v>
          </cell>
        </row>
        <row r="25">
          <cell r="B25" t="str">
            <v>Filtration</v>
          </cell>
        </row>
        <row r="26">
          <cell r="B26" t="str">
            <v>Générateur ECS gaz</v>
          </cell>
        </row>
        <row r="27">
          <cell r="B27" t="str">
            <v>Groupe frigorifique</v>
          </cell>
        </row>
        <row r="28">
          <cell r="B28" t="str">
            <v>Mitigeur</v>
          </cell>
        </row>
        <row r="29">
          <cell r="B29" t="str">
            <v>Pompe</v>
          </cell>
        </row>
        <row r="30">
          <cell r="B30" t="str">
            <v>Pompe à Chaleur</v>
          </cell>
        </row>
        <row r="31">
          <cell r="B31" t="str">
            <v>Pot à boues</v>
          </cell>
        </row>
        <row r="32">
          <cell r="B32" t="str">
            <v>Préparateur ECS</v>
          </cell>
        </row>
        <row r="33">
          <cell r="B33" t="str">
            <v>Pressostat</v>
          </cell>
        </row>
        <row r="34">
          <cell r="B34" t="str">
            <v>Radiants</v>
          </cell>
        </row>
        <row r="35">
          <cell r="B35" t="str">
            <v>Radiateurs</v>
          </cell>
        </row>
        <row r="36">
          <cell r="B36" t="str">
            <v>Régulateur</v>
          </cell>
        </row>
        <row r="37">
          <cell r="B37" t="str">
            <v>Servomoteur</v>
          </cell>
        </row>
        <row r="38">
          <cell r="B38" t="str">
            <v>Split-system</v>
          </cell>
        </row>
        <row r="39">
          <cell r="B39" t="str">
            <v>Télégestion</v>
          </cell>
        </row>
        <row r="40">
          <cell r="B40" t="str">
            <v>Trait eau circuit chauffage</v>
          </cell>
        </row>
        <row r="41">
          <cell r="B41" t="str">
            <v>Trait ECS</v>
          </cell>
        </row>
        <row r="42">
          <cell r="B42" t="str">
            <v>Vanne motorisée</v>
          </cell>
        </row>
        <row r="43">
          <cell r="B43" t="str">
            <v>Ventilo-convecteurs</v>
          </cell>
        </row>
        <row r="44">
          <cell r="B44" t="str">
            <v>VMC</v>
          </cell>
        </row>
      </sheetData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Perf"/>
      <sheetName val="Limites_prestas_CS-Stade"/>
      <sheetName val="0-SYN_CS-Stade"/>
      <sheetName val="0-SYN_light_CS-Stade (2)"/>
      <sheetName val="0-SYN_détaillée_CS-Stade"/>
      <sheetName val="1-EM_CS-Stade"/>
      <sheetName val="2-GER_CS-Stade"/>
      <sheetName val="BD_EM "/>
      <sheetName val="ex_GER"/>
      <sheetName val="Liste pour onglet récap équip."/>
      <sheetName val="3-GER à effacer"/>
      <sheetName val="BD GER"/>
      <sheetName val="Marseillan_CS-coût_EM"/>
    </sheetNames>
    <sheetDataSet>
      <sheetData sheetId="0"/>
      <sheetData sheetId="1"/>
      <sheetData sheetId="2"/>
      <sheetData sheetId="3"/>
      <sheetData sheetId="4"/>
      <sheetData sheetId="5">
        <row r="1">
          <cell r="I1">
            <v>3384</v>
          </cell>
        </row>
      </sheetData>
      <sheetData sheetId="6"/>
      <sheetData sheetId="7"/>
      <sheetData sheetId="8"/>
      <sheetData sheetId="9"/>
      <sheetData sheetId="10"/>
      <sheetData sheetId="11">
        <row r="3">
          <cell r="B3">
            <v>0</v>
          </cell>
          <cell r="E3">
            <v>0</v>
          </cell>
          <cell r="H3">
            <v>0</v>
          </cell>
          <cell r="K3">
            <v>0</v>
          </cell>
          <cell r="N3">
            <v>0</v>
          </cell>
          <cell r="Q3">
            <v>0</v>
          </cell>
          <cell r="T3">
            <v>0</v>
          </cell>
          <cell r="W3">
            <v>0</v>
          </cell>
          <cell r="Z3">
            <v>0</v>
          </cell>
          <cell r="AC3">
            <v>0</v>
          </cell>
          <cell r="AF3">
            <v>0</v>
          </cell>
          <cell r="AI3">
            <v>0</v>
          </cell>
          <cell r="AL3">
            <v>0</v>
          </cell>
          <cell r="AO3">
            <v>0</v>
          </cell>
        </row>
        <row r="4">
          <cell r="B4">
            <v>0</v>
          </cell>
          <cell r="E4">
            <v>0</v>
          </cell>
          <cell r="H4">
            <v>0</v>
          </cell>
          <cell r="K4">
            <v>0</v>
          </cell>
          <cell r="N4">
            <v>0</v>
          </cell>
          <cell r="Q4">
            <v>0</v>
          </cell>
          <cell r="T4">
            <v>0</v>
          </cell>
          <cell r="W4">
            <v>0</v>
          </cell>
          <cell r="Z4">
            <v>0</v>
          </cell>
          <cell r="AC4">
            <v>0</v>
          </cell>
          <cell r="AF4">
            <v>0</v>
          </cell>
          <cell r="AI4">
            <v>0</v>
          </cell>
          <cell r="AL4">
            <v>0</v>
          </cell>
          <cell r="AO4">
            <v>0</v>
          </cell>
        </row>
        <row r="5">
          <cell r="B5" t="str">
            <v>Aménagements extérieurs</v>
          </cell>
          <cell r="E5" t="str">
            <v>Infrastructures</v>
          </cell>
          <cell r="H5" t="str">
            <v>Portes, cloisonnement</v>
          </cell>
          <cell r="K5" t="str">
            <v>Distribution principale</v>
          </cell>
          <cell r="N5" t="str">
            <v>Postes téléphoniques</v>
          </cell>
          <cell r="Q5" t="str">
            <v>Adduction d'eau potable</v>
          </cell>
          <cell r="T5" t="str">
            <v>Production de chaleur</v>
          </cell>
          <cell r="W5" t="str">
            <v>Habillage cabines et portes palières ASCENSEURS</v>
          </cell>
          <cell r="Z5" t="str">
            <v>Distribution principale</v>
          </cell>
          <cell r="AC5" t="str">
            <v>Chambres froides (cloisons)</v>
          </cell>
          <cell r="AF5" t="str">
            <v>à compléter</v>
          </cell>
          <cell r="AI5" t="str">
            <v>Paillasses sèches</v>
          </cell>
          <cell r="AL5" t="str">
            <v>Equipements médicaux</v>
          </cell>
          <cell r="AO5" t="str">
            <v>SSI :</v>
          </cell>
        </row>
        <row r="6">
          <cell r="B6" t="str">
            <v>Espaces Verts</v>
          </cell>
          <cell r="E6" t="str">
            <v>- Fondations et infrastructures</v>
          </cell>
          <cell r="H6" t="str">
            <v>- Portes automatiques</v>
          </cell>
          <cell r="K6" t="str">
            <v>- Tableau HTA</v>
          </cell>
          <cell r="N6" t="str">
            <v>DECT - Wi-fi</v>
          </cell>
          <cell r="Q6" t="str">
            <v>- Disconnecteur</v>
          </cell>
          <cell r="T6" t="str">
            <v>- Bruleur mixte</v>
          </cell>
          <cell r="W6" t="str">
            <v>Equipements de sécurité ASCENSEURS (parachute)</v>
          </cell>
          <cell r="Z6" t="str">
            <v>Distribution terminale</v>
          </cell>
          <cell r="AC6" t="str">
            <v>Chambres froides (production de froid)</v>
          </cell>
          <cell r="AF6">
            <v>0</v>
          </cell>
          <cell r="AI6" t="str">
            <v>Placards de chambres</v>
          </cell>
          <cell r="AL6" t="str">
            <v>GTL, bras réanimation, bras médicaux</v>
          </cell>
          <cell r="AO6" t="str">
            <v>Dispositifs Actionnes de Sécurité (DAS) :</v>
          </cell>
        </row>
        <row r="7">
          <cell r="B7" t="str">
            <v>Equipements extérieurs</v>
          </cell>
          <cell r="E7" t="str">
            <v>Superstructure</v>
          </cell>
          <cell r="H7" t="str">
            <v>- Blocs portes usage intensif</v>
          </cell>
          <cell r="K7" t="str">
            <v>- TGBT</v>
          </cell>
          <cell r="N7" t="str">
            <v>Réseau informatique / informatique (VDI)</v>
          </cell>
          <cell r="Q7" t="str">
            <v>- Clapets anti-retour</v>
          </cell>
          <cell r="T7" t="str">
            <v>- Chaudière bois</v>
          </cell>
          <cell r="W7" t="str">
            <v>Armoire de commande ASCENSEUR</v>
          </cell>
          <cell r="Z7" t="str">
            <v>production d'Air Médical</v>
          </cell>
          <cell r="AC7" t="str">
            <v>Hottes</v>
          </cell>
          <cell r="AF7">
            <v>0</v>
          </cell>
          <cell r="AI7" t="str">
            <v>Armoires de vestiaires</v>
          </cell>
          <cell r="AL7" t="str">
            <v>Eclairage opératoire</v>
          </cell>
          <cell r="AO7" t="str">
            <v>- clapet coupe feu</v>
          </cell>
        </row>
        <row r="8">
          <cell r="B8" t="str">
            <v>Signalétique extérieure</v>
          </cell>
          <cell r="E8" t="str">
            <v>- Superstructure et planchers</v>
          </cell>
          <cell r="H8" t="str">
            <v>- Blocs portes usage normal</v>
          </cell>
          <cell r="K8" t="str">
            <v>- TGS</v>
          </cell>
          <cell r="N8" t="str">
            <v>Equipements actifs</v>
          </cell>
          <cell r="Q8" t="str">
            <v>- Filtre à manche</v>
          </cell>
          <cell r="T8" t="str">
            <v>- Chaudière gaz</v>
          </cell>
          <cell r="W8" t="str">
            <v>Transports automatiques lourds, tortues</v>
          </cell>
          <cell r="Z8" t="str">
            <v>Production d'Air moteur</v>
          </cell>
          <cell r="AC8" t="str">
            <v>Chariots de distribution</v>
          </cell>
          <cell r="AF8">
            <v>0</v>
          </cell>
          <cell r="AI8" t="str">
            <v>Banques d'accueil</v>
          </cell>
          <cell r="AL8">
            <v>0</v>
          </cell>
          <cell r="AO8" t="str">
            <v>- autres DAS (ventouses, verrous électromagnétiques,…)</v>
          </cell>
        </row>
        <row r="9">
          <cell r="B9" t="str">
            <v>VOIRIE</v>
          </cell>
          <cell r="E9" t="str">
            <v>- Superstructure et planchers exposés aux intempéries</v>
          </cell>
          <cell r="H9" t="str">
            <v>- Châssis métallique vitrés</v>
          </cell>
          <cell r="K9" t="str">
            <v>- Transformateur HT/BT</v>
          </cell>
          <cell r="N9" t="str">
            <v>Contrôle d'accès</v>
          </cell>
          <cell r="Q9" t="str">
            <v>- Filtres à tamis</v>
          </cell>
          <cell r="T9" t="str">
            <v xml:space="preserve">- Cheminée </v>
          </cell>
          <cell r="W9" t="str">
            <v>Transports automatiques lourds, système de gestion</v>
          </cell>
          <cell r="Z9" t="str">
            <v>Production de Vide</v>
          </cell>
          <cell r="AC9" t="str">
            <v>Matériels fixes</v>
          </cell>
          <cell r="AF9">
            <v>0</v>
          </cell>
          <cell r="AI9" t="str">
            <v>Cuisine aménagée</v>
          </cell>
          <cell r="AL9">
            <v>0</v>
          </cell>
          <cell r="AO9" t="str">
            <v>CMSI + SDI + UGIS</v>
          </cell>
        </row>
        <row r="10">
          <cell r="B10" t="str">
            <v>Voirie légère (revêtement)</v>
          </cell>
          <cell r="E10" t="str">
            <v>Toiture terrasse</v>
          </cell>
          <cell r="H10" t="str">
            <v>- Quincaillerie usage intensif</v>
          </cell>
          <cell r="K10" t="str">
            <v>Distribution secondaire</v>
          </cell>
          <cell r="N10" t="str">
            <v>GTB</v>
          </cell>
          <cell r="Q10" t="str">
            <v>- Filtre désemboubeur</v>
          </cell>
          <cell r="T10" t="str">
            <v>- Circuit de récupération</v>
          </cell>
          <cell r="W10" t="str">
            <v>Transports automatiques légers, système</v>
          </cell>
          <cell r="Z10">
            <v>0</v>
          </cell>
          <cell r="AC10" t="str">
            <v>Matériels mobiles</v>
          </cell>
          <cell r="AF10">
            <v>0</v>
          </cell>
          <cell r="AI10" t="str">
            <v>Electroménager</v>
          </cell>
          <cell r="AL10">
            <v>0</v>
          </cell>
          <cell r="AO10" t="str">
            <v>Diffuseurs sonores</v>
          </cell>
        </row>
        <row r="11">
          <cell r="B11" t="str">
            <v>Voirie lourde (revêtement)</v>
          </cell>
          <cell r="E11" t="str">
            <v>- Charpente métallique</v>
          </cell>
          <cell r="H11" t="str">
            <v>- Quincaillerie usage normal</v>
          </cell>
          <cell r="K11" t="str">
            <v>- Tableau divisionnaire</v>
          </cell>
          <cell r="N11" t="str">
            <v>Appel malade</v>
          </cell>
          <cell r="Q11" t="str">
            <v>- Compteur d'eau froide</v>
          </cell>
          <cell r="T11" t="str">
            <v>- Cuve de fuel</v>
          </cell>
          <cell r="W11" t="str">
            <v>Transports automatiques légers, aiguillage</v>
          </cell>
          <cell r="Z11">
            <v>0</v>
          </cell>
          <cell r="AC11">
            <v>0</v>
          </cell>
          <cell r="AF11">
            <v>0</v>
          </cell>
          <cell r="AI11">
            <v>0</v>
          </cell>
          <cell r="AL11">
            <v>0</v>
          </cell>
          <cell r="AO11" t="str">
            <v>Détecteurs</v>
          </cell>
        </row>
        <row r="12">
          <cell r="B12" t="str">
            <v>Signalisation horizontale</v>
          </cell>
          <cell r="E12" t="str">
            <v>- Traitement antirouille charpente métallique par peinture</v>
          </cell>
          <cell r="H12" t="str">
            <v>- Plinthes, main courante</v>
          </cell>
          <cell r="K12" t="str">
            <v>- Chemin de câble et câblerie</v>
          </cell>
          <cell r="N12" t="str">
            <v>Anti fugue</v>
          </cell>
          <cell r="Q12" t="str">
            <v>- Adoucisseur</v>
          </cell>
          <cell r="T12" t="str">
            <v>- Calorifuge des réseaux</v>
          </cell>
          <cell r="W12" t="str">
            <v>Transports automatiques légers, gares</v>
          </cell>
          <cell r="Z12">
            <v>0</v>
          </cell>
          <cell r="AC12">
            <v>0</v>
          </cell>
          <cell r="AF12">
            <v>0</v>
          </cell>
          <cell r="AI12">
            <v>0</v>
          </cell>
          <cell r="AL12">
            <v>0</v>
          </cell>
          <cell r="AO12" t="str">
            <v>Distribution SSI (câblage)</v>
          </cell>
        </row>
        <row r="13">
          <cell r="B13" t="str">
            <v>Signalisation verticale</v>
          </cell>
          <cell r="E13" t="str">
            <v>- Traitement antirouille charpente métallique galvanisée</v>
          </cell>
          <cell r="H13" t="str">
            <v>- Peinture de protection sur plinthes, main courante</v>
          </cell>
          <cell r="K13" t="str">
            <v>- Petit appareillage</v>
          </cell>
          <cell r="N13" t="str">
            <v>Réception TV, radio : infrastructures</v>
          </cell>
          <cell r="Q13" t="str">
            <v>- Vanne et robinetterie</v>
          </cell>
          <cell r="T13" t="str">
            <v>- Filtre à manche</v>
          </cell>
          <cell r="W13" t="str">
            <v>Transports automatiques légers, cartouches</v>
          </cell>
          <cell r="Z13">
            <v>0</v>
          </cell>
          <cell r="AC13">
            <v>0</v>
          </cell>
          <cell r="AF13">
            <v>0</v>
          </cell>
          <cell r="AI13">
            <v>0</v>
          </cell>
          <cell r="AL13">
            <v>0</v>
          </cell>
          <cell r="AO13" t="str">
            <v>Désenfumage :</v>
          </cell>
        </row>
        <row r="14">
          <cell r="B14" t="str">
            <v>Clôture</v>
          </cell>
          <cell r="E14" t="str">
            <v>- Complexe étanche végétalisé / dalles sur plots / terrasses jardins</v>
          </cell>
          <cell r="H14" t="str">
            <v>- Doublage par panneaux de polystyrène</v>
          </cell>
          <cell r="K14" t="str">
            <v>- Accessoires de mise à la terre</v>
          </cell>
          <cell r="N14" t="str">
            <v>Réception TV, radio : équipements actifs</v>
          </cell>
          <cell r="Q14" t="str">
            <v>- Pompes</v>
          </cell>
          <cell r="T14" t="str">
            <v>- Filtres à tamis</v>
          </cell>
          <cell r="W14" t="str">
            <v>Nacelles de nettoyage</v>
          </cell>
          <cell r="Z14">
            <v>0</v>
          </cell>
          <cell r="AC14">
            <v>0</v>
          </cell>
          <cell r="AF14">
            <v>0</v>
          </cell>
          <cell r="AI14">
            <v>0</v>
          </cell>
          <cell r="AL14">
            <v>0</v>
          </cell>
          <cell r="AO14" t="str">
            <v>- gaines de désenfumage</v>
          </cell>
        </row>
        <row r="15">
          <cell r="B15" t="str">
            <v>Portes et Portails manuels</v>
          </cell>
          <cell r="E15" t="str">
            <v>- Complexe étanche accessible véhicules lourds</v>
          </cell>
          <cell r="H15" t="str">
            <v>- Cloisons et habillage par carreaux de plâtre</v>
          </cell>
          <cell r="K15" t="str">
            <v>- Batteries de condensateur</v>
          </cell>
          <cell r="N15" t="str">
            <v>Sonorisation</v>
          </cell>
          <cell r="Q15" t="str">
            <v>Production et distribution d'ECS</v>
          </cell>
          <cell r="T15" t="str">
            <v>- Filtre désemboubeur</v>
          </cell>
          <cell r="W15">
            <v>0</v>
          </cell>
          <cell r="Z15">
            <v>0</v>
          </cell>
          <cell r="AC15">
            <v>0</v>
          </cell>
          <cell r="AF15">
            <v>0</v>
          </cell>
          <cell r="AI15">
            <v>0</v>
          </cell>
          <cell r="AL15">
            <v>0</v>
          </cell>
          <cell r="AO15" t="str">
            <v>- ventilateurs de désenfumage</v>
          </cell>
        </row>
        <row r="16">
          <cell r="B16" t="str">
            <v>Portes et Portails motorisés</v>
          </cell>
          <cell r="E16" t="str">
            <v>- Couverture bac alu</v>
          </cell>
          <cell r="H16" t="str">
            <v>- Cloisons en plaques de plâtre sur ossature métallique</v>
          </cell>
          <cell r="K16" t="str">
            <v>- Chargeur de batteries</v>
          </cell>
          <cell r="N16" t="str">
            <v>Videosurveillance</v>
          </cell>
          <cell r="Q16" t="str">
            <v>- Production ECS locale électrique instantanée</v>
          </cell>
          <cell r="T16" t="str">
            <v>- Compteur d'énergie</v>
          </cell>
          <cell r="W16">
            <v>0</v>
          </cell>
          <cell r="Z16">
            <v>0</v>
          </cell>
          <cell r="AC16">
            <v>0</v>
          </cell>
          <cell r="AF16">
            <v>0</v>
          </cell>
          <cell r="AI16">
            <v>0</v>
          </cell>
          <cell r="AL16">
            <v>0</v>
          </cell>
          <cell r="AO16" t="str">
            <v>- coffrets de relayage</v>
          </cell>
        </row>
        <row r="17">
          <cell r="B17" t="str">
            <v>RESEAUX DIVERS</v>
          </cell>
          <cell r="E17" t="str">
            <v>- Couverture bac acier</v>
          </cell>
          <cell r="H17" t="str">
            <v>- Peinture murs</v>
          </cell>
          <cell r="K17" t="str">
            <v>Secours électrique</v>
          </cell>
          <cell r="N17">
            <v>0</v>
          </cell>
          <cell r="Q17" t="str">
            <v>- Ballon ECS tampon ou de stockage</v>
          </cell>
          <cell r="T17" t="str">
            <v>- Réseau de distribution d'eau chaude</v>
          </cell>
          <cell r="W17">
            <v>0</v>
          </cell>
          <cell r="Z17">
            <v>0</v>
          </cell>
          <cell r="AC17">
            <v>0</v>
          </cell>
          <cell r="AF17">
            <v>0</v>
          </cell>
          <cell r="AI17">
            <v>0</v>
          </cell>
          <cell r="AL17">
            <v>0</v>
          </cell>
          <cell r="AO17" t="str">
            <v>- volets d'amenée d'air et d'extraction de désenfumage</v>
          </cell>
        </row>
        <row r="18">
          <cell r="B18" t="str">
            <v>Arrosage automatique</v>
          </cell>
          <cell r="E18" t="str">
            <v>- Couvertures feuilles de zinc ou cuivre</v>
          </cell>
          <cell r="H18" t="str">
            <v>- Façade de gaine, trappes de visite</v>
          </cell>
          <cell r="K18" t="str">
            <v>- Groupe électrogène</v>
          </cell>
          <cell r="N18">
            <v>0</v>
          </cell>
          <cell r="Q18" t="str">
            <v>- Echangeur ECS</v>
          </cell>
          <cell r="T18" t="str">
            <v>- Pompes</v>
          </cell>
          <cell r="W18">
            <v>0</v>
          </cell>
          <cell r="Z18">
            <v>0</v>
          </cell>
          <cell r="AC18">
            <v>0</v>
          </cell>
          <cell r="AF18">
            <v>0</v>
          </cell>
          <cell r="AI18">
            <v>0</v>
          </cell>
          <cell r="AL18">
            <v>0</v>
          </cell>
          <cell r="AO18">
            <v>0</v>
          </cell>
        </row>
        <row r="19">
          <cell r="B19" t="str">
            <v>Réseaux EP, EU, EV</v>
          </cell>
          <cell r="E19" t="str">
            <v>Façades et menuiseries extérieures</v>
          </cell>
          <cell r="H19" t="str">
            <v>Plafonds - Faux plafonds</v>
          </cell>
          <cell r="K19" t="str">
            <v>- Onduleurs (fonction de la criticité)</v>
          </cell>
          <cell r="N19">
            <v>0</v>
          </cell>
          <cell r="Q19" t="str">
            <v>- Tuyauterie ECS</v>
          </cell>
          <cell r="T19" t="str">
            <v>Terminaux</v>
          </cell>
          <cell r="W19">
            <v>0</v>
          </cell>
          <cell r="Z19">
            <v>0</v>
          </cell>
          <cell r="AC19">
            <v>0</v>
          </cell>
          <cell r="AF19">
            <v>0</v>
          </cell>
          <cell r="AI19">
            <v>0</v>
          </cell>
          <cell r="AL19">
            <v>0</v>
          </cell>
          <cell r="AO19">
            <v>0</v>
          </cell>
        </row>
        <row r="20">
          <cell r="B20" t="str">
            <v>Fosse de séparation des hydrocarbures</v>
          </cell>
          <cell r="E20" t="str">
            <v>- Menuiseries extérieures (dormants et ouvrants)</v>
          </cell>
          <cell r="H20" t="str">
            <v>- Plafonds étanches</v>
          </cell>
          <cell r="K20" t="str">
            <v>Eclairage intérieur</v>
          </cell>
          <cell r="N20">
            <v>0</v>
          </cell>
          <cell r="Q20" t="str">
            <v>- Pompes</v>
          </cell>
          <cell r="T20" t="str">
            <v>- Terminaux eau chaude (radiateurs)</v>
          </cell>
          <cell r="W20">
            <v>0</v>
          </cell>
          <cell r="Z20">
            <v>0</v>
          </cell>
          <cell r="AC20">
            <v>0</v>
          </cell>
          <cell r="AF20">
            <v>0</v>
          </cell>
          <cell r="AI20">
            <v>0</v>
          </cell>
          <cell r="AL20">
            <v>0</v>
          </cell>
          <cell r="AO20">
            <v>0</v>
          </cell>
        </row>
        <row r="21">
          <cell r="B21" t="str">
            <v>Pompes de relevage</v>
          </cell>
          <cell r="E21" t="str">
            <v>- Menuiseries ext. Joint d'étanchéité</v>
          </cell>
          <cell r="H21" t="str">
            <v>- Plafonds minérales</v>
          </cell>
          <cell r="K21" t="str">
            <v>- Eclairage intérieur (selon le type)</v>
          </cell>
          <cell r="N21">
            <v>0</v>
          </cell>
          <cell r="Q21" t="str">
            <v>Appareils sanitaires</v>
          </cell>
          <cell r="T21" t="str">
            <v>- Terminaux froids (ventilo-convecteurs)</v>
          </cell>
          <cell r="W21">
            <v>0</v>
          </cell>
          <cell r="Z21">
            <v>0</v>
          </cell>
          <cell r="AC21">
            <v>0</v>
          </cell>
          <cell r="AF21">
            <v>0</v>
          </cell>
          <cell r="AI21">
            <v>0</v>
          </cell>
          <cell r="AL21">
            <v>0</v>
          </cell>
          <cell r="AO21">
            <v>0</v>
          </cell>
        </row>
        <row r="22">
          <cell r="B22">
            <v>0</v>
          </cell>
          <cell r="E22" t="str">
            <v>- Menuiseries ext. joints périphériques</v>
          </cell>
          <cell r="H22" t="str">
            <v>- Plafonds métalliques</v>
          </cell>
          <cell r="K22" t="str">
            <v>- Eclairage de sécurité</v>
          </cell>
          <cell r="N22">
            <v>0</v>
          </cell>
          <cell r="Q22" t="str">
            <v>cuvettes WC, lavabos</v>
          </cell>
          <cell r="T22" t="str">
            <v xml:space="preserve"> Vanne régulation</v>
          </cell>
          <cell r="W22">
            <v>0</v>
          </cell>
          <cell r="Z22">
            <v>0</v>
          </cell>
          <cell r="AC22">
            <v>0</v>
          </cell>
          <cell r="AF22">
            <v>0</v>
          </cell>
          <cell r="AI22">
            <v>0</v>
          </cell>
          <cell r="AL22">
            <v>0</v>
          </cell>
          <cell r="AO22">
            <v>0</v>
          </cell>
        </row>
        <row r="23">
          <cell r="B23">
            <v>0</v>
          </cell>
          <cell r="E23" t="str">
            <v>- Menuiseries ext. Vitrages</v>
          </cell>
          <cell r="H23" t="str">
            <v>- Peinture plafonds</v>
          </cell>
          <cell r="K23" t="str">
            <v>- Eclairage d’image de marque (totem, enseignes,...)</v>
          </cell>
          <cell r="N23">
            <v>0</v>
          </cell>
          <cell r="Q23" t="str">
            <v>Robinetterie</v>
          </cell>
          <cell r="T23" t="str">
            <v>- Convecteurs électriques / aérothermes électriques</v>
          </cell>
          <cell r="W23">
            <v>0</v>
          </cell>
          <cell r="Z23">
            <v>0</v>
          </cell>
          <cell r="AC23">
            <v>0</v>
          </cell>
          <cell r="AF23">
            <v>0</v>
          </cell>
          <cell r="AI23">
            <v>0</v>
          </cell>
          <cell r="AL23">
            <v>0</v>
          </cell>
          <cell r="AO23">
            <v>0</v>
          </cell>
        </row>
        <row r="24">
          <cell r="B24">
            <v>0</v>
          </cell>
          <cell r="E24" t="str">
            <v>- Mext. quincaillerie</v>
          </cell>
          <cell r="H24" t="str">
            <v>- Toile de verre</v>
          </cell>
          <cell r="K24" t="str">
            <v>Eclairage extérieur</v>
          </cell>
          <cell r="N24">
            <v>0</v>
          </cell>
          <cell r="Q24">
            <v>0</v>
          </cell>
          <cell r="T24" t="str">
            <v>Production de froid</v>
          </cell>
          <cell r="W24">
            <v>0</v>
          </cell>
          <cell r="Z24">
            <v>0</v>
          </cell>
          <cell r="AC24">
            <v>0</v>
          </cell>
          <cell r="AF24">
            <v>0</v>
          </cell>
          <cell r="AI24">
            <v>0</v>
          </cell>
          <cell r="AL24">
            <v>0</v>
          </cell>
          <cell r="AO24">
            <v>0</v>
          </cell>
        </row>
        <row r="25">
          <cell r="B25">
            <v>0</v>
          </cell>
          <cell r="E25" t="str">
            <v>- Mext. Habillage extérieur</v>
          </cell>
          <cell r="H25" t="str">
            <v>Sols</v>
          </cell>
          <cell r="K25" t="str">
            <v>- Borne d'éclairage extérieur - projecteurs</v>
          </cell>
          <cell r="N25">
            <v>0</v>
          </cell>
          <cell r="Q25">
            <v>0</v>
          </cell>
          <cell r="T25" t="str">
            <v>- Groupe de production d'eau glacée</v>
          </cell>
          <cell r="W25">
            <v>0</v>
          </cell>
          <cell r="Z25">
            <v>0</v>
          </cell>
          <cell r="AC25">
            <v>0</v>
          </cell>
          <cell r="AF25">
            <v>0</v>
          </cell>
          <cell r="AI25">
            <v>0</v>
          </cell>
          <cell r="AL25">
            <v>0</v>
          </cell>
          <cell r="AO25">
            <v>0</v>
          </cell>
        </row>
        <row r="26">
          <cell r="B26">
            <v>0</v>
          </cell>
          <cell r="E26" t="str">
            <v>- Mext. Motorisation volet roulant</v>
          </cell>
          <cell r="H26" t="str">
            <v>- Sols PVC, fort trafic</v>
          </cell>
          <cell r="K26" t="str">
            <v>- Feu de balisage</v>
          </cell>
          <cell r="N26">
            <v>0</v>
          </cell>
          <cell r="Q26">
            <v>0</v>
          </cell>
          <cell r="T26" t="str">
            <v>- Echangeur eau glacée</v>
          </cell>
          <cell r="W26">
            <v>0</v>
          </cell>
          <cell r="Z26">
            <v>0</v>
          </cell>
          <cell r="AC26">
            <v>0</v>
          </cell>
          <cell r="AF26">
            <v>0</v>
          </cell>
          <cell r="AI26">
            <v>0</v>
          </cell>
          <cell r="AL26">
            <v>0</v>
          </cell>
          <cell r="AO26">
            <v>0</v>
          </cell>
        </row>
        <row r="27">
          <cell r="B27">
            <v>0</v>
          </cell>
          <cell r="E27" t="str">
            <v>- Volet roulant</v>
          </cell>
          <cell r="H27" t="str">
            <v>- Sols PVC, faible trafic</v>
          </cell>
          <cell r="K27" t="str">
            <v>- Mat de projecteur</v>
          </cell>
          <cell r="N27">
            <v>0</v>
          </cell>
          <cell r="Q27">
            <v>0</v>
          </cell>
          <cell r="T27" t="str">
            <v>- Bouteille de mélange</v>
          </cell>
          <cell r="W27">
            <v>0</v>
          </cell>
          <cell r="Z27">
            <v>0</v>
          </cell>
          <cell r="AC27">
            <v>0</v>
          </cell>
          <cell r="AF27">
            <v>0</v>
          </cell>
          <cell r="AI27">
            <v>0</v>
          </cell>
          <cell r="AL27">
            <v>0</v>
          </cell>
          <cell r="AO27">
            <v>0</v>
          </cell>
        </row>
        <row r="28">
          <cell r="B28">
            <v>0</v>
          </cell>
          <cell r="E28" t="str">
            <v>- Bardages, vêture</v>
          </cell>
          <cell r="H28" t="str">
            <v>- Faïence</v>
          </cell>
          <cell r="K28" t="str">
            <v>Autres</v>
          </cell>
          <cell r="N28">
            <v>0</v>
          </cell>
          <cell r="Q28">
            <v>0</v>
          </cell>
          <cell r="T28" t="str">
            <v>- Pompes réseau</v>
          </cell>
          <cell r="W28">
            <v>0</v>
          </cell>
          <cell r="Z28">
            <v>0</v>
          </cell>
          <cell r="AC28">
            <v>0</v>
          </cell>
          <cell r="AF28">
            <v>0</v>
          </cell>
          <cell r="AI28">
            <v>0</v>
          </cell>
          <cell r="AL28">
            <v>0</v>
          </cell>
          <cell r="AO28">
            <v>0</v>
          </cell>
        </row>
        <row r="29">
          <cell r="B29">
            <v>0</v>
          </cell>
          <cell r="E29" t="str">
            <v>- Enduit de façade</v>
          </cell>
          <cell r="H29" t="str">
            <v>- Carrelage</v>
          </cell>
          <cell r="K29" t="str">
            <v>Accessoires de mise à la terre</v>
          </cell>
          <cell r="N29">
            <v>0</v>
          </cell>
          <cell r="Q29">
            <v>0</v>
          </cell>
          <cell r="T29" t="str">
            <v>- Réseau de distribution d'eau glacée</v>
          </cell>
          <cell r="W29">
            <v>0</v>
          </cell>
          <cell r="Z29">
            <v>0</v>
          </cell>
          <cell r="AC29">
            <v>0</v>
          </cell>
          <cell r="AF29">
            <v>0</v>
          </cell>
          <cell r="AI29">
            <v>0</v>
          </cell>
          <cell r="AL29">
            <v>0</v>
          </cell>
          <cell r="AO29">
            <v>0</v>
          </cell>
        </row>
        <row r="30">
          <cell r="B30">
            <v>0</v>
          </cell>
          <cell r="E30" t="str">
            <v>- Nettoyage de façade</v>
          </cell>
          <cell r="H30" t="str">
            <v>- Peinture de sol</v>
          </cell>
          <cell r="K30" t="str">
            <v>Paratonnerre</v>
          </cell>
          <cell r="N30">
            <v>0</v>
          </cell>
          <cell r="Q30">
            <v>0</v>
          </cell>
          <cell r="T30" t="str">
            <v>- Split system</v>
          </cell>
          <cell r="W30">
            <v>0</v>
          </cell>
          <cell r="Z30">
            <v>0</v>
          </cell>
          <cell r="AC30">
            <v>0</v>
          </cell>
          <cell r="AF30">
            <v>0</v>
          </cell>
          <cell r="AI30">
            <v>0</v>
          </cell>
          <cell r="AL30">
            <v>0</v>
          </cell>
          <cell r="AO30">
            <v>0</v>
          </cell>
        </row>
        <row r="31">
          <cell r="B31">
            <v>0</v>
          </cell>
          <cell r="E31" t="str">
            <v>- Isolation en façade extérieure</v>
          </cell>
          <cell r="H31" t="str">
            <v>- Résine de sol</v>
          </cell>
          <cell r="K31">
            <v>0</v>
          </cell>
          <cell r="N31">
            <v>0</v>
          </cell>
          <cell r="Q31">
            <v>0</v>
          </cell>
          <cell r="T31" t="str">
            <v>Traitement d'air</v>
          </cell>
          <cell r="W31">
            <v>0</v>
          </cell>
          <cell r="Z31">
            <v>0</v>
          </cell>
          <cell r="AC31">
            <v>0</v>
          </cell>
          <cell r="AF31">
            <v>0</v>
          </cell>
          <cell r="AI31">
            <v>0</v>
          </cell>
          <cell r="AL31">
            <v>0</v>
          </cell>
          <cell r="AO31">
            <v>0</v>
          </cell>
        </row>
        <row r="32">
          <cell r="B32">
            <v>0</v>
          </cell>
          <cell r="E32" t="str">
            <v>- Brise soleil</v>
          </cell>
          <cell r="H32" t="str">
            <v>Signalétique intérieure</v>
          </cell>
          <cell r="K32">
            <v>0</v>
          </cell>
          <cell r="N32">
            <v>0</v>
          </cell>
          <cell r="Q32">
            <v>0</v>
          </cell>
          <cell r="T32" t="str">
            <v>- CTA</v>
          </cell>
          <cell r="W32">
            <v>0</v>
          </cell>
          <cell r="Z32">
            <v>0</v>
          </cell>
          <cell r="AC32">
            <v>0</v>
          </cell>
          <cell r="AF32">
            <v>0</v>
          </cell>
          <cell r="AI32">
            <v>0</v>
          </cell>
          <cell r="AL32">
            <v>0</v>
          </cell>
          <cell r="AO32">
            <v>0</v>
          </cell>
        </row>
        <row r="33">
          <cell r="B33">
            <v>0</v>
          </cell>
          <cell r="E33" t="str">
            <v>- Murs rideaux, structure métallique</v>
          </cell>
          <cell r="H33" t="str">
            <v>- Plaques et panneaux sérigraphiés</v>
          </cell>
          <cell r="K33">
            <v>0</v>
          </cell>
          <cell r="N33">
            <v>0</v>
          </cell>
          <cell r="Q33">
            <v>0</v>
          </cell>
          <cell r="T33" t="str">
            <v>Humidificateurs</v>
          </cell>
          <cell r="W33">
            <v>0</v>
          </cell>
          <cell r="Z33">
            <v>0</v>
          </cell>
          <cell r="AC33">
            <v>0</v>
          </cell>
          <cell r="AF33">
            <v>0</v>
          </cell>
          <cell r="AI33">
            <v>0</v>
          </cell>
          <cell r="AL33">
            <v>0</v>
          </cell>
          <cell r="AO33">
            <v>0</v>
          </cell>
        </row>
        <row r="34">
          <cell r="B34">
            <v>0</v>
          </cell>
          <cell r="E34" t="str">
            <v>- Murs rideaux, vitrages</v>
          </cell>
          <cell r="H34" t="str">
            <v>Peinture murs</v>
          </cell>
          <cell r="K34">
            <v>0</v>
          </cell>
          <cell r="N34">
            <v>0</v>
          </cell>
          <cell r="Q34">
            <v>0</v>
          </cell>
          <cell r="T34" t="str">
            <v>Traitement d'air</v>
          </cell>
          <cell r="W34">
            <v>0</v>
          </cell>
          <cell r="Z34">
            <v>0</v>
          </cell>
          <cell r="AC34">
            <v>0</v>
          </cell>
          <cell r="AF34">
            <v>0</v>
          </cell>
          <cell r="AI34">
            <v>0</v>
          </cell>
          <cell r="AL34">
            <v>0</v>
          </cell>
          <cell r="AO34">
            <v>0</v>
          </cell>
        </row>
        <row r="35">
          <cell r="B35">
            <v>0</v>
          </cell>
          <cell r="E35" t="str">
            <v>- Murs rideaux, joints d'étanchéité</v>
          </cell>
          <cell r="H35" t="str">
            <v>Signalétique intérieure</v>
          </cell>
          <cell r="K35">
            <v>0</v>
          </cell>
          <cell r="N35">
            <v>0</v>
          </cell>
          <cell r="Q35">
            <v>0</v>
          </cell>
          <cell r="T35" t="str">
            <v>- CTA</v>
          </cell>
          <cell r="W35">
            <v>0</v>
          </cell>
          <cell r="Z35">
            <v>0</v>
          </cell>
          <cell r="AC35">
            <v>0</v>
          </cell>
          <cell r="AF35">
            <v>0</v>
          </cell>
          <cell r="AI35">
            <v>0</v>
          </cell>
          <cell r="AL35">
            <v>0</v>
          </cell>
          <cell r="AO35">
            <v>0</v>
          </cell>
        </row>
        <row r="36">
          <cell r="B36">
            <v>0</v>
          </cell>
          <cell r="E36">
            <v>0</v>
          </cell>
          <cell r="H36" t="str">
            <v>Plaques et panneaux sérigraphiés</v>
          </cell>
          <cell r="K36">
            <v>0</v>
          </cell>
          <cell r="N36">
            <v>0</v>
          </cell>
          <cell r="Q36">
            <v>0</v>
          </cell>
          <cell r="T36" t="str">
            <v>- Gaine aéraulique</v>
          </cell>
          <cell r="W36">
            <v>0</v>
          </cell>
          <cell r="Z36">
            <v>0</v>
          </cell>
          <cell r="AC36">
            <v>0</v>
          </cell>
          <cell r="AF36">
            <v>0</v>
          </cell>
          <cell r="AI36">
            <v>0</v>
          </cell>
          <cell r="AL36">
            <v>0</v>
          </cell>
          <cell r="AO36">
            <v>0</v>
          </cell>
        </row>
        <row r="37">
          <cell r="B37">
            <v>0</v>
          </cell>
          <cell r="E37">
            <v>0</v>
          </cell>
          <cell r="H37">
            <v>0</v>
          </cell>
          <cell r="K37">
            <v>0</v>
          </cell>
          <cell r="N37">
            <v>0</v>
          </cell>
          <cell r="Q37">
            <v>0</v>
          </cell>
          <cell r="T37" t="str">
            <v>- Piège à son</v>
          </cell>
          <cell r="W37">
            <v>0</v>
          </cell>
          <cell r="Z37">
            <v>0</v>
          </cell>
          <cell r="AC37">
            <v>0</v>
          </cell>
          <cell r="AF37">
            <v>0</v>
          </cell>
          <cell r="AI37">
            <v>0</v>
          </cell>
          <cell r="AL37">
            <v>0</v>
          </cell>
          <cell r="AO37">
            <v>0</v>
          </cell>
        </row>
        <row r="38">
          <cell r="B38">
            <v>0</v>
          </cell>
          <cell r="E38">
            <v>0</v>
          </cell>
          <cell r="H38">
            <v>0</v>
          </cell>
          <cell r="K38">
            <v>0</v>
          </cell>
          <cell r="N38">
            <v>0</v>
          </cell>
          <cell r="Q38">
            <v>0</v>
          </cell>
          <cell r="T38" t="str">
            <v>- Grilles</v>
          </cell>
          <cell r="W38">
            <v>0</v>
          </cell>
          <cell r="Z38">
            <v>0</v>
          </cell>
          <cell r="AC38">
            <v>0</v>
          </cell>
          <cell r="AF38">
            <v>0</v>
          </cell>
          <cell r="AI38">
            <v>0</v>
          </cell>
          <cell r="AL38">
            <v>0</v>
          </cell>
          <cell r="AO38">
            <v>0</v>
          </cell>
        </row>
        <row r="39">
          <cell r="B39">
            <v>0</v>
          </cell>
          <cell r="E39">
            <v>0</v>
          </cell>
          <cell r="H39">
            <v>0</v>
          </cell>
          <cell r="K39">
            <v>0</v>
          </cell>
          <cell r="N39">
            <v>0</v>
          </cell>
          <cell r="Q39">
            <v>0</v>
          </cell>
          <cell r="T39" t="str">
            <v>- Vanne de régulation</v>
          </cell>
          <cell r="W39">
            <v>0</v>
          </cell>
          <cell r="Z39">
            <v>0</v>
          </cell>
          <cell r="AC39">
            <v>0</v>
          </cell>
          <cell r="AF39">
            <v>0</v>
          </cell>
          <cell r="AI39">
            <v>0</v>
          </cell>
          <cell r="AL39">
            <v>0</v>
          </cell>
          <cell r="AO39">
            <v>0</v>
          </cell>
        </row>
        <row r="40">
          <cell r="B40">
            <v>0</v>
          </cell>
          <cell r="E40">
            <v>0</v>
          </cell>
          <cell r="H40">
            <v>0</v>
          </cell>
          <cell r="K40">
            <v>0</v>
          </cell>
          <cell r="N40">
            <v>0</v>
          </cell>
          <cell r="Q40">
            <v>0</v>
          </cell>
          <cell r="T40" t="str">
            <v>- Ventilateur d'extraction</v>
          </cell>
          <cell r="W40">
            <v>0</v>
          </cell>
          <cell r="Z40">
            <v>0</v>
          </cell>
          <cell r="AC40">
            <v>0</v>
          </cell>
          <cell r="AF40">
            <v>0</v>
          </cell>
          <cell r="AI40">
            <v>0</v>
          </cell>
          <cell r="AL40">
            <v>0</v>
          </cell>
          <cell r="AO40">
            <v>0</v>
          </cell>
        </row>
        <row r="41">
          <cell r="B41">
            <v>0</v>
          </cell>
          <cell r="E41">
            <v>0</v>
          </cell>
          <cell r="H41">
            <v>0</v>
          </cell>
          <cell r="K41">
            <v>0</v>
          </cell>
          <cell r="N41">
            <v>0</v>
          </cell>
          <cell r="Q41">
            <v>0</v>
          </cell>
          <cell r="T41" t="str">
            <v>- Variateur de fréquence</v>
          </cell>
          <cell r="W41">
            <v>0</v>
          </cell>
          <cell r="Z41">
            <v>0</v>
          </cell>
          <cell r="AC41">
            <v>0</v>
          </cell>
          <cell r="AF41">
            <v>0</v>
          </cell>
          <cell r="AI41">
            <v>0</v>
          </cell>
          <cell r="AL41">
            <v>0</v>
          </cell>
          <cell r="AO41">
            <v>0</v>
          </cell>
        </row>
        <row r="42">
          <cell r="B42">
            <v>0</v>
          </cell>
          <cell r="E42">
            <v>0</v>
          </cell>
          <cell r="H42">
            <v>0</v>
          </cell>
          <cell r="K42">
            <v>0</v>
          </cell>
          <cell r="N42">
            <v>0</v>
          </cell>
          <cell r="Q42">
            <v>0</v>
          </cell>
          <cell r="T42" t="str">
            <v>- Centrale de détection CO</v>
          </cell>
          <cell r="W42">
            <v>0</v>
          </cell>
          <cell r="Z42">
            <v>0</v>
          </cell>
          <cell r="AC42">
            <v>0</v>
          </cell>
          <cell r="AF42">
            <v>0</v>
          </cell>
          <cell r="AI42">
            <v>0</v>
          </cell>
          <cell r="AL42">
            <v>0</v>
          </cell>
          <cell r="AO42">
            <v>0</v>
          </cell>
        </row>
        <row r="43">
          <cell r="B43">
            <v>0</v>
          </cell>
          <cell r="E43">
            <v>0</v>
          </cell>
          <cell r="H43">
            <v>0</v>
          </cell>
          <cell r="K43">
            <v>0</v>
          </cell>
          <cell r="N43">
            <v>0</v>
          </cell>
          <cell r="Q43">
            <v>0</v>
          </cell>
          <cell r="T43" t="str">
            <v>- Extracteurs</v>
          </cell>
          <cell r="W43">
            <v>0</v>
          </cell>
          <cell r="Z43">
            <v>0</v>
          </cell>
          <cell r="AC43">
            <v>0</v>
          </cell>
          <cell r="AF43">
            <v>0</v>
          </cell>
          <cell r="AI43">
            <v>0</v>
          </cell>
          <cell r="AL43">
            <v>0</v>
          </cell>
          <cell r="AO43">
            <v>0</v>
          </cell>
        </row>
        <row r="44">
          <cell r="B44">
            <v>0</v>
          </cell>
          <cell r="E44">
            <v>0</v>
          </cell>
          <cell r="H44">
            <v>0</v>
          </cell>
          <cell r="K44">
            <v>0</v>
          </cell>
          <cell r="N44">
            <v>0</v>
          </cell>
          <cell r="Q44">
            <v>0</v>
          </cell>
          <cell r="T44" t="str">
            <v>- Boites terminales à débit variable</v>
          </cell>
          <cell r="W44">
            <v>0</v>
          </cell>
          <cell r="Z44">
            <v>0</v>
          </cell>
          <cell r="AC44">
            <v>0</v>
          </cell>
          <cell r="AF44">
            <v>0</v>
          </cell>
          <cell r="AI44">
            <v>0</v>
          </cell>
          <cell r="AL44">
            <v>0</v>
          </cell>
          <cell r="AO44">
            <v>0</v>
          </cell>
        </row>
        <row r="45">
          <cell r="B45">
            <v>0</v>
          </cell>
          <cell r="E45">
            <v>0</v>
          </cell>
          <cell r="H45">
            <v>0</v>
          </cell>
          <cell r="K45">
            <v>0</v>
          </cell>
          <cell r="N45">
            <v>0</v>
          </cell>
          <cell r="Q45">
            <v>0</v>
          </cell>
          <cell r="T45" t="str">
            <v>- Plafond filtrant</v>
          </cell>
          <cell r="W45">
            <v>0</v>
          </cell>
          <cell r="Z45">
            <v>0</v>
          </cell>
          <cell r="AC45">
            <v>0</v>
          </cell>
          <cell r="AF45">
            <v>0</v>
          </cell>
          <cell r="AI45">
            <v>0</v>
          </cell>
          <cell r="AL45">
            <v>0</v>
          </cell>
          <cell r="AO45">
            <v>0</v>
          </cell>
        </row>
        <row r="46">
          <cell r="B46">
            <v>0</v>
          </cell>
          <cell r="E46">
            <v>0</v>
          </cell>
          <cell r="H46">
            <v>0</v>
          </cell>
          <cell r="K46">
            <v>0</v>
          </cell>
          <cell r="N46">
            <v>0</v>
          </cell>
          <cell r="Q46">
            <v>0</v>
          </cell>
          <cell r="T46">
            <v>0</v>
          </cell>
          <cell r="W46">
            <v>0</v>
          </cell>
          <cell r="Z46">
            <v>0</v>
          </cell>
          <cell r="AC46">
            <v>0</v>
          </cell>
          <cell r="AF46">
            <v>0</v>
          </cell>
          <cell r="AI46">
            <v>0</v>
          </cell>
          <cell r="AL46">
            <v>0</v>
          </cell>
          <cell r="AO46">
            <v>0</v>
          </cell>
        </row>
        <row r="47">
          <cell r="B47">
            <v>0</v>
          </cell>
          <cell r="E47">
            <v>0</v>
          </cell>
          <cell r="H47">
            <v>0</v>
          </cell>
          <cell r="K47">
            <v>0</v>
          </cell>
          <cell r="N47">
            <v>0</v>
          </cell>
          <cell r="Q47">
            <v>0</v>
          </cell>
          <cell r="T47">
            <v>0</v>
          </cell>
          <cell r="W47">
            <v>0</v>
          </cell>
          <cell r="Z47">
            <v>0</v>
          </cell>
          <cell r="AC47">
            <v>0</v>
          </cell>
          <cell r="AF47">
            <v>0</v>
          </cell>
          <cell r="AI47">
            <v>0</v>
          </cell>
          <cell r="AL47">
            <v>0</v>
          </cell>
          <cell r="AO47">
            <v>0</v>
          </cell>
        </row>
        <row r="48">
          <cell r="B48">
            <v>0</v>
          </cell>
          <cell r="E48">
            <v>0</v>
          </cell>
          <cell r="H48">
            <v>0</v>
          </cell>
          <cell r="K48">
            <v>0</v>
          </cell>
          <cell r="N48">
            <v>0</v>
          </cell>
          <cell r="Q48">
            <v>0</v>
          </cell>
          <cell r="T48">
            <v>0</v>
          </cell>
          <cell r="W48">
            <v>0</v>
          </cell>
          <cell r="Z48">
            <v>0</v>
          </cell>
          <cell r="AC48">
            <v>0</v>
          </cell>
          <cell r="AF48">
            <v>0</v>
          </cell>
          <cell r="AI48">
            <v>0</v>
          </cell>
          <cell r="AL48">
            <v>0</v>
          </cell>
          <cell r="AO48">
            <v>0</v>
          </cell>
        </row>
        <row r="49">
          <cell r="B49">
            <v>0</v>
          </cell>
          <cell r="E49">
            <v>0</v>
          </cell>
          <cell r="H49">
            <v>0</v>
          </cell>
          <cell r="K49">
            <v>0</v>
          </cell>
          <cell r="N49">
            <v>0</v>
          </cell>
          <cell r="Q49">
            <v>0</v>
          </cell>
          <cell r="T49">
            <v>0</v>
          </cell>
          <cell r="W49">
            <v>0</v>
          </cell>
          <cell r="Z49">
            <v>0</v>
          </cell>
          <cell r="AC49">
            <v>0</v>
          </cell>
          <cell r="AF49">
            <v>0</v>
          </cell>
          <cell r="AI49">
            <v>0</v>
          </cell>
          <cell r="AL49">
            <v>0</v>
          </cell>
          <cell r="AO49">
            <v>0</v>
          </cell>
        </row>
        <row r="50">
          <cell r="B50">
            <v>0</v>
          </cell>
          <cell r="E50">
            <v>0</v>
          </cell>
          <cell r="H50">
            <v>0</v>
          </cell>
          <cell r="K50">
            <v>0</v>
          </cell>
          <cell r="N50">
            <v>0</v>
          </cell>
          <cell r="Q50">
            <v>0</v>
          </cell>
          <cell r="T50">
            <v>0</v>
          </cell>
          <cell r="W50">
            <v>0</v>
          </cell>
          <cell r="Z50">
            <v>0</v>
          </cell>
          <cell r="AC50">
            <v>0</v>
          </cell>
          <cell r="AF50">
            <v>0</v>
          </cell>
          <cell r="AI50">
            <v>0</v>
          </cell>
          <cell r="AL50">
            <v>0</v>
          </cell>
          <cell r="AO50">
            <v>0</v>
          </cell>
        </row>
        <row r="51">
          <cell r="B51">
            <v>0</v>
          </cell>
          <cell r="E51">
            <v>0</v>
          </cell>
          <cell r="H51">
            <v>0</v>
          </cell>
          <cell r="K51">
            <v>0</v>
          </cell>
          <cell r="N51">
            <v>0</v>
          </cell>
          <cell r="Q51">
            <v>0</v>
          </cell>
          <cell r="T51">
            <v>0</v>
          </cell>
          <cell r="W51">
            <v>0</v>
          </cell>
          <cell r="Z51">
            <v>0</v>
          </cell>
          <cell r="AC51">
            <v>0</v>
          </cell>
          <cell r="AF51">
            <v>0</v>
          </cell>
          <cell r="AI51">
            <v>0</v>
          </cell>
          <cell r="AL51">
            <v>0</v>
          </cell>
          <cell r="AO51">
            <v>0</v>
          </cell>
        </row>
        <row r="52">
          <cell r="B52">
            <v>0</v>
          </cell>
          <cell r="E52">
            <v>0</v>
          </cell>
          <cell r="H52">
            <v>0</v>
          </cell>
          <cell r="K52">
            <v>0</v>
          </cell>
          <cell r="N52">
            <v>0</v>
          </cell>
          <cell r="Q52">
            <v>0</v>
          </cell>
          <cell r="T52">
            <v>0</v>
          </cell>
          <cell r="W52">
            <v>0</v>
          </cell>
          <cell r="Z52">
            <v>0</v>
          </cell>
          <cell r="AC52">
            <v>0</v>
          </cell>
          <cell r="AF52">
            <v>0</v>
          </cell>
          <cell r="AI52">
            <v>0</v>
          </cell>
          <cell r="AL52">
            <v>0</v>
          </cell>
          <cell r="AO52">
            <v>0</v>
          </cell>
        </row>
        <row r="53">
          <cell r="B53">
            <v>0</v>
          </cell>
          <cell r="E53">
            <v>0</v>
          </cell>
          <cell r="H53">
            <v>0</v>
          </cell>
          <cell r="K53">
            <v>0</v>
          </cell>
          <cell r="N53">
            <v>0</v>
          </cell>
          <cell r="Q53">
            <v>0</v>
          </cell>
          <cell r="T53">
            <v>0</v>
          </cell>
          <cell r="W53">
            <v>0</v>
          </cell>
          <cell r="Z53">
            <v>0</v>
          </cell>
          <cell r="AC53">
            <v>0</v>
          </cell>
          <cell r="AF53">
            <v>0</v>
          </cell>
          <cell r="AI53">
            <v>0</v>
          </cell>
          <cell r="AL53">
            <v>0</v>
          </cell>
          <cell r="AO53">
            <v>0</v>
          </cell>
        </row>
        <row r="54">
          <cell r="B54">
            <v>0</v>
          </cell>
          <cell r="E54">
            <v>0</v>
          </cell>
          <cell r="H54">
            <v>0</v>
          </cell>
          <cell r="K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Z54">
            <v>0</v>
          </cell>
          <cell r="AC54">
            <v>0</v>
          </cell>
          <cell r="AF54">
            <v>0</v>
          </cell>
          <cell r="AI54">
            <v>0</v>
          </cell>
          <cell r="AL54">
            <v>0</v>
          </cell>
          <cell r="AO54">
            <v>0</v>
          </cell>
        </row>
        <row r="55">
          <cell r="B55">
            <v>0</v>
          </cell>
          <cell r="E55">
            <v>0</v>
          </cell>
          <cell r="H55">
            <v>0</v>
          </cell>
          <cell r="K55">
            <v>0</v>
          </cell>
          <cell r="N55">
            <v>0</v>
          </cell>
          <cell r="Q55">
            <v>0</v>
          </cell>
          <cell r="T55">
            <v>0</v>
          </cell>
          <cell r="W55">
            <v>0</v>
          </cell>
          <cell r="Z55">
            <v>0</v>
          </cell>
          <cell r="AC55">
            <v>0</v>
          </cell>
          <cell r="AF55">
            <v>0</v>
          </cell>
          <cell r="AI55">
            <v>0</v>
          </cell>
          <cell r="AL55">
            <v>0</v>
          </cell>
          <cell r="AO55">
            <v>0</v>
          </cell>
        </row>
        <row r="56">
          <cell r="B56">
            <v>0</v>
          </cell>
          <cell r="E56">
            <v>0</v>
          </cell>
          <cell r="H56">
            <v>0</v>
          </cell>
          <cell r="K56">
            <v>0</v>
          </cell>
          <cell r="N56">
            <v>0</v>
          </cell>
          <cell r="Q56">
            <v>0</v>
          </cell>
          <cell r="T56">
            <v>0</v>
          </cell>
          <cell r="W56">
            <v>0</v>
          </cell>
          <cell r="Z56">
            <v>0</v>
          </cell>
          <cell r="AC56">
            <v>0</v>
          </cell>
          <cell r="AF56">
            <v>0</v>
          </cell>
          <cell r="AI56">
            <v>0</v>
          </cell>
          <cell r="AL56">
            <v>0</v>
          </cell>
          <cell r="AO56">
            <v>0</v>
          </cell>
        </row>
        <row r="57">
          <cell r="B57">
            <v>0</v>
          </cell>
          <cell r="E57">
            <v>0</v>
          </cell>
          <cell r="H57">
            <v>0</v>
          </cell>
          <cell r="K57">
            <v>0</v>
          </cell>
          <cell r="N57">
            <v>0</v>
          </cell>
          <cell r="Q57">
            <v>0</v>
          </cell>
          <cell r="T57">
            <v>0</v>
          </cell>
          <cell r="W57">
            <v>0</v>
          </cell>
          <cell r="Z57">
            <v>0</v>
          </cell>
          <cell r="AC57">
            <v>0</v>
          </cell>
          <cell r="AF57">
            <v>0</v>
          </cell>
          <cell r="AI57">
            <v>0</v>
          </cell>
          <cell r="AL57">
            <v>0</v>
          </cell>
          <cell r="AO57">
            <v>0</v>
          </cell>
        </row>
        <row r="58">
          <cell r="B58">
            <v>0</v>
          </cell>
          <cell r="E58">
            <v>0</v>
          </cell>
          <cell r="H58">
            <v>0</v>
          </cell>
          <cell r="K58">
            <v>0</v>
          </cell>
          <cell r="N58">
            <v>0</v>
          </cell>
          <cell r="Q58">
            <v>0</v>
          </cell>
          <cell r="T58">
            <v>0</v>
          </cell>
          <cell r="W58">
            <v>0</v>
          </cell>
          <cell r="Z58">
            <v>0</v>
          </cell>
          <cell r="AC58">
            <v>0</v>
          </cell>
          <cell r="AF58">
            <v>0</v>
          </cell>
          <cell r="AI58">
            <v>0</v>
          </cell>
          <cell r="AL58">
            <v>0</v>
          </cell>
          <cell r="AO58">
            <v>0</v>
          </cell>
        </row>
        <row r="59">
          <cell r="B59">
            <v>0</v>
          </cell>
          <cell r="E59">
            <v>0</v>
          </cell>
          <cell r="H59">
            <v>0</v>
          </cell>
          <cell r="K59">
            <v>0</v>
          </cell>
          <cell r="N59">
            <v>0</v>
          </cell>
          <cell r="Q59">
            <v>0</v>
          </cell>
          <cell r="T59">
            <v>0</v>
          </cell>
          <cell r="W59">
            <v>0</v>
          </cell>
          <cell r="Z59">
            <v>0</v>
          </cell>
          <cell r="AC59">
            <v>0</v>
          </cell>
          <cell r="AF59">
            <v>0</v>
          </cell>
          <cell r="AI59">
            <v>0</v>
          </cell>
          <cell r="AL59">
            <v>0</v>
          </cell>
          <cell r="AO59">
            <v>0</v>
          </cell>
        </row>
        <row r="60">
          <cell r="B60">
            <v>0</v>
          </cell>
          <cell r="E60">
            <v>0</v>
          </cell>
          <cell r="H60">
            <v>0</v>
          </cell>
          <cell r="K60">
            <v>0</v>
          </cell>
          <cell r="N60">
            <v>0</v>
          </cell>
          <cell r="Q60">
            <v>0</v>
          </cell>
          <cell r="T60">
            <v>0</v>
          </cell>
          <cell r="W60">
            <v>0</v>
          </cell>
          <cell r="Z60">
            <v>0</v>
          </cell>
          <cell r="AC60">
            <v>0</v>
          </cell>
          <cell r="AF60">
            <v>0</v>
          </cell>
          <cell r="AI60">
            <v>0</v>
          </cell>
          <cell r="AL60">
            <v>0</v>
          </cell>
          <cell r="AO60">
            <v>0</v>
          </cell>
        </row>
        <row r="61">
          <cell r="B61">
            <v>0</v>
          </cell>
          <cell r="E61">
            <v>0</v>
          </cell>
          <cell r="H61">
            <v>0</v>
          </cell>
          <cell r="K61">
            <v>0</v>
          </cell>
          <cell r="N61">
            <v>0</v>
          </cell>
          <cell r="Q61">
            <v>0</v>
          </cell>
          <cell r="T61">
            <v>0</v>
          </cell>
          <cell r="W61">
            <v>0</v>
          </cell>
          <cell r="Z61">
            <v>0</v>
          </cell>
          <cell r="AC61">
            <v>0</v>
          </cell>
          <cell r="AF61">
            <v>0</v>
          </cell>
          <cell r="AI61">
            <v>0</v>
          </cell>
          <cell r="AL61">
            <v>0</v>
          </cell>
          <cell r="AO61">
            <v>0</v>
          </cell>
        </row>
        <row r="62">
          <cell r="B62">
            <v>0</v>
          </cell>
          <cell r="E62">
            <v>0</v>
          </cell>
          <cell r="H62">
            <v>0</v>
          </cell>
          <cell r="K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Z62">
            <v>0</v>
          </cell>
          <cell r="AC62">
            <v>0</v>
          </cell>
          <cell r="AF62">
            <v>0</v>
          </cell>
          <cell r="AI62">
            <v>0</v>
          </cell>
          <cell r="AL62">
            <v>0</v>
          </cell>
          <cell r="AO62">
            <v>0</v>
          </cell>
        </row>
        <row r="63">
          <cell r="B63">
            <v>0</v>
          </cell>
          <cell r="E63">
            <v>0</v>
          </cell>
          <cell r="H63">
            <v>0</v>
          </cell>
          <cell r="K63">
            <v>0</v>
          </cell>
          <cell r="N63">
            <v>0</v>
          </cell>
          <cell r="Q63">
            <v>0</v>
          </cell>
          <cell r="T63">
            <v>0</v>
          </cell>
          <cell r="W63">
            <v>0</v>
          </cell>
          <cell r="Z63">
            <v>0</v>
          </cell>
          <cell r="AC63">
            <v>0</v>
          </cell>
          <cell r="AF63">
            <v>0</v>
          </cell>
          <cell r="AI63">
            <v>0</v>
          </cell>
          <cell r="AL63">
            <v>0</v>
          </cell>
          <cell r="AO63">
            <v>0</v>
          </cell>
        </row>
        <row r="64">
          <cell r="B64">
            <v>0</v>
          </cell>
          <cell r="E64">
            <v>0</v>
          </cell>
          <cell r="H64">
            <v>0</v>
          </cell>
          <cell r="K64">
            <v>0</v>
          </cell>
          <cell r="N64">
            <v>0</v>
          </cell>
          <cell r="Q64">
            <v>0</v>
          </cell>
          <cell r="T64">
            <v>0</v>
          </cell>
          <cell r="W64">
            <v>0</v>
          </cell>
          <cell r="Z64">
            <v>0</v>
          </cell>
          <cell r="AC64">
            <v>0</v>
          </cell>
          <cell r="AF64">
            <v>0</v>
          </cell>
          <cell r="AI64">
            <v>0</v>
          </cell>
          <cell r="AL64">
            <v>0</v>
          </cell>
          <cell r="AO64">
            <v>0</v>
          </cell>
        </row>
        <row r="65">
          <cell r="B65">
            <v>0</v>
          </cell>
          <cell r="E65">
            <v>0</v>
          </cell>
          <cell r="H65">
            <v>0</v>
          </cell>
          <cell r="K65">
            <v>0</v>
          </cell>
          <cell r="N65">
            <v>0</v>
          </cell>
          <cell r="Q65">
            <v>0</v>
          </cell>
          <cell r="T65">
            <v>0</v>
          </cell>
          <cell r="W65">
            <v>0</v>
          </cell>
          <cell r="Z65">
            <v>0</v>
          </cell>
          <cell r="AC65">
            <v>0</v>
          </cell>
          <cell r="AF65">
            <v>0</v>
          </cell>
          <cell r="AI65">
            <v>0</v>
          </cell>
          <cell r="AL65">
            <v>0</v>
          </cell>
          <cell r="AO65">
            <v>0</v>
          </cell>
        </row>
        <row r="66">
          <cell r="B66">
            <v>0</v>
          </cell>
          <cell r="E66">
            <v>0</v>
          </cell>
          <cell r="H66">
            <v>0</v>
          </cell>
          <cell r="K66">
            <v>0</v>
          </cell>
          <cell r="N66">
            <v>0</v>
          </cell>
          <cell r="Q66">
            <v>0</v>
          </cell>
          <cell r="T66">
            <v>0</v>
          </cell>
          <cell r="W66">
            <v>0</v>
          </cell>
          <cell r="Z66">
            <v>0</v>
          </cell>
          <cell r="AC66">
            <v>0</v>
          </cell>
          <cell r="AF66">
            <v>0</v>
          </cell>
          <cell r="AI66">
            <v>0</v>
          </cell>
          <cell r="AL66">
            <v>0</v>
          </cell>
          <cell r="AO66">
            <v>0</v>
          </cell>
        </row>
        <row r="67">
          <cell r="B67">
            <v>0</v>
          </cell>
          <cell r="E67">
            <v>0</v>
          </cell>
          <cell r="H67">
            <v>0</v>
          </cell>
          <cell r="K67">
            <v>0</v>
          </cell>
          <cell r="N67">
            <v>0</v>
          </cell>
          <cell r="Q67">
            <v>0</v>
          </cell>
          <cell r="T67">
            <v>0</v>
          </cell>
          <cell r="W67">
            <v>0</v>
          </cell>
          <cell r="Z67">
            <v>0</v>
          </cell>
          <cell r="AC67">
            <v>0</v>
          </cell>
          <cell r="AF67">
            <v>0</v>
          </cell>
          <cell r="AI67">
            <v>0</v>
          </cell>
          <cell r="AL67">
            <v>0</v>
          </cell>
          <cell r="AO67">
            <v>0</v>
          </cell>
        </row>
        <row r="68">
          <cell r="B68">
            <v>0</v>
          </cell>
          <cell r="E68">
            <v>0</v>
          </cell>
          <cell r="H68">
            <v>0</v>
          </cell>
          <cell r="K68">
            <v>0</v>
          </cell>
          <cell r="N68">
            <v>0</v>
          </cell>
          <cell r="Q68">
            <v>0</v>
          </cell>
          <cell r="T68">
            <v>0</v>
          </cell>
          <cell r="W68">
            <v>0</v>
          </cell>
          <cell r="Z68">
            <v>0</v>
          </cell>
          <cell r="AC68">
            <v>0</v>
          </cell>
          <cell r="AF68">
            <v>0</v>
          </cell>
          <cell r="AI68">
            <v>0</v>
          </cell>
          <cell r="AL68">
            <v>0</v>
          </cell>
          <cell r="AO68">
            <v>0</v>
          </cell>
        </row>
        <row r="69">
          <cell r="B69">
            <v>0</v>
          </cell>
          <cell r="E69">
            <v>0</v>
          </cell>
          <cell r="H69">
            <v>0</v>
          </cell>
          <cell r="K69">
            <v>0</v>
          </cell>
          <cell r="N69">
            <v>0</v>
          </cell>
          <cell r="Q69">
            <v>0</v>
          </cell>
          <cell r="T69">
            <v>0</v>
          </cell>
          <cell r="W69">
            <v>0</v>
          </cell>
          <cell r="Z69">
            <v>0</v>
          </cell>
          <cell r="AC69">
            <v>0</v>
          </cell>
          <cell r="AF69">
            <v>0</v>
          </cell>
          <cell r="AI69">
            <v>0</v>
          </cell>
          <cell r="AL69">
            <v>0</v>
          </cell>
          <cell r="AO69">
            <v>0</v>
          </cell>
        </row>
        <row r="70">
          <cell r="B70">
            <v>0</v>
          </cell>
          <cell r="E70">
            <v>0</v>
          </cell>
          <cell r="H70">
            <v>0</v>
          </cell>
          <cell r="K70">
            <v>0</v>
          </cell>
          <cell r="N70">
            <v>0</v>
          </cell>
          <cell r="Q70">
            <v>0</v>
          </cell>
          <cell r="T70">
            <v>0</v>
          </cell>
          <cell r="W70">
            <v>0</v>
          </cell>
          <cell r="Z70">
            <v>0</v>
          </cell>
          <cell r="AC70">
            <v>0</v>
          </cell>
          <cell r="AF70">
            <v>0</v>
          </cell>
          <cell r="AI70">
            <v>0</v>
          </cell>
          <cell r="AL70">
            <v>0</v>
          </cell>
          <cell r="AO70">
            <v>0</v>
          </cell>
        </row>
        <row r="71">
          <cell r="B71">
            <v>0</v>
          </cell>
          <cell r="E71">
            <v>0</v>
          </cell>
          <cell r="H71">
            <v>0</v>
          </cell>
          <cell r="K71">
            <v>0</v>
          </cell>
          <cell r="N71">
            <v>0</v>
          </cell>
          <cell r="Q71">
            <v>0</v>
          </cell>
          <cell r="T71">
            <v>0</v>
          </cell>
          <cell r="W71">
            <v>0</v>
          </cell>
          <cell r="Z71">
            <v>0</v>
          </cell>
          <cell r="AC71">
            <v>0</v>
          </cell>
          <cell r="AF71">
            <v>0</v>
          </cell>
          <cell r="AI71">
            <v>0</v>
          </cell>
          <cell r="AL71">
            <v>0</v>
          </cell>
          <cell r="AO71">
            <v>0</v>
          </cell>
        </row>
        <row r="72">
          <cell r="B72">
            <v>0</v>
          </cell>
          <cell r="E72">
            <v>0</v>
          </cell>
          <cell r="H72">
            <v>0</v>
          </cell>
          <cell r="K72">
            <v>0</v>
          </cell>
          <cell r="N72">
            <v>0</v>
          </cell>
          <cell r="Q72">
            <v>0</v>
          </cell>
          <cell r="T72">
            <v>0</v>
          </cell>
          <cell r="W72">
            <v>0</v>
          </cell>
          <cell r="Z72">
            <v>0</v>
          </cell>
          <cell r="AC72">
            <v>0</v>
          </cell>
          <cell r="AF72">
            <v>0</v>
          </cell>
          <cell r="AI72">
            <v>0</v>
          </cell>
          <cell r="AL72">
            <v>0</v>
          </cell>
          <cell r="AO72">
            <v>0</v>
          </cell>
        </row>
        <row r="73">
          <cell r="B73">
            <v>0</v>
          </cell>
          <cell r="E73">
            <v>0</v>
          </cell>
          <cell r="H73">
            <v>0</v>
          </cell>
          <cell r="K73">
            <v>0</v>
          </cell>
          <cell r="N73">
            <v>0</v>
          </cell>
          <cell r="Q73">
            <v>0</v>
          </cell>
          <cell r="T73">
            <v>0</v>
          </cell>
          <cell r="W73">
            <v>0</v>
          </cell>
          <cell r="Z73">
            <v>0</v>
          </cell>
          <cell r="AC73">
            <v>0</v>
          </cell>
          <cell r="AF73">
            <v>0</v>
          </cell>
          <cell r="AI73">
            <v>0</v>
          </cell>
          <cell r="AL73">
            <v>0</v>
          </cell>
          <cell r="AO73">
            <v>0</v>
          </cell>
        </row>
        <row r="74">
          <cell r="B74">
            <v>0</v>
          </cell>
          <cell r="E74">
            <v>0</v>
          </cell>
          <cell r="H74">
            <v>0</v>
          </cell>
          <cell r="K74">
            <v>0</v>
          </cell>
          <cell r="N74">
            <v>0</v>
          </cell>
          <cell r="Q74">
            <v>0</v>
          </cell>
          <cell r="T74">
            <v>0</v>
          </cell>
          <cell r="W74">
            <v>0</v>
          </cell>
          <cell r="Z74">
            <v>0</v>
          </cell>
          <cell r="AC74">
            <v>0</v>
          </cell>
          <cell r="AF74">
            <v>0</v>
          </cell>
          <cell r="AI74">
            <v>0</v>
          </cell>
          <cell r="AL74">
            <v>0</v>
          </cell>
          <cell r="AO74">
            <v>0</v>
          </cell>
        </row>
        <row r="75">
          <cell r="B75">
            <v>0</v>
          </cell>
          <cell r="E75">
            <v>0</v>
          </cell>
          <cell r="H75">
            <v>0</v>
          </cell>
          <cell r="K75">
            <v>0</v>
          </cell>
          <cell r="N75">
            <v>0</v>
          </cell>
          <cell r="Q75">
            <v>0</v>
          </cell>
          <cell r="T75">
            <v>0</v>
          </cell>
          <cell r="W75">
            <v>0</v>
          </cell>
          <cell r="Z75">
            <v>0</v>
          </cell>
          <cell r="AC75">
            <v>0</v>
          </cell>
          <cell r="AF75">
            <v>0</v>
          </cell>
          <cell r="AI75">
            <v>0</v>
          </cell>
          <cell r="AL75">
            <v>0</v>
          </cell>
          <cell r="AO75">
            <v>0</v>
          </cell>
        </row>
        <row r="76">
          <cell r="B76">
            <v>0</v>
          </cell>
          <cell r="E76">
            <v>0</v>
          </cell>
          <cell r="H76">
            <v>0</v>
          </cell>
          <cell r="K76">
            <v>0</v>
          </cell>
          <cell r="N76">
            <v>0</v>
          </cell>
          <cell r="Q76">
            <v>0</v>
          </cell>
          <cell r="T76">
            <v>0</v>
          </cell>
          <cell r="W76">
            <v>0</v>
          </cell>
          <cell r="Z76">
            <v>0</v>
          </cell>
          <cell r="AC76">
            <v>0</v>
          </cell>
          <cell r="AF76">
            <v>0</v>
          </cell>
          <cell r="AI76">
            <v>0</v>
          </cell>
          <cell r="AL76">
            <v>0</v>
          </cell>
          <cell r="AO76">
            <v>0</v>
          </cell>
        </row>
        <row r="77">
          <cell r="B77">
            <v>0</v>
          </cell>
          <cell r="E77">
            <v>0</v>
          </cell>
          <cell r="H77">
            <v>0</v>
          </cell>
          <cell r="K77">
            <v>0</v>
          </cell>
          <cell r="N77">
            <v>0</v>
          </cell>
          <cell r="Q77">
            <v>0</v>
          </cell>
          <cell r="T77">
            <v>0</v>
          </cell>
          <cell r="W77">
            <v>0</v>
          </cell>
          <cell r="Z77">
            <v>0</v>
          </cell>
          <cell r="AC77">
            <v>0</v>
          </cell>
          <cell r="AF77">
            <v>0</v>
          </cell>
          <cell r="AI77">
            <v>0</v>
          </cell>
          <cell r="AL77">
            <v>0</v>
          </cell>
          <cell r="AO77">
            <v>0</v>
          </cell>
        </row>
        <row r="78">
          <cell r="B78">
            <v>0</v>
          </cell>
          <cell r="E78">
            <v>0</v>
          </cell>
          <cell r="H78">
            <v>0</v>
          </cell>
          <cell r="K78">
            <v>0</v>
          </cell>
          <cell r="N78">
            <v>0</v>
          </cell>
          <cell r="Q78">
            <v>0</v>
          </cell>
          <cell r="T78">
            <v>0</v>
          </cell>
          <cell r="W78">
            <v>0</v>
          </cell>
          <cell r="Z78">
            <v>0</v>
          </cell>
          <cell r="AC78">
            <v>0</v>
          </cell>
          <cell r="AF78">
            <v>0</v>
          </cell>
          <cell r="AI78">
            <v>0</v>
          </cell>
          <cell r="AL78">
            <v>0</v>
          </cell>
          <cell r="AO78">
            <v>0</v>
          </cell>
        </row>
        <row r="79">
          <cell r="B79">
            <v>0</v>
          </cell>
          <cell r="E79">
            <v>0</v>
          </cell>
          <cell r="H79">
            <v>0</v>
          </cell>
          <cell r="K79">
            <v>0</v>
          </cell>
          <cell r="N79">
            <v>0</v>
          </cell>
          <cell r="Q79">
            <v>0</v>
          </cell>
          <cell r="T79">
            <v>0</v>
          </cell>
          <cell r="W79">
            <v>0</v>
          </cell>
          <cell r="Z79">
            <v>0</v>
          </cell>
          <cell r="AC79">
            <v>0</v>
          </cell>
          <cell r="AF79">
            <v>0</v>
          </cell>
          <cell r="AI79">
            <v>0</v>
          </cell>
          <cell r="AL79">
            <v>0</v>
          </cell>
          <cell r="AO79">
            <v>0</v>
          </cell>
        </row>
        <row r="80">
          <cell r="B80">
            <v>0</v>
          </cell>
          <cell r="E80">
            <v>0</v>
          </cell>
          <cell r="H80">
            <v>0</v>
          </cell>
          <cell r="K80">
            <v>0</v>
          </cell>
          <cell r="N80">
            <v>0</v>
          </cell>
          <cell r="Q80">
            <v>0</v>
          </cell>
          <cell r="T80">
            <v>0</v>
          </cell>
          <cell r="W80">
            <v>0</v>
          </cell>
          <cell r="Z80">
            <v>0</v>
          </cell>
          <cell r="AC80">
            <v>0</v>
          </cell>
          <cell r="AF80">
            <v>0</v>
          </cell>
          <cell r="AI80">
            <v>0</v>
          </cell>
          <cell r="AL80">
            <v>0</v>
          </cell>
          <cell r="AO80">
            <v>0</v>
          </cell>
        </row>
        <row r="81">
          <cell r="B81">
            <v>0</v>
          </cell>
          <cell r="E81">
            <v>0</v>
          </cell>
          <cell r="H81">
            <v>0</v>
          </cell>
          <cell r="K81">
            <v>0</v>
          </cell>
          <cell r="N81">
            <v>0</v>
          </cell>
          <cell r="Q81">
            <v>0</v>
          </cell>
          <cell r="T81">
            <v>0</v>
          </cell>
          <cell r="W81">
            <v>0</v>
          </cell>
          <cell r="Z81">
            <v>0</v>
          </cell>
          <cell r="AC81">
            <v>0</v>
          </cell>
          <cell r="AF81">
            <v>0</v>
          </cell>
          <cell r="AI81">
            <v>0</v>
          </cell>
          <cell r="AL81">
            <v>0</v>
          </cell>
          <cell r="AO81">
            <v>0</v>
          </cell>
        </row>
        <row r="82">
          <cell r="B82">
            <v>0</v>
          </cell>
          <cell r="E82">
            <v>0</v>
          </cell>
          <cell r="H82">
            <v>0</v>
          </cell>
          <cell r="K82">
            <v>0</v>
          </cell>
          <cell r="N82">
            <v>0</v>
          </cell>
          <cell r="Q82">
            <v>0</v>
          </cell>
          <cell r="T82">
            <v>0</v>
          </cell>
          <cell r="W82">
            <v>0</v>
          </cell>
          <cell r="Z82">
            <v>0</v>
          </cell>
          <cell r="AC82">
            <v>0</v>
          </cell>
          <cell r="AF82">
            <v>0</v>
          </cell>
          <cell r="AI82">
            <v>0</v>
          </cell>
          <cell r="AL82">
            <v>0</v>
          </cell>
          <cell r="AO82">
            <v>0</v>
          </cell>
        </row>
        <row r="83">
          <cell r="B83">
            <v>0</v>
          </cell>
          <cell r="E83">
            <v>0</v>
          </cell>
          <cell r="H83">
            <v>0</v>
          </cell>
          <cell r="K83">
            <v>0</v>
          </cell>
          <cell r="N83">
            <v>0</v>
          </cell>
          <cell r="Q83">
            <v>0</v>
          </cell>
          <cell r="T83">
            <v>0</v>
          </cell>
          <cell r="W83">
            <v>0</v>
          </cell>
          <cell r="Z83">
            <v>0</v>
          </cell>
          <cell r="AC83">
            <v>0</v>
          </cell>
          <cell r="AF83">
            <v>0</v>
          </cell>
          <cell r="AI83">
            <v>0</v>
          </cell>
          <cell r="AL83">
            <v>0</v>
          </cell>
          <cell r="AO83">
            <v>0</v>
          </cell>
        </row>
        <row r="84">
          <cell r="B84">
            <v>0</v>
          </cell>
          <cell r="E84">
            <v>0</v>
          </cell>
          <cell r="H84">
            <v>0</v>
          </cell>
          <cell r="K84">
            <v>0</v>
          </cell>
          <cell r="N84">
            <v>0</v>
          </cell>
          <cell r="Q84">
            <v>0</v>
          </cell>
          <cell r="T84">
            <v>0</v>
          </cell>
          <cell r="W84">
            <v>0</v>
          </cell>
          <cell r="Z84">
            <v>0</v>
          </cell>
          <cell r="AC84">
            <v>0</v>
          </cell>
          <cell r="AF84">
            <v>0</v>
          </cell>
          <cell r="AI84">
            <v>0</v>
          </cell>
          <cell r="AL84">
            <v>0</v>
          </cell>
          <cell r="AO84">
            <v>0</v>
          </cell>
        </row>
        <row r="85">
          <cell r="B85">
            <v>0</v>
          </cell>
          <cell r="E85">
            <v>0</v>
          </cell>
          <cell r="H85">
            <v>0</v>
          </cell>
          <cell r="K85">
            <v>0</v>
          </cell>
          <cell r="N85">
            <v>0</v>
          </cell>
          <cell r="Q85">
            <v>0</v>
          </cell>
          <cell r="T85">
            <v>0</v>
          </cell>
          <cell r="W85">
            <v>0</v>
          </cell>
          <cell r="Z85">
            <v>0</v>
          </cell>
          <cell r="AC85">
            <v>0</v>
          </cell>
          <cell r="AF85">
            <v>0</v>
          </cell>
          <cell r="AI85">
            <v>0</v>
          </cell>
          <cell r="AL85">
            <v>0</v>
          </cell>
          <cell r="AO85">
            <v>0</v>
          </cell>
        </row>
        <row r="86">
          <cell r="B86">
            <v>0</v>
          </cell>
          <cell r="E86">
            <v>0</v>
          </cell>
          <cell r="H86">
            <v>0</v>
          </cell>
          <cell r="K86">
            <v>0</v>
          </cell>
          <cell r="N86">
            <v>0</v>
          </cell>
          <cell r="Q86">
            <v>0</v>
          </cell>
          <cell r="T86">
            <v>0</v>
          </cell>
          <cell r="W86">
            <v>0</v>
          </cell>
          <cell r="Z86">
            <v>0</v>
          </cell>
          <cell r="AC86">
            <v>0</v>
          </cell>
          <cell r="AF86">
            <v>0</v>
          </cell>
          <cell r="AI86">
            <v>0</v>
          </cell>
          <cell r="AL86">
            <v>0</v>
          </cell>
          <cell r="AO86">
            <v>0</v>
          </cell>
        </row>
        <row r="87">
          <cell r="B87">
            <v>0</v>
          </cell>
          <cell r="E87">
            <v>0</v>
          </cell>
          <cell r="H87">
            <v>0</v>
          </cell>
          <cell r="K87">
            <v>0</v>
          </cell>
          <cell r="N87">
            <v>0</v>
          </cell>
          <cell r="Q87">
            <v>0</v>
          </cell>
          <cell r="T87">
            <v>0</v>
          </cell>
          <cell r="W87">
            <v>0</v>
          </cell>
          <cell r="Z87">
            <v>0</v>
          </cell>
          <cell r="AC87">
            <v>0</v>
          </cell>
          <cell r="AF87">
            <v>0</v>
          </cell>
          <cell r="AI87">
            <v>0</v>
          </cell>
          <cell r="AL87">
            <v>0</v>
          </cell>
          <cell r="AO87">
            <v>0</v>
          </cell>
        </row>
        <row r="88">
          <cell r="B88">
            <v>0</v>
          </cell>
          <cell r="E88">
            <v>0</v>
          </cell>
          <cell r="H88">
            <v>0</v>
          </cell>
          <cell r="K88">
            <v>0</v>
          </cell>
          <cell r="N88">
            <v>0</v>
          </cell>
          <cell r="Q88">
            <v>0</v>
          </cell>
          <cell r="T88">
            <v>0</v>
          </cell>
          <cell r="W88">
            <v>0</v>
          </cell>
          <cell r="Z88">
            <v>0</v>
          </cell>
          <cell r="AC88">
            <v>0</v>
          </cell>
          <cell r="AF88">
            <v>0</v>
          </cell>
          <cell r="AI88">
            <v>0</v>
          </cell>
          <cell r="AL88">
            <v>0</v>
          </cell>
          <cell r="AO88">
            <v>0</v>
          </cell>
        </row>
        <row r="89">
          <cell r="B89">
            <v>0</v>
          </cell>
          <cell r="E89">
            <v>0</v>
          </cell>
          <cell r="H89">
            <v>0</v>
          </cell>
          <cell r="K89">
            <v>0</v>
          </cell>
          <cell r="N89">
            <v>0</v>
          </cell>
          <cell r="Q89">
            <v>0</v>
          </cell>
          <cell r="T89">
            <v>0</v>
          </cell>
          <cell r="W89">
            <v>0</v>
          </cell>
          <cell r="Z89">
            <v>0</v>
          </cell>
          <cell r="AC89">
            <v>0</v>
          </cell>
          <cell r="AF89">
            <v>0</v>
          </cell>
          <cell r="AI89">
            <v>0</v>
          </cell>
          <cell r="AL89">
            <v>0</v>
          </cell>
          <cell r="AO89">
            <v>0</v>
          </cell>
        </row>
        <row r="90">
          <cell r="B90">
            <v>0</v>
          </cell>
          <cell r="E90">
            <v>0</v>
          </cell>
          <cell r="H90">
            <v>0</v>
          </cell>
          <cell r="K90">
            <v>0</v>
          </cell>
          <cell r="N90">
            <v>0</v>
          </cell>
          <cell r="Q90">
            <v>0</v>
          </cell>
          <cell r="T90">
            <v>0</v>
          </cell>
          <cell r="W90">
            <v>0</v>
          </cell>
          <cell r="Z90">
            <v>0</v>
          </cell>
          <cell r="AC90">
            <v>0</v>
          </cell>
          <cell r="AF90">
            <v>0</v>
          </cell>
          <cell r="AI90">
            <v>0</v>
          </cell>
          <cell r="AL90">
            <v>0</v>
          </cell>
          <cell r="AO90">
            <v>0</v>
          </cell>
        </row>
        <row r="91">
          <cell r="B91">
            <v>0</v>
          </cell>
          <cell r="E91">
            <v>0</v>
          </cell>
          <cell r="H91">
            <v>0</v>
          </cell>
          <cell r="K91">
            <v>0</v>
          </cell>
          <cell r="N91">
            <v>0</v>
          </cell>
          <cell r="Q91">
            <v>0</v>
          </cell>
          <cell r="T91">
            <v>0</v>
          </cell>
          <cell r="W91">
            <v>0</v>
          </cell>
          <cell r="Z91">
            <v>0</v>
          </cell>
          <cell r="AC91">
            <v>0</v>
          </cell>
          <cell r="AF91">
            <v>0</v>
          </cell>
          <cell r="AI91">
            <v>0</v>
          </cell>
          <cell r="AL91">
            <v>0</v>
          </cell>
          <cell r="AO91">
            <v>0</v>
          </cell>
        </row>
        <row r="92">
          <cell r="B92">
            <v>0</v>
          </cell>
          <cell r="E92">
            <v>0</v>
          </cell>
          <cell r="H92">
            <v>0</v>
          </cell>
          <cell r="K92">
            <v>0</v>
          </cell>
          <cell r="N92">
            <v>0</v>
          </cell>
          <cell r="Q92">
            <v>0</v>
          </cell>
          <cell r="T92">
            <v>0</v>
          </cell>
          <cell r="W92">
            <v>0</v>
          </cell>
          <cell r="Z92">
            <v>0</v>
          </cell>
          <cell r="AC92">
            <v>0</v>
          </cell>
          <cell r="AF92">
            <v>0</v>
          </cell>
          <cell r="AI92">
            <v>0</v>
          </cell>
          <cell r="AL92">
            <v>0</v>
          </cell>
          <cell r="AO92">
            <v>0</v>
          </cell>
        </row>
        <row r="93">
          <cell r="B93">
            <v>0</v>
          </cell>
          <cell r="E93">
            <v>0</v>
          </cell>
          <cell r="H93">
            <v>0</v>
          </cell>
          <cell r="K93">
            <v>0</v>
          </cell>
          <cell r="N93">
            <v>0</v>
          </cell>
          <cell r="Q93">
            <v>0</v>
          </cell>
          <cell r="T93">
            <v>0</v>
          </cell>
          <cell r="W93">
            <v>0</v>
          </cell>
          <cell r="Z93">
            <v>0</v>
          </cell>
          <cell r="AC93">
            <v>0</v>
          </cell>
          <cell r="AF93">
            <v>0</v>
          </cell>
          <cell r="AI93">
            <v>0</v>
          </cell>
          <cell r="AL93">
            <v>0</v>
          </cell>
          <cell r="AO93">
            <v>0</v>
          </cell>
        </row>
        <row r="94">
          <cell r="B94">
            <v>0</v>
          </cell>
          <cell r="E94">
            <v>0</v>
          </cell>
          <cell r="H94">
            <v>0</v>
          </cell>
          <cell r="K94">
            <v>0</v>
          </cell>
          <cell r="N94">
            <v>0</v>
          </cell>
          <cell r="Q94">
            <v>0</v>
          </cell>
          <cell r="T94">
            <v>0</v>
          </cell>
          <cell r="W94">
            <v>0</v>
          </cell>
          <cell r="Z94">
            <v>0</v>
          </cell>
          <cell r="AC94">
            <v>0</v>
          </cell>
          <cell r="AF94">
            <v>0</v>
          </cell>
          <cell r="AI94">
            <v>0</v>
          </cell>
          <cell r="AL94">
            <v>0</v>
          </cell>
          <cell r="AO94">
            <v>0</v>
          </cell>
        </row>
        <row r="95">
          <cell r="B95">
            <v>0</v>
          </cell>
          <cell r="E95">
            <v>0</v>
          </cell>
          <cell r="H95">
            <v>0</v>
          </cell>
          <cell r="K95">
            <v>0</v>
          </cell>
          <cell r="N95">
            <v>0</v>
          </cell>
          <cell r="Q95">
            <v>0</v>
          </cell>
          <cell r="T95">
            <v>0</v>
          </cell>
          <cell r="W95">
            <v>0</v>
          </cell>
          <cell r="Z95">
            <v>0</v>
          </cell>
          <cell r="AC95">
            <v>0</v>
          </cell>
          <cell r="AF95">
            <v>0</v>
          </cell>
          <cell r="AI95">
            <v>0</v>
          </cell>
          <cell r="AL95">
            <v>0</v>
          </cell>
          <cell r="AO95">
            <v>0</v>
          </cell>
        </row>
        <row r="96">
          <cell r="B96">
            <v>0</v>
          </cell>
          <cell r="E96">
            <v>0</v>
          </cell>
          <cell r="H96">
            <v>0</v>
          </cell>
          <cell r="K96">
            <v>0</v>
          </cell>
          <cell r="N96">
            <v>0</v>
          </cell>
          <cell r="Q96">
            <v>0</v>
          </cell>
          <cell r="T96">
            <v>0</v>
          </cell>
          <cell r="W96">
            <v>0</v>
          </cell>
          <cell r="Z96">
            <v>0</v>
          </cell>
          <cell r="AC96">
            <v>0</v>
          </cell>
          <cell r="AF96">
            <v>0</v>
          </cell>
          <cell r="AI96">
            <v>0</v>
          </cell>
          <cell r="AL96">
            <v>0</v>
          </cell>
          <cell r="AO96">
            <v>0</v>
          </cell>
        </row>
        <row r="97">
          <cell r="B97">
            <v>0</v>
          </cell>
          <cell r="E97">
            <v>0</v>
          </cell>
          <cell r="H97">
            <v>0</v>
          </cell>
          <cell r="K97">
            <v>0</v>
          </cell>
          <cell r="N97">
            <v>0</v>
          </cell>
          <cell r="Q97">
            <v>0</v>
          </cell>
          <cell r="T97">
            <v>0</v>
          </cell>
          <cell r="W97">
            <v>0</v>
          </cell>
          <cell r="Z97">
            <v>0</v>
          </cell>
          <cell r="AC97">
            <v>0</v>
          </cell>
          <cell r="AF97">
            <v>0</v>
          </cell>
          <cell r="AI97">
            <v>0</v>
          </cell>
          <cell r="AL97">
            <v>0</v>
          </cell>
          <cell r="AO97">
            <v>0</v>
          </cell>
        </row>
        <row r="98">
          <cell r="B98">
            <v>0</v>
          </cell>
          <cell r="E98">
            <v>0</v>
          </cell>
          <cell r="H98">
            <v>0</v>
          </cell>
          <cell r="K98">
            <v>0</v>
          </cell>
          <cell r="N98">
            <v>0</v>
          </cell>
          <cell r="Q98">
            <v>0</v>
          </cell>
          <cell r="T98">
            <v>0</v>
          </cell>
          <cell r="W98">
            <v>0</v>
          </cell>
          <cell r="Z98">
            <v>0</v>
          </cell>
          <cell r="AC98">
            <v>0</v>
          </cell>
          <cell r="AF98">
            <v>0</v>
          </cell>
          <cell r="AI98">
            <v>0</v>
          </cell>
          <cell r="AL98">
            <v>0</v>
          </cell>
          <cell r="AO98">
            <v>0</v>
          </cell>
        </row>
        <row r="99">
          <cell r="B99">
            <v>0</v>
          </cell>
          <cell r="E99">
            <v>0</v>
          </cell>
          <cell r="H99">
            <v>0</v>
          </cell>
          <cell r="K99">
            <v>0</v>
          </cell>
          <cell r="N99">
            <v>0</v>
          </cell>
          <cell r="Q99">
            <v>0</v>
          </cell>
          <cell r="T99">
            <v>0</v>
          </cell>
          <cell r="W99">
            <v>0</v>
          </cell>
          <cell r="Z99">
            <v>0</v>
          </cell>
          <cell r="AC99">
            <v>0</v>
          </cell>
          <cell r="AF99">
            <v>0</v>
          </cell>
          <cell r="AI99">
            <v>0</v>
          </cell>
          <cell r="AL99">
            <v>0</v>
          </cell>
          <cell r="AO99">
            <v>0</v>
          </cell>
        </row>
        <row r="100">
          <cell r="B100">
            <v>0</v>
          </cell>
          <cell r="E100">
            <v>0</v>
          </cell>
          <cell r="H100">
            <v>0</v>
          </cell>
          <cell r="K100">
            <v>0</v>
          </cell>
          <cell r="N100">
            <v>0</v>
          </cell>
          <cell r="Q100">
            <v>0</v>
          </cell>
          <cell r="T100">
            <v>0</v>
          </cell>
          <cell r="W100">
            <v>0</v>
          </cell>
          <cell r="Z100">
            <v>0</v>
          </cell>
          <cell r="AC100">
            <v>0</v>
          </cell>
          <cell r="AF100">
            <v>0</v>
          </cell>
          <cell r="AI100">
            <v>0</v>
          </cell>
          <cell r="AL100">
            <v>0</v>
          </cell>
          <cell r="AO100">
            <v>0</v>
          </cell>
        </row>
        <row r="101">
          <cell r="B101">
            <v>0</v>
          </cell>
          <cell r="E101">
            <v>0</v>
          </cell>
          <cell r="H101">
            <v>0</v>
          </cell>
          <cell r="K101">
            <v>0</v>
          </cell>
          <cell r="N101">
            <v>0</v>
          </cell>
          <cell r="Q101">
            <v>0</v>
          </cell>
          <cell r="T101">
            <v>0</v>
          </cell>
          <cell r="W101">
            <v>0</v>
          </cell>
          <cell r="Z101">
            <v>0</v>
          </cell>
          <cell r="AC101">
            <v>0</v>
          </cell>
          <cell r="AF101">
            <v>0</v>
          </cell>
          <cell r="AI101">
            <v>0</v>
          </cell>
          <cell r="AL101">
            <v>0</v>
          </cell>
          <cell r="AO101">
            <v>0</v>
          </cell>
        </row>
        <row r="102">
          <cell r="B102">
            <v>0</v>
          </cell>
          <cell r="E102">
            <v>0</v>
          </cell>
          <cell r="H102">
            <v>0</v>
          </cell>
          <cell r="K102">
            <v>0</v>
          </cell>
          <cell r="N102">
            <v>0</v>
          </cell>
          <cell r="Q102">
            <v>0</v>
          </cell>
          <cell r="T102">
            <v>0</v>
          </cell>
          <cell r="W102">
            <v>0</v>
          </cell>
          <cell r="Z102">
            <v>0</v>
          </cell>
          <cell r="AC102">
            <v>0</v>
          </cell>
          <cell r="AF102">
            <v>0</v>
          </cell>
          <cell r="AI102">
            <v>0</v>
          </cell>
          <cell r="AL102">
            <v>0</v>
          </cell>
          <cell r="AO102">
            <v>0</v>
          </cell>
        </row>
      </sheetData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 P2 Base et variantes"/>
      <sheetName val="Suivi équipements"/>
      <sheetName val="Base C V ECS"/>
      <sheetName val="Variante C V ECS"/>
      <sheetName val="Base Electricité"/>
      <sheetName val="Base Air comprimé"/>
      <sheetName val="Base Sécurité Incendie"/>
      <sheetName val="BD"/>
      <sheetName val="P2 UPS MEP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Base Air comprimé</v>
          </cell>
        </row>
      </sheetData>
      <sheetData sheetId="6">
        <row r="3">
          <cell r="A3" t="str">
            <v>Base Sécurité Incendie</v>
          </cell>
        </row>
      </sheetData>
      <sheetData sheetId="7">
        <row r="14">
          <cell r="C14">
            <v>50</v>
          </cell>
        </row>
        <row r="127">
          <cell r="C127" t="str">
            <v>BOUCHE DE SOUFFLAGE / ASPIRATION</v>
          </cell>
        </row>
        <row r="128">
          <cell r="C128" t="str">
            <v>VMC / CAISSON D'EXTRACTION</v>
          </cell>
        </row>
        <row r="129">
          <cell r="C129" t="str">
            <v>CTA 0 à 1000 m3/h</v>
          </cell>
        </row>
        <row r="130">
          <cell r="C130" t="str">
            <v>CTA 1000 m3/h à 2500 m3/h</v>
          </cell>
        </row>
        <row r="131">
          <cell r="C131" t="str">
            <v>CTA 2500 m3/h à 4000 m3/h</v>
          </cell>
        </row>
        <row r="132">
          <cell r="C132" t="str">
            <v>CTA 4000 m3/h à 6000 m3/h</v>
          </cell>
        </row>
        <row r="133">
          <cell r="C133" t="str">
            <v>CTA 6000 m3/h à 10000 m3/h</v>
          </cell>
        </row>
        <row r="134">
          <cell r="C134" t="str">
            <v>Filtre G4</v>
          </cell>
        </row>
        <row r="135">
          <cell r="C135" t="str">
            <v>Filtre F7</v>
          </cell>
        </row>
        <row r="136">
          <cell r="C136" t="str">
            <v>CTA 10000 m3/h à 15000 m3/h</v>
          </cell>
        </row>
        <row r="137">
          <cell r="C137" t="str">
            <v>CTA 15000 m3/h à 20000 m3/h</v>
          </cell>
        </row>
        <row r="138">
          <cell r="C138" t="str">
            <v>CTA salle blanche 1000 m3/h à 2500 m3/h</v>
          </cell>
        </row>
        <row r="139">
          <cell r="C139" t="str">
            <v>CTA salle blanche 2500 m3/h à 4000 m3/h</v>
          </cell>
        </row>
        <row r="140">
          <cell r="C140" t="str">
            <v>CTA salle blanche 4000 m3/h à 6000 m3/h</v>
          </cell>
        </row>
        <row r="141">
          <cell r="C141" t="str">
            <v>CTA salle blanche 6000 m3/h à 10000 m3/h</v>
          </cell>
        </row>
        <row r="142">
          <cell r="C142" t="str">
            <v>CTA salle blanche 10000 m3/h à 15000 m3/h</v>
          </cell>
        </row>
        <row r="143">
          <cell r="C143" t="str">
            <v>CTA salle blanche 15000 m3/h à 20000 m3/h</v>
          </cell>
        </row>
        <row r="144">
          <cell r="C144" t="str">
            <v>HUMIDIFICATEUR VAPEUR</v>
          </cell>
        </row>
        <row r="145">
          <cell r="C145" t="str">
            <v>CAISSON D'INSUFFLATION</v>
          </cell>
        </row>
        <row r="146">
          <cell r="C146" t="str">
            <v>CLAPET COUPE FEU</v>
          </cell>
        </row>
        <row r="147">
          <cell r="C147" t="str">
            <v>EXTRACTEURS SORBONNES</v>
          </cell>
        </row>
        <row r="148">
          <cell r="C148" t="str">
            <v>TOURELLE D'EXTRACTION</v>
          </cell>
        </row>
        <row r="149">
          <cell r="C149" t="str">
            <v>CAISSON DE DESENFUMAGE</v>
          </cell>
        </row>
        <row r="150">
          <cell r="C150" t="str">
            <v>NETTOYAGE RESEAU</v>
          </cell>
        </row>
        <row r="151">
          <cell r="C151" t="str">
            <v>INDICATEURS DE PRESSION</v>
          </cell>
        </row>
        <row r="152">
          <cell r="C152" t="str">
            <v>CAISSON DE FILTRATION</v>
          </cell>
        </row>
        <row r="153">
          <cell r="C153" t="str">
            <v>FILTRES TERMINAUX</v>
          </cell>
        </row>
        <row r="154">
          <cell r="C154" t="str">
            <v>INDICATEURS DE TEMPERATURE</v>
          </cell>
        </row>
        <row r="155">
          <cell r="C155" t="str">
            <v>INDICATEURS D'HYGROMETRIE</v>
          </cell>
        </row>
        <row r="156">
          <cell r="C156" t="str">
            <v>SONDES CO2 + REGISTRE</v>
          </cell>
        </row>
        <row r="157">
          <cell r="C157" t="str">
            <v>DETECTEUR DE PRESENCE +REGISTRE</v>
          </cell>
        </row>
        <row r="158">
          <cell r="C158" t="str">
            <v>PSM</v>
          </cell>
        </row>
        <row r="159">
          <cell r="C159" t="str">
            <v>VH et VB</v>
          </cell>
        </row>
        <row r="160">
          <cell r="C160" t="str">
            <v>VOLET TUNNEL</v>
          </cell>
        </row>
        <row r="161">
          <cell r="C161" t="str">
            <v>OUVRANT DE DESENFUMAGE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E126-8FF4-4788-BC66-4BAF7525EDD4}">
  <sheetPr>
    <pageSetUpPr fitToPage="1"/>
  </sheetPr>
  <dimension ref="A1:H26"/>
  <sheetViews>
    <sheetView topLeftCell="A7" workbookViewId="0">
      <selection activeCell="A17" sqref="A17:H17"/>
    </sheetView>
  </sheetViews>
  <sheetFormatPr baseColWidth="10" defaultColWidth="11.44140625" defaultRowHeight="13.8" x14ac:dyDescent="0.3"/>
  <cols>
    <col min="1" max="8" width="12" style="1" customWidth="1"/>
    <col min="9" max="16384" width="11.44140625" style="1"/>
  </cols>
  <sheetData>
    <row r="1" spans="1:8" ht="15.6" x14ac:dyDescent="0.3">
      <c r="D1" s="2"/>
    </row>
    <row r="2" spans="1:8" ht="86.1" customHeight="1" x14ac:dyDescent="0.3">
      <c r="A2" s="130" t="s">
        <v>36</v>
      </c>
      <c r="B2" s="130"/>
      <c r="C2" s="130"/>
      <c r="D2" s="130"/>
      <c r="E2" s="130"/>
      <c r="F2" s="130"/>
      <c r="G2" s="130"/>
      <c r="H2" s="130"/>
    </row>
    <row r="3" spans="1:8" ht="21" x14ac:dyDescent="0.3">
      <c r="D3" s="108"/>
    </row>
    <row r="4" spans="1:8" x14ac:dyDescent="0.3">
      <c r="D4" s="3"/>
    </row>
    <row r="5" spans="1:8" ht="21" x14ac:dyDescent="0.3">
      <c r="A5" s="131"/>
      <c r="B5" s="131"/>
      <c r="C5" s="131"/>
      <c r="D5" s="131"/>
      <c r="E5" s="131"/>
      <c r="F5" s="131"/>
      <c r="G5" s="131"/>
      <c r="H5" s="131"/>
    </row>
    <row r="6" spans="1:8" x14ac:dyDescent="0.3">
      <c r="D6" s="3"/>
    </row>
    <row r="7" spans="1:8" ht="18" x14ac:dyDescent="0.3">
      <c r="A7" s="132"/>
      <c r="B7" s="132"/>
      <c r="C7" s="132"/>
      <c r="D7" s="132"/>
      <c r="E7" s="132"/>
      <c r="F7" s="132"/>
      <c r="G7" s="132"/>
      <c r="H7" s="132"/>
    </row>
    <row r="8" spans="1:8" x14ac:dyDescent="0.3">
      <c r="D8" s="4"/>
    </row>
    <row r="9" spans="1:8" x14ac:dyDescent="0.3">
      <c r="D9" s="5"/>
    </row>
    <row r="10" spans="1:8" ht="18" x14ac:dyDescent="0.3">
      <c r="A10" s="133" t="s">
        <v>34</v>
      </c>
      <c r="B10" s="133"/>
      <c r="C10" s="133"/>
      <c r="D10" s="133"/>
      <c r="E10" s="133"/>
      <c r="F10" s="133"/>
      <c r="G10" s="133"/>
      <c r="H10" s="133"/>
    </row>
    <row r="11" spans="1:8" x14ac:dyDescent="0.3">
      <c r="D11" s="6"/>
    </row>
    <row r="12" spans="1:8" ht="24.9" customHeight="1" x14ac:dyDescent="0.3">
      <c r="A12" s="134" t="s">
        <v>33</v>
      </c>
      <c r="B12" s="134"/>
      <c r="C12" s="134"/>
      <c r="D12" s="134"/>
      <c r="E12" s="134"/>
      <c r="F12" s="134"/>
      <c r="G12" s="134"/>
      <c r="H12" s="134"/>
    </row>
    <row r="13" spans="1:8" x14ac:dyDescent="0.3">
      <c r="D13" s="5"/>
    </row>
    <row r="14" spans="1:8" x14ac:dyDescent="0.3">
      <c r="D14" s="5"/>
    </row>
    <row r="15" spans="1:8" ht="25.8" x14ac:dyDescent="0.3">
      <c r="A15" s="129" t="s">
        <v>12</v>
      </c>
      <c r="B15" s="129"/>
      <c r="C15" s="129"/>
      <c r="D15" s="129"/>
      <c r="E15" s="129"/>
      <c r="F15" s="129"/>
      <c r="G15" s="129"/>
      <c r="H15" s="129"/>
    </row>
    <row r="16" spans="1:8" x14ac:dyDescent="0.3">
      <c r="D16" s="5"/>
    </row>
    <row r="17" spans="1:8" ht="25.8" x14ac:dyDescent="0.3">
      <c r="A17" s="135" t="s">
        <v>64</v>
      </c>
      <c r="B17" s="135"/>
      <c r="C17" s="135"/>
      <c r="D17" s="135"/>
      <c r="E17" s="135"/>
      <c r="F17" s="135"/>
      <c r="G17" s="135"/>
      <c r="H17" s="135"/>
    </row>
    <row r="18" spans="1:8" x14ac:dyDescent="0.3">
      <c r="D18" s="5"/>
    </row>
    <row r="19" spans="1:8" ht="14.4" x14ac:dyDescent="0.3">
      <c r="A19" s="136" t="s">
        <v>63</v>
      </c>
      <c r="B19" s="136"/>
      <c r="C19" s="136"/>
      <c r="D19" s="136"/>
      <c r="E19" s="136"/>
      <c r="F19" s="136"/>
      <c r="G19" s="136"/>
      <c r="H19" s="136"/>
    </row>
    <row r="20" spans="1:8" x14ac:dyDescent="0.3">
      <c r="A20" s="137"/>
      <c r="B20" s="138"/>
      <c r="C20" s="138"/>
      <c r="D20" s="138"/>
      <c r="E20" s="138"/>
      <c r="F20" s="138"/>
      <c r="G20" s="138"/>
      <c r="H20" s="138"/>
    </row>
    <row r="21" spans="1:8" x14ac:dyDescent="0.3">
      <c r="D21" s="7"/>
      <c r="E21" s="7"/>
    </row>
    <row r="22" spans="1:8" ht="14.4" x14ac:dyDescent="0.3">
      <c r="A22" s="8" t="s">
        <v>38</v>
      </c>
    </row>
    <row r="23" spans="1:8" ht="77.25" customHeight="1" x14ac:dyDescent="0.3">
      <c r="A23" s="139" t="s">
        <v>35</v>
      </c>
      <c r="B23" s="139"/>
      <c r="C23" s="139"/>
    </row>
    <row r="24" spans="1:8" ht="14.4" x14ac:dyDescent="0.3">
      <c r="A24" s="9"/>
    </row>
    <row r="25" spans="1:8" ht="21" x14ac:dyDescent="0.3">
      <c r="A25" s="131" t="s">
        <v>46</v>
      </c>
      <c r="B25" s="131"/>
      <c r="C25" s="131"/>
      <c r="D25" s="131"/>
      <c r="E25" s="131"/>
      <c r="F25" s="131"/>
      <c r="G25" s="131"/>
      <c r="H25" s="131"/>
    </row>
    <row r="26" spans="1:8" ht="21" x14ac:dyDescent="0.3">
      <c r="A26" s="108"/>
      <c r="B26" s="108"/>
      <c r="C26" s="108"/>
      <c r="D26" s="108"/>
      <c r="E26" s="108"/>
      <c r="F26" s="108"/>
      <c r="G26" s="108"/>
      <c r="H26" s="108"/>
    </row>
  </sheetData>
  <mergeCells count="11">
    <mergeCell ref="A17:H17"/>
    <mergeCell ref="A19:H19"/>
    <mergeCell ref="A20:H20"/>
    <mergeCell ref="A23:C23"/>
    <mergeCell ref="A25:H25"/>
    <mergeCell ref="A15:H15"/>
    <mergeCell ref="A2:H2"/>
    <mergeCell ref="A5:H5"/>
    <mergeCell ref="A7:H7"/>
    <mergeCell ref="A10:H10"/>
    <mergeCell ref="A12:H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B8015-8047-4D12-83D9-1B8244475EE6}">
  <sheetPr>
    <pageSetUpPr fitToPage="1"/>
  </sheetPr>
  <dimension ref="A1:O36"/>
  <sheetViews>
    <sheetView zoomScaleNormal="100" workbookViewId="0">
      <selection activeCell="I24" sqref="I24"/>
    </sheetView>
  </sheetViews>
  <sheetFormatPr baseColWidth="10" defaultColWidth="11.44140625" defaultRowHeight="13.8" x14ac:dyDescent="0.3"/>
  <cols>
    <col min="1" max="1" width="32.33203125" style="1" customWidth="1"/>
    <col min="2" max="2" width="12.6640625" style="11" customWidth="1"/>
    <col min="3" max="3" width="11.44140625" style="114" customWidth="1"/>
    <col min="4" max="4" width="12.6640625" style="12" customWidth="1"/>
    <col min="5" max="5" width="11.5546875" style="114" customWidth="1"/>
    <col min="6" max="6" width="12.6640625" style="114" customWidth="1"/>
    <col min="7" max="7" width="11.88671875" style="114" customWidth="1"/>
    <col min="8" max="8" width="12.6640625" style="114" customWidth="1"/>
    <col min="9" max="9" width="10.88671875" style="114" customWidth="1"/>
    <col min="10" max="10" width="12.6640625" style="1" customWidth="1"/>
    <col min="11" max="11" width="11.6640625" style="1" customWidth="1"/>
    <col min="12" max="12" width="12.6640625" style="119" customWidth="1"/>
    <col min="13" max="13" width="11.5546875" style="1" bestFit="1" customWidth="1"/>
    <col min="14" max="14" width="12.88671875" style="11" customWidth="1"/>
    <col min="15" max="16384" width="11.44140625" style="1"/>
  </cols>
  <sheetData>
    <row r="1" spans="1:15" ht="18" x14ac:dyDescent="0.35">
      <c r="A1" s="29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117"/>
      <c r="M1" s="30"/>
      <c r="N1" s="30"/>
    </row>
    <row r="2" spans="1:15" ht="15" customHeight="1" x14ac:dyDescent="0.35">
      <c r="A2" s="29" t="s">
        <v>36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118"/>
      <c r="M2" s="31"/>
      <c r="N2" s="31"/>
    </row>
    <row r="3" spans="1:15" ht="18" x14ac:dyDescent="0.35">
      <c r="A3" s="13"/>
    </row>
    <row r="4" spans="1:15" s="33" customFormat="1" ht="18.75" customHeight="1" x14ac:dyDescent="0.25">
      <c r="A4" s="18" t="s">
        <v>66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120"/>
      <c r="M4" s="32"/>
      <c r="N4" s="32"/>
    </row>
    <row r="5" spans="1:15" s="35" customFormat="1" ht="18.75" customHeight="1" x14ac:dyDescent="0.3">
      <c r="A5" s="22"/>
      <c r="B5" s="67" t="s">
        <v>67</v>
      </c>
      <c r="C5" s="34"/>
      <c r="D5" s="34"/>
      <c r="E5" s="34"/>
      <c r="F5" s="34"/>
      <c r="G5" s="34"/>
      <c r="H5" s="34"/>
      <c r="I5" s="34"/>
      <c r="J5" s="34"/>
      <c r="K5" s="34"/>
      <c r="L5" s="121"/>
      <c r="M5" s="34"/>
      <c r="N5" s="34"/>
    </row>
    <row r="6" spans="1:15" x14ac:dyDescent="0.3">
      <c r="A6" s="37"/>
      <c r="B6" s="38"/>
      <c r="C6" s="39"/>
      <c r="D6" s="40"/>
      <c r="E6" s="39"/>
      <c r="F6" s="39"/>
      <c r="G6" s="39"/>
      <c r="H6" s="37"/>
      <c r="I6" s="37"/>
      <c r="J6" s="37"/>
      <c r="K6" s="37"/>
      <c r="N6" s="38"/>
    </row>
    <row r="7" spans="1:15" s="46" customFormat="1" ht="35.25" customHeight="1" x14ac:dyDescent="0.25">
      <c r="A7" s="41" t="s">
        <v>48</v>
      </c>
      <c r="B7" s="140" t="s">
        <v>49</v>
      </c>
      <c r="C7" s="140"/>
      <c r="D7" s="140" t="s">
        <v>51</v>
      </c>
      <c r="E7" s="140"/>
      <c r="F7" s="140" t="s">
        <v>53</v>
      </c>
      <c r="G7" s="140"/>
      <c r="H7" s="141" t="s">
        <v>55</v>
      </c>
      <c r="I7" s="141"/>
      <c r="J7" s="141" t="s">
        <v>56</v>
      </c>
      <c r="K7" s="141"/>
      <c r="L7" s="122" t="s">
        <v>6</v>
      </c>
      <c r="M7" s="43" t="s">
        <v>3</v>
      </c>
      <c r="N7" s="44" t="s">
        <v>5</v>
      </c>
      <c r="O7" s="45"/>
    </row>
    <row r="8" spans="1:15" s="46" customFormat="1" ht="35.25" customHeight="1" x14ac:dyDescent="0.25">
      <c r="A8" s="41" t="s">
        <v>11</v>
      </c>
      <c r="B8" s="140" t="s">
        <v>50</v>
      </c>
      <c r="C8" s="140"/>
      <c r="D8" s="140" t="s">
        <v>52</v>
      </c>
      <c r="E8" s="140"/>
      <c r="F8" s="140" t="s">
        <v>54</v>
      </c>
      <c r="G8" s="140"/>
      <c r="H8" s="140" t="s">
        <v>47</v>
      </c>
      <c r="I8" s="140"/>
      <c r="J8" s="140" t="s">
        <v>57</v>
      </c>
      <c r="K8" s="140"/>
      <c r="L8" s="122"/>
      <c r="M8" s="42"/>
      <c r="N8" s="47"/>
      <c r="O8" s="45"/>
    </row>
    <row r="9" spans="1:15" s="46" customFormat="1" ht="27" customHeight="1" x14ac:dyDescent="0.25">
      <c r="A9" s="41"/>
      <c r="B9" s="42" t="s">
        <v>8</v>
      </c>
      <c r="C9" s="42" t="s">
        <v>9</v>
      </c>
      <c r="D9" s="42" t="s">
        <v>8</v>
      </c>
      <c r="E9" s="42" t="s">
        <v>9</v>
      </c>
      <c r="F9" s="42" t="s">
        <v>8</v>
      </c>
      <c r="G9" s="42" t="s">
        <v>9</v>
      </c>
      <c r="H9" s="42" t="s">
        <v>8</v>
      </c>
      <c r="I9" s="42" t="s">
        <v>9</v>
      </c>
      <c r="J9" s="42" t="s">
        <v>8</v>
      </c>
      <c r="K9" s="42" t="s">
        <v>9</v>
      </c>
      <c r="L9" s="122" t="s">
        <v>8</v>
      </c>
      <c r="M9" s="42" t="s">
        <v>9</v>
      </c>
      <c r="N9" s="42" t="s">
        <v>9</v>
      </c>
      <c r="O9" s="45"/>
    </row>
    <row r="10" spans="1:15" s="35" customFormat="1" ht="24.75" customHeight="1" x14ac:dyDescent="0.25">
      <c r="A10" s="48" t="s">
        <v>10</v>
      </c>
      <c r="B10" s="145">
        <v>29400</v>
      </c>
      <c r="C10" s="50">
        <f>+B10/B$18</f>
        <v>0.15250802560516377</v>
      </c>
      <c r="D10" s="146">
        <v>2300</v>
      </c>
      <c r="E10" s="50">
        <f>+D10/D$18</f>
        <v>6.1744817260844194E-2</v>
      </c>
      <c r="F10" s="145">
        <v>5100</v>
      </c>
      <c r="G10" s="50">
        <f>+F10/F$18</f>
        <v>5.3552460200021579E-2</v>
      </c>
      <c r="H10" s="145">
        <v>1700</v>
      </c>
      <c r="I10" s="50">
        <f>+H10/H$18</f>
        <v>4.0996375920368644E-2</v>
      </c>
      <c r="J10" s="72"/>
      <c r="K10" s="50">
        <f>+J10/J$18</f>
        <v>0</v>
      </c>
      <c r="L10" s="123">
        <f t="shared" ref="L10:L17" si="0">B10+D10+F10+H10+J10</f>
        <v>38500</v>
      </c>
      <c r="M10" s="50">
        <f>L10/'NE 01 - OP 332 Travaux APS'!$C$41</f>
        <v>9.9883306410951216E-3</v>
      </c>
      <c r="N10" s="50">
        <f t="shared" ref="N10:N17" si="1">L10/$L$18</f>
        <v>6.1016991916817587E-2</v>
      </c>
      <c r="O10" s="51"/>
    </row>
    <row r="11" spans="1:15" s="35" customFormat="1" ht="24.75" customHeight="1" x14ac:dyDescent="0.25">
      <c r="A11" s="52" t="s">
        <v>15</v>
      </c>
      <c r="B11" s="115">
        <f>82600+5000+473.32</f>
        <v>88073.32</v>
      </c>
      <c r="C11" s="50">
        <f t="shared" ref="C11:K18" si="2">+B11/B$18</f>
        <v>0.45686694359495861</v>
      </c>
      <c r="D11" s="116">
        <f>10900+53.4</f>
        <v>10953.4</v>
      </c>
      <c r="E11" s="50">
        <f t="shared" si="2"/>
        <v>0.29405029625431772</v>
      </c>
      <c r="F11" s="115">
        <f>28500+135.93</f>
        <v>28635.93</v>
      </c>
      <c r="G11" s="50">
        <f t="shared" ref="G11" si="3">+F11/F$18</f>
        <v>0.30069107874815765</v>
      </c>
      <c r="H11" s="72">
        <f>4800+26.3</f>
        <v>4826.3</v>
      </c>
      <c r="I11" s="50">
        <f t="shared" ref="I11" si="4">+H11/H$18</f>
        <v>0.11638871123792659</v>
      </c>
      <c r="J11" s="72">
        <f>50400+203.88</f>
        <v>50603.88</v>
      </c>
      <c r="K11" s="50">
        <f t="shared" ref="K11" si="5">+J11/J$18</f>
        <v>0.19150425846702757</v>
      </c>
      <c r="L11" s="123">
        <f t="shared" si="0"/>
        <v>183092.83</v>
      </c>
      <c r="M11" s="50">
        <f>L11/'NE 01 - OP 332 Travaux APS'!$C$41</f>
        <v>4.7501083741657665E-2</v>
      </c>
      <c r="N11" s="50">
        <f t="shared" si="1"/>
        <v>0.29017594099057809</v>
      </c>
      <c r="O11" s="53"/>
    </row>
    <row r="12" spans="1:15" s="35" customFormat="1" ht="24.75" customHeight="1" x14ac:dyDescent="0.25">
      <c r="A12" s="48" t="s">
        <v>0</v>
      </c>
      <c r="B12" s="115">
        <f>47000+3000+202.28</f>
        <v>50202.28</v>
      </c>
      <c r="C12" s="50">
        <f t="shared" si="2"/>
        <v>0.2604166871999184</v>
      </c>
      <c r="D12" s="116">
        <f>14000+56.64</f>
        <v>14056.64</v>
      </c>
      <c r="E12" s="50">
        <f t="shared" si="2"/>
        <v>0.37735855134846646</v>
      </c>
      <c r="F12" s="115">
        <f>29400+118.94</f>
        <v>29518.94</v>
      </c>
      <c r="G12" s="50">
        <f t="shared" ref="G12" si="6">+F12/F$18</f>
        <v>0.30996310970525981</v>
      </c>
      <c r="H12" s="72">
        <f>6300+25.49</f>
        <v>6325.49</v>
      </c>
      <c r="I12" s="50">
        <f t="shared" ref="I12" si="7">+H12/H$18</f>
        <v>0.15254245054148979</v>
      </c>
      <c r="J12" s="75">
        <f>68600+277.52</f>
        <v>68877.52</v>
      </c>
      <c r="K12" s="50">
        <f t="shared" ref="K12" si="8">+J12/J$18</f>
        <v>0.26065863709754789</v>
      </c>
      <c r="L12" s="123">
        <f t="shared" si="0"/>
        <v>168980.87</v>
      </c>
      <c r="M12" s="50">
        <f>L12/'NE 01 - OP 332 Travaux APS'!$C$41</f>
        <v>4.3839916924153545E-2</v>
      </c>
      <c r="N12" s="50">
        <f t="shared" si="1"/>
        <v>0.26781050334770917</v>
      </c>
      <c r="O12" s="53" t="s">
        <v>7</v>
      </c>
    </row>
    <row r="13" spans="1:15" s="35" customFormat="1" ht="24.75" customHeight="1" x14ac:dyDescent="0.25">
      <c r="A13" s="48" t="s">
        <v>14</v>
      </c>
      <c r="B13" s="115">
        <f>1500+6.07</f>
        <v>1506.07</v>
      </c>
      <c r="C13" s="50">
        <f t="shared" si="2"/>
        <v>7.8125089157540465E-3</v>
      </c>
      <c r="D13" s="116">
        <f>2500+10.11</f>
        <v>2510.11</v>
      </c>
      <c r="E13" s="50">
        <f t="shared" si="2"/>
        <v>6.7385340545485922E-2</v>
      </c>
      <c r="F13" s="115">
        <f>16100+65.13</f>
        <v>16165.13</v>
      </c>
      <c r="G13" s="50">
        <f t="shared" ref="G13" si="9">+F13/F$18</f>
        <v>0.16974166293199505</v>
      </c>
      <c r="H13" s="72">
        <f>26000+105.18</f>
        <v>26105.18</v>
      </c>
      <c r="I13" s="50">
        <f t="shared" ref="I13" si="10">+H13/H$18</f>
        <v>0.62953986632287595</v>
      </c>
      <c r="J13" s="72">
        <f>9100+36.81</f>
        <v>9136.81</v>
      </c>
      <c r="K13" s="50">
        <f t="shared" ref="K13" si="11">+J13/J$18</f>
        <v>3.4577151471470613E-2</v>
      </c>
      <c r="L13" s="123">
        <f t="shared" si="0"/>
        <v>55423.299999999996</v>
      </c>
      <c r="M13" s="50">
        <f>L13/'NE 01 - OP 332 Travaux APS'!$C$41</f>
        <v>1.4378863522613175E-2</v>
      </c>
      <c r="N13" s="50">
        <f t="shared" si="1"/>
        <v>8.7838001249437817E-2</v>
      </c>
      <c r="O13" s="53"/>
    </row>
    <row r="14" spans="1:15" s="35" customFormat="1" ht="24.75" customHeight="1" x14ac:dyDescent="0.25">
      <c r="A14" s="48" t="s">
        <v>1</v>
      </c>
      <c r="B14" s="115">
        <f>22000+89</f>
        <v>22089</v>
      </c>
      <c r="C14" s="50">
        <f t="shared" si="2"/>
        <v>0.11458332576845109</v>
      </c>
      <c r="D14" s="116">
        <f>7400+29.94</f>
        <v>7429.94</v>
      </c>
      <c r="E14" s="50">
        <f t="shared" si="2"/>
        <v>0.19946099459088551</v>
      </c>
      <c r="F14" s="115">
        <f>7000+28.32</f>
        <v>7028.32</v>
      </c>
      <c r="G14" s="50">
        <f t="shared" ref="G14" si="12">+F14/F$18</f>
        <v>7.3800750406473659E-2</v>
      </c>
      <c r="H14" s="72">
        <f>2000+8.09</f>
        <v>2008.09</v>
      </c>
      <c r="I14" s="50">
        <f t="shared" ref="I14" si="13">+H14/H$18</f>
        <v>4.8426125012901805E-2</v>
      </c>
      <c r="J14" s="72">
        <f>2100+8.5</f>
        <v>2108.5</v>
      </c>
      <c r="K14" s="50">
        <f t="shared" ref="K14" si="14">+J14/J$18</f>
        <v>7.9793630246875868E-3</v>
      </c>
      <c r="L14" s="123">
        <f t="shared" si="0"/>
        <v>40663.849999999991</v>
      </c>
      <c r="M14" s="50">
        <f>L14/'NE 01 - OP 332 Travaux APS'!$C$41</f>
        <v>1.0549713738698592E-2</v>
      </c>
      <c r="N14" s="50">
        <f t="shared" si="1"/>
        <v>6.4446384591082664E-2</v>
      </c>
      <c r="O14" s="53" t="s">
        <v>7</v>
      </c>
    </row>
    <row r="15" spans="1:15" s="35" customFormat="1" ht="24.75" customHeight="1" x14ac:dyDescent="0.25">
      <c r="A15" s="48" t="s">
        <v>13</v>
      </c>
      <c r="B15" s="115">
        <f>1000+500+6.07</f>
        <v>1506.07</v>
      </c>
      <c r="C15" s="50">
        <f t="shared" si="2"/>
        <v>7.8125089157540465E-3</v>
      </c>
      <c r="D15" s="115"/>
      <c r="E15" s="50">
        <f t="shared" si="2"/>
        <v>0</v>
      </c>
      <c r="F15" s="115">
        <f>2450+9.91</f>
        <v>2459.91</v>
      </c>
      <c r="G15" s="50">
        <f t="shared" ref="G15" si="15">+F15/F$18</f>
        <v>2.5830241641300995E-2</v>
      </c>
      <c r="H15" s="72">
        <f>500+2.02</f>
        <v>502.02</v>
      </c>
      <c r="I15" s="50">
        <f t="shared" ref="I15" si="16">+H15/H$18</f>
        <v>1.2106470964437333E-2</v>
      </c>
      <c r="J15" s="72">
        <f>13300+53.81</f>
        <v>13353.81</v>
      </c>
      <c r="K15" s="50">
        <f t="shared" ref="K15" si="17">+J15/J$18</f>
        <v>5.0535877520845783E-2</v>
      </c>
      <c r="L15" s="123">
        <f t="shared" si="0"/>
        <v>17821.809999999998</v>
      </c>
      <c r="M15" s="50">
        <f>L15/'NE 01 - OP 332 Travaux APS'!$C$41</f>
        <v>4.6236397637084529E-3</v>
      </c>
      <c r="N15" s="50">
        <f t="shared" si="1"/>
        <v>2.8245019135404122E-2</v>
      </c>
      <c r="O15" s="53" t="s">
        <v>7</v>
      </c>
    </row>
    <row r="16" spans="1:15" s="35" customFormat="1" ht="24.75" customHeight="1" x14ac:dyDescent="0.25">
      <c r="A16" s="48" t="s">
        <v>26</v>
      </c>
      <c r="B16" s="72"/>
      <c r="C16" s="50">
        <f t="shared" si="2"/>
        <v>0</v>
      </c>
      <c r="D16" s="72"/>
      <c r="E16" s="50">
        <f t="shared" si="2"/>
        <v>0</v>
      </c>
      <c r="F16" s="115"/>
      <c r="G16" s="50">
        <f t="shared" ref="G16" si="18">+F16/F$18</f>
        <v>0</v>
      </c>
      <c r="H16" s="72"/>
      <c r="I16" s="50">
        <f t="shared" ref="I16" si="19">+H16/H$18</f>
        <v>0</v>
      </c>
      <c r="J16" s="115">
        <f>93800+25879.46+484.17</f>
        <v>120163.62999999999</v>
      </c>
      <c r="K16" s="50">
        <f t="shared" ref="K16" si="20">+J16/J$18</f>
        <v>0.45474471241842063</v>
      </c>
      <c r="L16" s="123">
        <f t="shared" si="0"/>
        <v>120163.62999999999</v>
      </c>
      <c r="M16" s="50">
        <f>L16/'NE 01 - OP 332 Travaux APS'!$C$41</f>
        <v>3.1174910843486153E-2</v>
      </c>
      <c r="N16" s="50">
        <f t="shared" si="1"/>
        <v>0.19044216208845346</v>
      </c>
      <c r="O16" s="53"/>
    </row>
    <row r="17" spans="1:15" s="35" customFormat="1" ht="24.75" customHeight="1" x14ac:dyDescent="0.25">
      <c r="A17" s="48" t="s">
        <v>4</v>
      </c>
      <c r="B17" s="72"/>
      <c r="C17" s="50">
        <f t="shared" si="2"/>
        <v>0</v>
      </c>
      <c r="D17" s="72"/>
      <c r="E17" s="50">
        <f t="shared" si="2"/>
        <v>0</v>
      </c>
      <c r="F17" s="115">
        <f>6300+25.49</f>
        <v>6325.49</v>
      </c>
      <c r="G17" s="50">
        <f t="shared" ref="G17" si="21">+F17/F$18</f>
        <v>6.6420696366791071E-2</v>
      </c>
      <c r="H17" s="72"/>
      <c r="I17" s="50">
        <f t="shared" ref="I17" si="22">+H17/H$18</f>
        <v>0</v>
      </c>
      <c r="J17" s="49"/>
      <c r="K17" s="50">
        <f t="shared" ref="K17" si="23">+J17/J$18</f>
        <v>0</v>
      </c>
      <c r="L17" s="123">
        <f t="shared" si="0"/>
        <v>6325.49</v>
      </c>
      <c r="M17" s="50">
        <f>L17/'NE 01 - OP 332 Travaux APS'!$C$41</f>
        <v>1.641067158102358E-3</v>
      </c>
      <c r="N17" s="50">
        <f t="shared" si="1"/>
        <v>1.0024996680517154E-2</v>
      </c>
      <c r="O17" s="53" t="s">
        <v>7</v>
      </c>
    </row>
    <row r="18" spans="1:15" s="35" customFormat="1" ht="35.25" customHeight="1" x14ac:dyDescent="0.25">
      <c r="A18" s="41" t="s">
        <v>2</v>
      </c>
      <c r="B18" s="124">
        <f t="shared" ref="B18:N18" si="24">SUM(B10:B17)</f>
        <v>192776.74000000002</v>
      </c>
      <c r="C18" s="54">
        <f t="shared" si="2"/>
        <v>1</v>
      </c>
      <c r="D18" s="144">
        <f t="shared" si="24"/>
        <v>37250.090000000004</v>
      </c>
      <c r="E18" s="111">
        <f t="shared" si="2"/>
        <v>1</v>
      </c>
      <c r="F18" s="124">
        <f t="shared" si="24"/>
        <v>95233.720000000016</v>
      </c>
      <c r="G18" s="111">
        <f t="shared" si="2"/>
        <v>1</v>
      </c>
      <c r="H18" s="124">
        <f t="shared" si="24"/>
        <v>41467.079999999994</v>
      </c>
      <c r="I18" s="111">
        <f t="shared" si="2"/>
        <v>1</v>
      </c>
      <c r="J18" s="124">
        <f t="shared" si="24"/>
        <v>264244.14999999997</v>
      </c>
      <c r="K18" s="111">
        <f t="shared" si="2"/>
        <v>1</v>
      </c>
      <c r="L18" s="124">
        <f t="shared" si="24"/>
        <v>630971.77999999991</v>
      </c>
      <c r="M18" s="112">
        <f t="shared" si="24"/>
        <v>0.16369752633351506</v>
      </c>
      <c r="N18" s="55">
        <f t="shared" si="24"/>
        <v>1.0000000000000002</v>
      </c>
      <c r="O18" s="36" t="s">
        <v>7</v>
      </c>
    </row>
    <row r="19" spans="1:15" s="35" customFormat="1" x14ac:dyDescent="0.25">
      <c r="L19" s="125"/>
      <c r="O19" s="36"/>
    </row>
    <row r="20" spans="1:15" s="35" customFormat="1" x14ac:dyDescent="0.25">
      <c r="B20" s="127"/>
      <c r="C20" s="127"/>
      <c r="D20" s="127"/>
      <c r="E20" s="127"/>
      <c r="F20" s="127"/>
      <c r="G20" s="127"/>
      <c r="H20" s="127"/>
      <c r="I20" s="127"/>
      <c r="J20" s="127"/>
      <c r="L20" s="125"/>
      <c r="O20" s="36"/>
    </row>
    <row r="21" spans="1:15" s="35" customFormat="1" x14ac:dyDescent="0.25">
      <c r="L21" s="125"/>
      <c r="O21" s="36"/>
    </row>
    <row r="22" spans="1:15" s="35" customFormat="1" x14ac:dyDescent="0.3">
      <c r="A22" s="56"/>
      <c r="B22" s="57"/>
      <c r="C22" s="1"/>
      <c r="L22" s="125"/>
      <c r="O22" s="36"/>
    </row>
    <row r="23" spans="1:15" x14ac:dyDescent="0.3">
      <c r="A23" s="56"/>
      <c r="B23" s="58"/>
      <c r="C23" s="1"/>
      <c r="D23" s="11"/>
      <c r="E23" s="1"/>
      <c r="F23" s="1"/>
      <c r="G23" s="1"/>
      <c r="H23" s="1"/>
      <c r="I23" s="1"/>
    </row>
    <row r="24" spans="1:15" x14ac:dyDescent="0.3">
      <c r="B24" s="113"/>
      <c r="C24" s="1"/>
      <c r="D24" s="11"/>
      <c r="E24" s="1"/>
      <c r="F24" s="1"/>
      <c r="G24" s="1"/>
      <c r="H24" s="1"/>
      <c r="I24" s="1"/>
    </row>
    <row r="25" spans="1:15" x14ac:dyDescent="0.3">
      <c r="D25" s="11"/>
      <c r="E25" s="1"/>
      <c r="F25" s="1"/>
      <c r="G25" s="1"/>
      <c r="H25" s="1"/>
      <c r="I25" s="1"/>
    </row>
    <row r="26" spans="1:15" x14ac:dyDescent="0.3">
      <c r="B26" s="71"/>
      <c r="C26" s="1"/>
      <c r="D26" s="71"/>
      <c r="E26" s="71"/>
      <c r="F26" s="71"/>
      <c r="G26" s="71"/>
      <c r="H26" s="71"/>
      <c r="I26" s="71"/>
      <c r="J26" s="71"/>
      <c r="K26" s="71"/>
      <c r="L26" s="126"/>
    </row>
    <row r="27" spans="1:15" x14ac:dyDescent="0.3">
      <c r="A27" s="35"/>
      <c r="B27" s="71"/>
      <c r="C27" s="1"/>
      <c r="D27" s="11"/>
      <c r="E27" s="1"/>
      <c r="F27" s="1"/>
      <c r="G27" s="1"/>
      <c r="H27" s="1"/>
      <c r="I27" s="1"/>
    </row>
    <row r="28" spans="1:15" x14ac:dyDescent="0.3">
      <c r="A28" s="35"/>
      <c r="B28" s="71"/>
      <c r="C28" s="1"/>
      <c r="D28" s="11"/>
      <c r="E28" s="1"/>
      <c r="F28" s="1"/>
      <c r="G28" s="1"/>
      <c r="H28" s="1"/>
      <c r="I28" s="1"/>
    </row>
    <row r="29" spans="1:15" x14ac:dyDescent="0.3">
      <c r="C29" s="1"/>
      <c r="D29" s="11"/>
      <c r="E29" s="1"/>
      <c r="F29" s="1"/>
      <c r="G29" s="1"/>
      <c r="H29" s="1"/>
      <c r="I29" s="1"/>
    </row>
    <row r="30" spans="1:15" x14ac:dyDescent="0.3">
      <c r="B30" s="71"/>
      <c r="C30" s="1"/>
      <c r="D30" s="11"/>
      <c r="E30" s="1"/>
      <c r="F30" s="1"/>
      <c r="G30" s="1"/>
      <c r="H30" s="1"/>
      <c r="I30" s="1"/>
    </row>
    <row r="31" spans="1:15" x14ac:dyDescent="0.3">
      <c r="A31" s="56"/>
      <c r="B31" s="71"/>
      <c r="C31" s="1"/>
      <c r="D31" s="11"/>
      <c r="E31" s="1"/>
      <c r="F31" s="1"/>
      <c r="G31" s="1"/>
      <c r="H31" s="1"/>
      <c r="I31" s="1"/>
    </row>
    <row r="32" spans="1:15" x14ac:dyDescent="0.3">
      <c r="B32" s="113"/>
      <c r="C32" s="1"/>
      <c r="D32" s="11"/>
      <c r="E32" s="1"/>
      <c r="F32" s="1"/>
      <c r="G32" s="1"/>
      <c r="H32" s="1"/>
      <c r="I32" s="1"/>
    </row>
    <row r="33" spans="2:15" x14ac:dyDescent="0.3">
      <c r="C33" s="1"/>
      <c r="D33" s="11"/>
      <c r="E33" s="1"/>
      <c r="F33" s="1"/>
      <c r="G33" s="1"/>
      <c r="H33" s="1"/>
      <c r="I33" s="1"/>
    </row>
    <row r="34" spans="2:15" x14ac:dyDescent="0.3">
      <c r="B34" s="1"/>
      <c r="C34" s="11"/>
      <c r="D34" s="114"/>
      <c r="E34" s="12"/>
      <c r="J34" s="114"/>
      <c r="N34" s="1"/>
      <c r="O34" s="11"/>
    </row>
    <row r="35" spans="2:15" x14ac:dyDescent="0.3">
      <c r="B35" s="1"/>
      <c r="C35" s="11"/>
      <c r="D35" s="114"/>
      <c r="E35" s="12"/>
      <c r="J35" s="114"/>
      <c r="N35" s="1"/>
      <c r="O35" s="11"/>
    </row>
    <row r="36" spans="2:15" x14ac:dyDescent="0.3">
      <c r="B36" s="1"/>
      <c r="C36" s="11"/>
      <c r="D36" s="114"/>
      <c r="E36" s="12"/>
      <c r="J36" s="114"/>
      <c r="N36" s="1"/>
      <c r="O36" s="11"/>
    </row>
  </sheetData>
  <mergeCells count="10">
    <mergeCell ref="B7:C7"/>
    <mergeCell ref="D7:E7"/>
    <mergeCell ref="F7:G7"/>
    <mergeCell ref="H7:I7"/>
    <mergeCell ref="J7:K7"/>
    <mergeCell ref="B8:C8"/>
    <mergeCell ref="D8:E8"/>
    <mergeCell ref="F8:G8"/>
    <mergeCell ref="H8:I8"/>
    <mergeCell ref="J8:K8"/>
  </mergeCells>
  <printOptions horizontalCentered="1"/>
  <pageMargins left="0.43" right="0.31" top="0.51" bottom="0.98" header="0.75" footer="0.51"/>
  <pageSetup paperSize="9" scale="80" orientation="landscape" horizontalDpi="300" verticalDpi="300" r:id="rId1"/>
  <headerFooter alignWithMargins="0">
    <oddHeader xml:space="preserve">&amp;R&amp;8 
</oddHeader>
    <oddFooter>&amp;C&amp;K000000&amp;F&amp;R&amp;9&amp;K000000&amp;P/&amp;N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D482A-0C35-4E9F-AC79-5F432CF54DD7}">
  <sheetPr>
    <pageSetUpPr fitToPage="1"/>
  </sheetPr>
  <dimension ref="A1:K43"/>
  <sheetViews>
    <sheetView showZeros="0" tabSelected="1" view="pageBreakPreview" zoomScale="115" zoomScaleNormal="70" zoomScaleSheetLayoutView="115" workbookViewId="0">
      <pane ySplit="5" topLeftCell="A30" activePane="bottomLeft" state="frozen"/>
      <selection activeCell="D40" sqref="D40"/>
      <selection pane="bottomLeft" activeCell="B50" sqref="B50"/>
    </sheetView>
  </sheetViews>
  <sheetFormatPr baseColWidth="10" defaultRowHeight="13.8" x14ac:dyDescent="0.25"/>
  <cols>
    <col min="1" max="1" width="7.109375" style="25" customWidth="1"/>
    <col min="2" max="2" width="56.6640625" style="28" customWidth="1"/>
    <col min="3" max="3" width="18.6640625" style="64" customWidth="1"/>
    <col min="4" max="4" width="11.44140625" style="25"/>
    <col min="5" max="5" width="16.33203125" style="25" bestFit="1" customWidth="1"/>
    <col min="6" max="6" width="18.44140625" style="25" customWidth="1"/>
    <col min="7" max="7" width="14.109375" style="25" customWidth="1"/>
    <col min="8" max="256" width="11.44140625" style="25"/>
    <col min="257" max="257" width="7.109375" style="25" customWidth="1"/>
    <col min="258" max="258" width="76.33203125" style="25" customWidth="1"/>
    <col min="259" max="259" width="37.109375" style="25" customWidth="1"/>
    <col min="260" max="512" width="11.44140625" style="25"/>
    <col min="513" max="513" width="7.109375" style="25" customWidth="1"/>
    <col min="514" max="514" width="76.33203125" style="25" customWidth="1"/>
    <col min="515" max="515" width="37.109375" style="25" customWidth="1"/>
    <col min="516" max="768" width="11.44140625" style="25"/>
    <col min="769" max="769" width="7.109375" style="25" customWidth="1"/>
    <col min="770" max="770" width="76.33203125" style="25" customWidth="1"/>
    <col min="771" max="771" width="37.109375" style="25" customWidth="1"/>
    <col min="772" max="1024" width="11.44140625" style="25"/>
    <col min="1025" max="1025" width="7.109375" style="25" customWidth="1"/>
    <col min="1026" max="1026" width="76.33203125" style="25" customWidth="1"/>
    <col min="1027" max="1027" width="37.109375" style="25" customWidth="1"/>
    <col min="1028" max="1280" width="11.44140625" style="25"/>
    <col min="1281" max="1281" width="7.109375" style="25" customWidth="1"/>
    <col min="1282" max="1282" width="76.33203125" style="25" customWidth="1"/>
    <col min="1283" max="1283" width="37.109375" style="25" customWidth="1"/>
    <col min="1284" max="1536" width="11.44140625" style="25"/>
    <col min="1537" max="1537" width="7.109375" style="25" customWidth="1"/>
    <col min="1538" max="1538" width="76.33203125" style="25" customWidth="1"/>
    <col min="1539" max="1539" width="37.109375" style="25" customWidth="1"/>
    <col min="1540" max="1792" width="11.44140625" style="25"/>
    <col min="1793" max="1793" width="7.109375" style="25" customWidth="1"/>
    <col min="1794" max="1794" width="76.33203125" style="25" customWidth="1"/>
    <col min="1795" max="1795" width="37.109375" style="25" customWidth="1"/>
    <col min="1796" max="2048" width="11.44140625" style="25"/>
    <col min="2049" max="2049" width="7.109375" style="25" customWidth="1"/>
    <col min="2050" max="2050" width="76.33203125" style="25" customWidth="1"/>
    <col min="2051" max="2051" width="37.109375" style="25" customWidth="1"/>
    <col min="2052" max="2304" width="11.44140625" style="25"/>
    <col min="2305" max="2305" width="7.109375" style="25" customWidth="1"/>
    <col min="2306" max="2306" width="76.33203125" style="25" customWidth="1"/>
    <col min="2307" max="2307" width="37.109375" style="25" customWidth="1"/>
    <col min="2308" max="2560" width="11.44140625" style="25"/>
    <col min="2561" max="2561" width="7.109375" style="25" customWidth="1"/>
    <col min="2562" max="2562" width="76.33203125" style="25" customWidth="1"/>
    <col min="2563" max="2563" width="37.109375" style="25" customWidth="1"/>
    <col min="2564" max="2816" width="11.44140625" style="25"/>
    <col min="2817" max="2817" width="7.109375" style="25" customWidth="1"/>
    <col min="2818" max="2818" width="76.33203125" style="25" customWidth="1"/>
    <col min="2819" max="2819" width="37.109375" style="25" customWidth="1"/>
    <col min="2820" max="3072" width="11.44140625" style="25"/>
    <col min="3073" max="3073" width="7.109375" style="25" customWidth="1"/>
    <col min="3074" max="3074" width="76.33203125" style="25" customWidth="1"/>
    <col min="3075" max="3075" width="37.109375" style="25" customWidth="1"/>
    <col min="3076" max="3328" width="11.44140625" style="25"/>
    <col min="3329" max="3329" width="7.109375" style="25" customWidth="1"/>
    <col min="3330" max="3330" width="76.33203125" style="25" customWidth="1"/>
    <col min="3331" max="3331" width="37.109375" style="25" customWidth="1"/>
    <col min="3332" max="3584" width="11.44140625" style="25"/>
    <col min="3585" max="3585" width="7.109375" style="25" customWidth="1"/>
    <col min="3586" max="3586" width="76.33203125" style="25" customWidth="1"/>
    <col min="3587" max="3587" width="37.109375" style="25" customWidth="1"/>
    <col min="3588" max="3840" width="11.44140625" style="25"/>
    <col min="3841" max="3841" width="7.109375" style="25" customWidth="1"/>
    <col min="3842" max="3842" width="76.33203125" style="25" customWidth="1"/>
    <col min="3843" max="3843" width="37.109375" style="25" customWidth="1"/>
    <col min="3844" max="4096" width="11.44140625" style="25"/>
    <col min="4097" max="4097" width="7.109375" style="25" customWidth="1"/>
    <col min="4098" max="4098" width="76.33203125" style="25" customWidth="1"/>
    <col min="4099" max="4099" width="37.109375" style="25" customWidth="1"/>
    <col min="4100" max="4352" width="11.44140625" style="25"/>
    <col min="4353" max="4353" width="7.109375" style="25" customWidth="1"/>
    <col min="4354" max="4354" width="76.33203125" style="25" customWidth="1"/>
    <col min="4355" max="4355" width="37.109375" style="25" customWidth="1"/>
    <col min="4356" max="4608" width="11.44140625" style="25"/>
    <col min="4609" max="4609" width="7.109375" style="25" customWidth="1"/>
    <col min="4610" max="4610" width="76.33203125" style="25" customWidth="1"/>
    <col min="4611" max="4611" width="37.109375" style="25" customWidth="1"/>
    <col min="4612" max="4864" width="11.44140625" style="25"/>
    <col min="4865" max="4865" width="7.109375" style="25" customWidth="1"/>
    <col min="4866" max="4866" width="76.33203125" style="25" customWidth="1"/>
    <col min="4867" max="4867" width="37.109375" style="25" customWidth="1"/>
    <col min="4868" max="5120" width="11.44140625" style="25"/>
    <col min="5121" max="5121" width="7.109375" style="25" customWidth="1"/>
    <col min="5122" max="5122" width="76.33203125" style="25" customWidth="1"/>
    <col min="5123" max="5123" width="37.109375" style="25" customWidth="1"/>
    <col min="5124" max="5376" width="11.44140625" style="25"/>
    <col min="5377" max="5377" width="7.109375" style="25" customWidth="1"/>
    <col min="5378" max="5378" width="76.33203125" style="25" customWidth="1"/>
    <col min="5379" max="5379" width="37.109375" style="25" customWidth="1"/>
    <col min="5380" max="5632" width="11.44140625" style="25"/>
    <col min="5633" max="5633" width="7.109375" style="25" customWidth="1"/>
    <col min="5634" max="5634" width="76.33203125" style="25" customWidth="1"/>
    <col min="5635" max="5635" width="37.109375" style="25" customWidth="1"/>
    <col min="5636" max="5888" width="11.44140625" style="25"/>
    <col min="5889" max="5889" width="7.109375" style="25" customWidth="1"/>
    <col min="5890" max="5890" width="76.33203125" style="25" customWidth="1"/>
    <col min="5891" max="5891" width="37.109375" style="25" customWidth="1"/>
    <col min="5892" max="6144" width="11.44140625" style="25"/>
    <col min="6145" max="6145" width="7.109375" style="25" customWidth="1"/>
    <col min="6146" max="6146" width="76.33203125" style="25" customWidth="1"/>
    <col min="6147" max="6147" width="37.109375" style="25" customWidth="1"/>
    <col min="6148" max="6400" width="11.44140625" style="25"/>
    <col min="6401" max="6401" width="7.109375" style="25" customWidth="1"/>
    <col min="6402" max="6402" width="76.33203125" style="25" customWidth="1"/>
    <col min="6403" max="6403" width="37.109375" style="25" customWidth="1"/>
    <col min="6404" max="6656" width="11.44140625" style="25"/>
    <col min="6657" max="6657" width="7.109375" style="25" customWidth="1"/>
    <col min="6658" max="6658" width="76.33203125" style="25" customWidth="1"/>
    <col min="6659" max="6659" width="37.109375" style="25" customWidth="1"/>
    <col min="6660" max="6912" width="11.44140625" style="25"/>
    <col min="6913" max="6913" width="7.109375" style="25" customWidth="1"/>
    <col min="6914" max="6914" width="76.33203125" style="25" customWidth="1"/>
    <col min="6915" max="6915" width="37.109375" style="25" customWidth="1"/>
    <col min="6916" max="7168" width="11.44140625" style="25"/>
    <col min="7169" max="7169" width="7.109375" style="25" customWidth="1"/>
    <col min="7170" max="7170" width="76.33203125" style="25" customWidth="1"/>
    <col min="7171" max="7171" width="37.109375" style="25" customWidth="1"/>
    <col min="7172" max="7424" width="11.44140625" style="25"/>
    <col min="7425" max="7425" width="7.109375" style="25" customWidth="1"/>
    <col min="7426" max="7426" width="76.33203125" style="25" customWidth="1"/>
    <col min="7427" max="7427" width="37.109375" style="25" customWidth="1"/>
    <col min="7428" max="7680" width="11.44140625" style="25"/>
    <col min="7681" max="7681" width="7.109375" style="25" customWidth="1"/>
    <col min="7682" max="7682" width="76.33203125" style="25" customWidth="1"/>
    <col min="7683" max="7683" width="37.109375" style="25" customWidth="1"/>
    <col min="7684" max="7936" width="11.44140625" style="25"/>
    <col min="7937" max="7937" width="7.109375" style="25" customWidth="1"/>
    <col min="7938" max="7938" width="76.33203125" style="25" customWidth="1"/>
    <col min="7939" max="7939" width="37.109375" style="25" customWidth="1"/>
    <col min="7940" max="8192" width="11.44140625" style="25"/>
    <col min="8193" max="8193" width="7.109375" style="25" customWidth="1"/>
    <col min="8194" max="8194" width="76.33203125" style="25" customWidth="1"/>
    <col min="8195" max="8195" width="37.109375" style="25" customWidth="1"/>
    <col min="8196" max="8448" width="11.44140625" style="25"/>
    <col min="8449" max="8449" width="7.109375" style="25" customWidth="1"/>
    <col min="8450" max="8450" width="76.33203125" style="25" customWidth="1"/>
    <col min="8451" max="8451" width="37.109375" style="25" customWidth="1"/>
    <col min="8452" max="8704" width="11.44140625" style="25"/>
    <col min="8705" max="8705" width="7.109375" style="25" customWidth="1"/>
    <col min="8706" max="8706" width="76.33203125" style="25" customWidth="1"/>
    <col min="8707" max="8707" width="37.109375" style="25" customWidth="1"/>
    <col min="8708" max="8960" width="11.44140625" style="25"/>
    <col min="8961" max="8961" width="7.109375" style="25" customWidth="1"/>
    <col min="8962" max="8962" width="76.33203125" style="25" customWidth="1"/>
    <col min="8963" max="8963" width="37.109375" style="25" customWidth="1"/>
    <col min="8964" max="9216" width="11.44140625" style="25"/>
    <col min="9217" max="9217" width="7.109375" style="25" customWidth="1"/>
    <col min="9218" max="9218" width="76.33203125" style="25" customWidth="1"/>
    <col min="9219" max="9219" width="37.109375" style="25" customWidth="1"/>
    <col min="9220" max="9472" width="11.44140625" style="25"/>
    <col min="9473" max="9473" width="7.109375" style="25" customWidth="1"/>
    <col min="9474" max="9474" width="76.33203125" style="25" customWidth="1"/>
    <col min="9475" max="9475" width="37.109375" style="25" customWidth="1"/>
    <col min="9476" max="9728" width="11.44140625" style="25"/>
    <col min="9729" max="9729" width="7.109375" style="25" customWidth="1"/>
    <col min="9730" max="9730" width="76.33203125" style="25" customWidth="1"/>
    <col min="9731" max="9731" width="37.109375" style="25" customWidth="1"/>
    <col min="9732" max="9984" width="11.44140625" style="25"/>
    <col min="9985" max="9985" width="7.109375" style="25" customWidth="1"/>
    <col min="9986" max="9986" width="76.33203125" style="25" customWidth="1"/>
    <col min="9987" max="9987" width="37.109375" style="25" customWidth="1"/>
    <col min="9988" max="10240" width="11.44140625" style="25"/>
    <col min="10241" max="10241" width="7.109375" style="25" customWidth="1"/>
    <col min="10242" max="10242" width="76.33203125" style="25" customWidth="1"/>
    <col min="10243" max="10243" width="37.109375" style="25" customWidth="1"/>
    <col min="10244" max="10496" width="11.44140625" style="25"/>
    <col min="10497" max="10497" width="7.109375" style="25" customWidth="1"/>
    <col min="10498" max="10498" width="76.33203125" style="25" customWidth="1"/>
    <col min="10499" max="10499" width="37.109375" style="25" customWidth="1"/>
    <col min="10500" max="10752" width="11.44140625" style="25"/>
    <col min="10753" max="10753" width="7.109375" style="25" customWidth="1"/>
    <col min="10754" max="10754" width="76.33203125" style="25" customWidth="1"/>
    <col min="10755" max="10755" width="37.109375" style="25" customWidth="1"/>
    <col min="10756" max="11008" width="11.44140625" style="25"/>
    <col min="11009" max="11009" width="7.109375" style="25" customWidth="1"/>
    <col min="11010" max="11010" width="76.33203125" style="25" customWidth="1"/>
    <col min="11011" max="11011" width="37.109375" style="25" customWidth="1"/>
    <col min="11012" max="11264" width="11.44140625" style="25"/>
    <col min="11265" max="11265" width="7.109375" style="25" customWidth="1"/>
    <col min="11266" max="11266" width="76.33203125" style="25" customWidth="1"/>
    <col min="11267" max="11267" width="37.109375" style="25" customWidth="1"/>
    <col min="11268" max="11520" width="11.44140625" style="25"/>
    <col min="11521" max="11521" width="7.109375" style="25" customWidth="1"/>
    <col min="11522" max="11522" width="76.33203125" style="25" customWidth="1"/>
    <col min="11523" max="11523" width="37.109375" style="25" customWidth="1"/>
    <col min="11524" max="11776" width="11.44140625" style="25"/>
    <col min="11777" max="11777" width="7.109375" style="25" customWidth="1"/>
    <col min="11778" max="11778" width="76.33203125" style="25" customWidth="1"/>
    <col min="11779" max="11779" width="37.109375" style="25" customWidth="1"/>
    <col min="11780" max="12032" width="11.44140625" style="25"/>
    <col min="12033" max="12033" width="7.109375" style="25" customWidth="1"/>
    <col min="12034" max="12034" width="76.33203125" style="25" customWidth="1"/>
    <col min="12035" max="12035" width="37.109375" style="25" customWidth="1"/>
    <col min="12036" max="12288" width="11.44140625" style="25"/>
    <col min="12289" max="12289" width="7.109375" style="25" customWidth="1"/>
    <col min="12290" max="12290" width="76.33203125" style="25" customWidth="1"/>
    <col min="12291" max="12291" width="37.109375" style="25" customWidth="1"/>
    <col min="12292" max="12544" width="11.44140625" style="25"/>
    <col min="12545" max="12545" width="7.109375" style="25" customWidth="1"/>
    <col min="12546" max="12546" width="76.33203125" style="25" customWidth="1"/>
    <col min="12547" max="12547" width="37.109375" style="25" customWidth="1"/>
    <col min="12548" max="12800" width="11.44140625" style="25"/>
    <col min="12801" max="12801" width="7.109375" style="25" customWidth="1"/>
    <col min="12802" max="12802" width="76.33203125" style="25" customWidth="1"/>
    <col min="12803" max="12803" width="37.109375" style="25" customWidth="1"/>
    <col min="12804" max="13056" width="11.44140625" style="25"/>
    <col min="13057" max="13057" width="7.109375" style="25" customWidth="1"/>
    <col min="13058" max="13058" width="76.33203125" style="25" customWidth="1"/>
    <col min="13059" max="13059" width="37.109375" style="25" customWidth="1"/>
    <col min="13060" max="13312" width="11.44140625" style="25"/>
    <col min="13313" max="13313" width="7.109375" style="25" customWidth="1"/>
    <col min="13314" max="13314" width="76.33203125" style="25" customWidth="1"/>
    <col min="13315" max="13315" width="37.109375" style="25" customWidth="1"/>
    <col min="13316" max="13568" width="11.44140625" style="25"/>
    <col min="13569" max="13569" width="7.109375" style="25" customWidth="1"/>
    <col min="13570" max="13570" width="76.33203125" style="25" customWidth="1"/>
    <col min="13571" max="13571" width="37.109375" style="25" customWidth="1"/>
    <col min="13572" max="13824" width="11.44140625" style="25"/>
    <col min="13825" max="13825" width="7.109375" style="25" customWidth="1"/>
    <col min="13826" max="13826" width="76.33203125" style="25" customWidth="1"/>
    <col min="13827" max="13827" width="37.109375" style="25" customWidth="1"/>
    <col min="13828" max="14080" width="11.44140625" style="25"/>
    <col min="14081" max="14081" width="7.109375" style="25" customWidth="1"/>
    <col min="14082" max="14082" width="76.33203125" style="25" customWidth="1"/>
    <col min="14083" max="14083" width="37.109375" style="25" customWidth="1"/>
    <col min="14084" max="14336" width="11.44140625" style="25"/>
    <col min="14337" max="14337" width="7.109375" style="25" customWidth="1"/>
    <col min="14338" max="14338" width="76.33203125" style="25" customWidth="1"/>
    <col min="14339" max="14339" width="37.109375" style="25" customWidth="1"/>
    <col min="14340" max="14592" width="11.44140625" style="25"/>
    <col min="14593" max="14593" width="7.109375" style="25" customWidth="1"/>
    <col min="14594" max="14594" width="76.33203125" style="25" customWidth="1"/>
    <col min="14595" max="14595" width="37.109375" style="25" customWidth="1"/>
    <col min="14596" max="14848" width="11.44140625" style="25"/>
    <col min="14849" max="14849" width="7.109375" style="25" customWidth="1"/>
    <col min="14850" max="14850" width="76.33203125" style="25" customWidth="1"/>
    <col min="14851" max="14851" width="37.109375" style="25" customWidth="1"/>
    <col min="14852" max="15104" width="11.44140625" style="25"/>
    <col min="15105" max="15105" width="7.109375" style="25" customWidth="1"/>
    <col min="15106" max="15106" width="76.33203125" style="25" customWidth="1"/>
    <col min="15107" max="15107" width="37.109375" style="25" customWidth="1"/>
    <col min="15108" max="15360" width="11.44140625" style="25"/>
    <col min="15361" max="15361" width="7.109375" style="25" customWidth="1"/>
    <col min="15362" max="15362" width="76.33203125" style="25" customWidth="1"/>
    <col min="15363" max="15363" width="37.109375" style="25" customWidth="1"/>
    <col min="15364" max="15616" width="11.44140625" style="25"/>
    <col min="15617" max="15617" width="7.109375" style="25" customWidth="1"/>
    <col min="15618" max="15618" width="76.33203125" style="25" customWidth="1"/>
    <col min="15619" max="15619" width="37.109375" style="25" customWidth="1"/>
    <col min="15620" max="15872" width="11.44140625" style="25"/>
    <col min="15873" max="15873" width="7.109375" style="25" customWidth="1"/>
    <col min="15874" max="15874" width="76.33203125" style="25" customWidth="1"/>
    <col min="15875" max="15875" width="37.109375" style="25" customWidth="1"/>
    <col min="15876" max="16128" width="11.44140625" style="25"/>
    <col min="16129" max="16129" width="7.109375" style="25" customWidth="1"/>
    <col min="16130" max="16130" width="76.33203125" style="25" customWidth="1"/>
    <col min="16131" max="16131" width="37.109375" style="25" customWidth="1"/>
    <col min="16132" max="16384" width="11.44140625" style="25"/>
  </cols>
  <sheetData>
    <row r="1" spans="1:11" s="16" customFormat="1" ht="18" x14ac:dyDescent="0.25">
      <c r="A1" s="14" t="s">
        <v>35</v>
      </c>
      <c r="B1" s="15"/>
      <c r="C1" s="60"/>
    </row>
    <row r="2" spans="1:11" s="16" customFormat="1" ht="36" customHeight="1" x14ac:dyDescent="0.25">
      <c r="A2" s="143" t="s">
        <v>36</v>
      </c>
      <c r="B2" s="143"/>
      <c r="C2" s="128"/>
      <c r="D2" s="17"/>
      <c r="E2" s="17"/>
      <c r="F2" s="17"/>
      <c r="G2" s="17"/>
      <c r="H2" s="17"/>
      <c r="I2" s="17"/>
      <c r="J2" s="17"/>
      <c r="K2" s="17"/>
    </row>
    <row r="3" spans="1:11" s="16" customFormat="1" ht="18" x14ac:dyDescent="0.25">
      <c r="A3" s="110"/>
      <c r="B3" s="110"/>
      <c r="C3" s="61"/>
      <c r="D3" s="17"/>
      <c r="E3" s="17"/>
      <c r="F3" s="17"/>
      <c r="G3" s="17"/>
      <c r="H3" s="17"/>
      <c r="I3" s="17"/>
      <c r="J3" s="17"/>
      <c r="K3" s="17"/>
    </row>
    <row r="4" spans="1:11" s="16" customFormat="1" ht="18" x14ac:dyDescent="0.25">
      <c r="A4" s="18" t="s">
        <v>65</v>
      </c>
      <c r="B4" s="19"/>
      <c r="C4" s="62"/>
    </row>
    <row r="5" spans="1:11" s="16" customFormat="1" ht="15.6" x14ac:dyDescent="0.2">
      <c r="A5" s="20"/>
      <c r="B5" s="67" t="s">
        <v>67</v>
      </c>
      <c r="C5" s="62"/>
    </row>
    <row r="6" spans="1:11" s="70" customFormat="1" ht="15.6" x14ac:dyDescent="0.3">
      <c r="A6" s="68"/>
      <c r="B6" s="10"/>
      <c r="C6" s="69"/>
    </row>
    <row r="7" spans="1:11" s="16" customFormat="1" ht="15.6" x14ac:dyDescent="0.3">
      <c r="A7" s="22"/>
      <c r="B7" s="10"/>
      <c r="C7" s="62"/>
    </row>
    <row r="8" spans="1:11" s="23" customFormat="1" ht="31.2" x14ac:dyDescent="0.25">
      <c r="A8" s="78"/>
      <c r="B8" s="79" t="s">
        <v>25</v>
      </c>
      <c r="C8" s="80" t="s">
        <v>45</v>
      </c>
      <c r="G8" s="59"/>
    </row>
    <row r="9" spans="1:11" s="21" customFormat="1" ht="18" customHeight="1" x14ac:dyDescent="0.25">
      <c r="A9" s="100"/>
      <c r="B9" s="101" t="str">
        <f>'NE 01 - OP 332 Hono Etudes APS'!A10</f>
        <v>APS (Concours)</v>
      </c>
      <c r="C9" s="102">
        <f>+'NE 01 - OP 332 Hono Etudes APS'!L10</f>
        <v>38500</v>
      </c>
      <c r="E9" s="106"/>
      <c r="F9" s="107"/>
      <c r="G9" s="106"/>
    </row>
    <row r="10" spans="1:11" s="21" customFormat="1" ht="18" customHeight="1" x14ac:dyDescent="0.25">
      <c r="A10" s="81"/>
      <c r="B10" s="99" t="str">
        <f>'NE 01 - OP 332 Hono Etudes APS'!A11</f>
        <v>APD (yc Permis de construire et dossiers administratifs)</v>
      </c>
      <c r="C10" s="65">
        <f>+'NE 01 - OP 332 Hono Etudes APS'!L11</f>
        <v>183092.83</v>
      </c>
      <c r="E10" s="106"/>
      <c r="F10" s="107"/>
    </row>
    <row r="11" spans="1:11" s="21" customFormat="1" ht="18" customHeight="1" x14ac:dyDescent="0.25">
      <c r="A11" s="81"/>
      <c r="B11" s="99" t="str">
        <f>'NE 01 - OP 332 Hono Etudes APS'!A12</f>
        <v>PRO</v>
      </c>
      <c r="C11" s="65">
        <f>+'NE 01 - OP 332 Hono Etudes APS'!L12</f>
        <v>168980.87</v>
      </c>
      <c r="E11" s="106"/>
      <c r="F11" s="107"/>
    </row>
    <row r="12" spans="1:11" s="21" customFormat="1" ht="18" customHeight="1" x14ac:dyDescent="0.25">
      <c r="A12" s="81"/>
      <c r="B12" s="99" t="str">
        <f>'NE 01 - OP 332 Hono Etudes APS'!A13</f>
        <v>EXE, VISA, SYN</v>
      </c>
      <c r="C12" s="65">
        <f>+'NE 01 - OP 332 Hono Etudes APS'!L13</f>
        <v>55423.299999999996</v>
      </c>
      <c r="E12" s="106"/>
      <c r="F12" s="107"/>
    </row>
    <row r="13" spans="1:11" s="21" customFormat="1" ht="18" customHeight="1" x14ac:dyDescent="0.25">
      <c r="A13" s="81"/>
      <c r="B13" s="99" t="str">
        <f>'NE 01 - OP 332 Hono Etudes APS'!A14</f>
        <v>DET</v>
      </c>
      <c r="C13" s="65">
        <f>+'NE 01 - OP 332 Hono Etudes APS'!L14</f>
        <v>40663.849999999991</v>
      </c>
      <c r="E13" s="106"/>
      <c r="F13" s="107"/>
    </row>
    <row r="14" spans="1:11" s="21" customFormat="1" ht="18" customHeight="1" x14ac:dyDescent="0.25">
      <c r="A14" s="81"/>
      <c r="B14" s="99" t="str">
        <f>'NE 01 - OP 332 Hono Etudes APS'!A15</f>
        <v>AOR et GPA</v>
      </c>
      <c r="C14" s="65">
        <f>+'NE 01 - OP 332 Hono Etudes APS'!L15</f>
        <v>17821.809999999998</v>
      </c>
      <c r="E14" s="106"/>
      <c r="F14" s="107"/>
    </row>
    <row r="15" spans="1:11" s="21" customFormat="1" ht="18" customHeight="1" x14ac:dyDescent="0.25">
      <c r="A15" s="81"/>
      <c r="B15" s="99" t="str">
        <f>'NE 01 - OP 332 Hono Etudes APS'!A16</f>
        <v>OPC</v>
      </c>
      <c r="C15" s="65">
        <f>+'NE 01 - OP 332 Hono Etudes APS'!L16</f>
        <v>120163.62999999999</v>
      </c>
      <c r="E15" s="106"/>
      <c r="F15" s="107"/>
    </row>
    <row r="16" spans="1:11" s="21" customFormat="1" ht="18" customHeight="1" x14ac:dyDescent="0.25">
      <c r="A16" s="103"/>
      <c r="B16" s="104" t="str">
        <f>'NE 01 - OP 332 Hono Etudes APS'!A17</f>
        <v>CSSI</v>
      </c>
      <c r="C16" s="105">
        <f>+'NE 01 - OP 332 Hono Etudes APS'!L17</f>
        <v>6325.49</v>
      </c>
      <c r="E16" s="106"/>
      <c r="F16" s="107"/>
    </row>
    <row r="17" spans="1:5" s="23" customFormat="1" ht="15.6" x14ac:dyDescent="0.25">
      <c r="A17" s="82"/>
      <c r="B17" s="83" t="s">
        <v>16</v>
      </c>
      <c r="C17" s="84">
        <f>SUM(C9:C16)</f>
        <v>630971.77999999991</v>
      </c>
      <c r="E17" s="73"/>
    </row>
    <row r="18" spans="1:5" s="16" customFormat="1" ht="15.6" x14ac:dyDescent="0.25">
      <c r="B18" s="24"/>
      <c r="C18" s="63"/>
      <c r="E18" s="74"/>
    </row>
    <row r="19" spans="1:5" s="23" customFormat="1" ht="31.2" x14ac:dyDescent="0.25">
      <c r="A19" s="78"/>
      <c r="B19" s="79" t="s">
        <v>24</v>
      </c>
      <c r="C19" s="80" t="s">
        <v>45</v>
      </c>
    </row>
    <row r="20" spans="1:5" ht="21" customHeight="1" x14ac:dyDescent="0.25">
      <c r="A20" s="91">
        <v>1</v>
      </c>
      <c r="B20" s="95" t="s">
        <v>27</v>
      </c>
      <c r="C20" s="92">
        <v>17020</v>
      </c>
    </row>
    <row r="21" spans="1:5" ht="21" customHeight="1" x14ac:dyDescent="0.25">
      <c r="A21" s="85">
        <v>2</v>
      </c>
      <c r="B21" s="96" t="s">
        <v>39</v>
      </c>
      <c r="C21" s="66">
        <v>164091</v>
      </c>
    </row>
    <row r="22" spans="1:5" ht="21" customHeight="1" x14ac:dyDescent="0.25">
      <c r="A22" s="85">
        <v>3</v>
      </c>
      <c r="B22" s="97" t="s">
        <v>40</v>
      </c>
      <c r="C22" s="66">
        <v>72908</v>
      </c>
    </row>
    <row r="23" spans="1:5" ht="21" customHeight="1" x14ac:dyDescent="0.25">
      <c r="A23" s="85">
        <v>4</v>
      </c>
      <c r="B23" s="97" t="s">
        <v>41</v>
      </c>
      <c r="C23" s="66">
        <v>115617.5</v>
      </c>
    </row>
    <row r="24" spans="1:5" ht="21" customHeight="1" x14ac:dyDescent="0.25">
      <c r="A24" s="85">
        <v>5</v>
      </c>
      <c r="B24" s="97" t="s">
        <v>42</v>
      </c>
      <c r="C24" s="66">
        <v>763226.83799999999</v>
      </c>
    </row>
    <row r="25" spans="1:5" ht="21" customHeight="1" x14ac:dyDescent="0.25">
      <c r="A25" s="85">
        <v>6</v>
      </c>
      <c r="B25" s="97" t="s">
        <v>28</v>
      </c>
      <c r="C25" s="66">
        <v>163023.74</v>
      </c>
    </row>
    <row r="26" spans="1:5" ht="21" customHeight="1" x14ac:dyDescent="0.25">
      <c r="A26" s="85">
        <v>7</v>
      </c>
      <c r="B26" s="97" t="s">
        <v>23</v>
      </c>
      <c r="C26" s="66">
        <v>128717.84999999999</v>
      </c>
    </row>
    <row r="27" spans="1:5" ht="21" customHeight="1" x14ac:dyDescent="0.25">
      <c r="A27" s="85">
        <v>8</v>
      </c>
      <c r="B27" s="97" t="s">
        <v>29</v>
      </c>
      <c r="C27" s="66">
        <v>189140.03900000005</v>
      </c>
    </row>
    <row r="28" spans="1:5" ht="21" customHeight="1" x14ac:dyDescent="0.25">
      <c r="A28" s="85">
        <v>9</v>
      </c>
      <c r="B28" s="97" t="s">
        <v>30</v>
      </c>
      <c r="C28" s="66">
        <v>252559.37500000003</v>
      </c>
    </row>
    <row r="29" spans="1:5" ht="21" customHeight="1" x14ac:dyDescent="0.25">
      <c r="A29" s="85">
        <v>10</v>
      </c>
      <c r="B29" s="97" t="s">
        <v>22</v>
      </c>
      <c r="C29" s="66">
        <v>47380</v>
      </c>
    </row>
    <row r="30" spans="1:5" ht="21" customHeight="1" x14ac:dyDescent="0.25">
      <c r="A30" s="85">
        <v>11</v>
      </c>
      <c r="B30" s="97" t="s">
        <v>21</v>
      </c>
      <c r="C30" s="66">
        <v>221363.7</v>
      </c>
    </row>
    <row r="31" spans="1:5" ht="21" customHeight="1" x14ac:dyDescent="0.25">
      <c r="A31" s="85">
        <v>12</v>
      </c>
      <c r="B31" s="97" t="s">
        <v>43</v>
      </c>
      <c r="C31" s="66">
        <v>232424.39999999997</v>
      </c>
    </row>
    <row r="32" spans="1:5" ht="21" customHeight="1" x14ac:dyDescent="0.25">
      <c r="A32" s="85">
        <v>13</v>
      </c>
      <c r="B32" s="97" t="s">
        <v>20</v>
      </c>
      <c r="C32" s="66">
        <v>53972.499999999993</v>
      </c>
    </row>
    <row r="33" spans="1:5" ht="21" customHeight="1" x14ac:dyDescent="0.25">
      <c r="A33" s="85">
        <v>14</v>
      </c>
      <c r="B33" s="97" t="s">
        <v>31</v>
      </c>
      <c r="C33" s="66">
        <v>90550.700000000012</v>
      </c>
    </row>
    <row r="34" spans="1:5" ht="21" customHeight="1" x14ac:dyDescent="0.25">
      <c r="A34" s="85" t="s">
        <v>60</v>
      </c>
      <c r="B34" s="97" t="s">
        <v>58</v>
      </c>
      <c r="C34" s="66">
        <v>204241.61</v>
      </c>
    </row>
    <row r="35" spans="1:5" ht="21" customHeight="1" x14ac:dyDescent="0.25">
      <c r="A35" s="85" t="s">
        <v>61</v>
      </c>
      <c r="B35" s="97" t="s">
        <v>59</v>
      </c>
      <c r="C35" s="66">
        <v>506101.19999999995</v>
      </c>
    </row>
    <row r="36" spans="1:5" ht="21" customHeight="1" x14ac:dyDescent="0.25">
      <c r="A36" s="85">
        <v>16</v>
      </c>
      <c r="B36" s="97" t="s">
        <v>37</v>
      </c>
      <c r="C36" s="66">
        <v>0</v>
      </c>
    </row>
    <row r="37" spans="1:5" ht="21" customHeight="1" x14ac:dyDescent="0.25">
      <c r="A37" s="85">
        <v>17</v>
      </c>
      <c r="B37" s="97" t="s">
        <v>19</v>
      </c>
      <c r="C37" s="66">
        <v>360747.8</v>
      </c>
    </row>
    <row r="38" spans="1:5" ht="21" customHeight="1" x14ac:dyDescent="0.25">
      <c r="A38" s="85">
        <v>18</v>
      </c>
      <c r="B38" s="97" t="s">
        <v>44</v>
      </c>
      <c r="C38" s="66">
        <v>3450</v>
      </c>
    </row>
    <row r="39" spans="1:5" ht="21" customHeight="1" x14ac:dyDescent="0.25">
      <c r="A39" s="85">
        <v>19</v>
      </c>
      <c r="B39" s="97" t="s">
        <v>18</v>
      </c>
      <c r="C39" s="66">
        <v>181062.5</v>
      </c>
    </row>
    <row r="40" spans="1:5" ht="21" customHeight="1" x14ac:dyDescent="0.25">
      <c r="A40" s="93">
        <v>20</v>
      </c>
      <c r="B40" s="98" t="s">
        <v>32</v>
      </c>
      <c r="C40" s="94">
        <v>86899.199999999997</v>
      </c>
    </row>
    <row r="41" spans="1:5" s="26" customFormat="1" ht="15.6" x14ac:dyDescent="0.25">
      <c r="A41" s="86"/>
      <c r="B41" s="83" t="s">
        <v>17</v>
      </c>
      <c r="C41" s="87">
        <f>SUM(C20:C40)</f>
        <v>3854497.9520000005</v>
      </c>
      <c r="E41" s="77"/>
    </row>
    <row r="42" spans="1:5" s="27" customFormat="1" ht="15.6" x14ac:dyDescent="0.25">
      <c r="A42" s="142"/>
      <c r="B42" s="142"/>
      <c r="C42" s="109"/>
    </row>
    <row r="43" spans="1:5" s="27" customFormat="1" ht="26.25" customHeight="1" x14ac:dyDescent="0.25">
      <c r="A43" s="88"/>
      <c r="B43" s="89" t="s">
        <v>62</v>
      </c>
      <c r="C43" s="90">
        <f>C17+C41</f>
        <v>4485469.7320000008</v>
      </c>
      <c r="E43" s="76"/>
    </row>
  </sheetData>
  <mergeCells count="2">
    <mergeCell ref="A42:B42"/>
    <mergeCell ref="A2:B2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1" orientation="portrait" r:id="rId1"/>
  <headerFooter>
    <oddFooter>&amp;C&amp;K000000&amp;F&amp;R&amp;9&amp;K000000&amp;P/&amp;N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Pdg NE 01 - OP 332 APS</vt:lpstr>
      <vt:lpstr>NE 01 - OP 332 Hono Etudes APS</vt:lpstr>
      <vt:lpstr>NE 01 - OP 332 Travaux APS</vt:lpstr>
      <vt:lpstr>'NE 01 - OP 332 Hono Etudes APS'!Zone_d_impression</vt:lpstr>
      <vt:lpstr>'NE 01 - OP 332 Travaux APS'!Zone_d_impression</vt:lpstr>
    </vt:vector>
  </TitlesOfParts>
  <Manager/>
  <Company>BD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3SCONCEPT</dc:creator>
  <cp:keywords/>
  <dc:description/>
  <cp:lastModifiedBy>BUISSON Sylvain</cp:lastModifiedBy>
  <cp:lastPrinted>2022-09-14T13:57:18Z</cp:lastPrinted>
  <dcterms:created xsi:type="dcterms:W3CDTF">1999-12-15T11:11:55Z</dcterms:created>
  <dcterms:modified xsi:type="dcterms:W3CDTF">2022-12-06T18:18:37Z</dcterms:modified>
  <cp:category/>
</cp:coreProperties>
</file>