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43toulonwi11\tln_tag_pfafse\PARTAGE\TRAVAIL-COLLABORATIF\VISA ELECTRO BAP\GAVAZZI\DAF_2023_000623\DCE+RC\"/>
    </mc:Choice>
  </mc:AlternateContent>
  <bookViews>
    <workbookView xWindow="0" yWindow="0" windowWidth="28800" windowHeight="120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51" i="1"/>
  <c r="G50" i="1"/>
  <c r="G43" i="1"/>
  <c r="G46" i="1"/>
  <c r="G30" i="1"/>
  <c r="G29" i="1"/>
  <c r="G26" i="1"/>
  <c r="G25" i="1"/>
  <c r="G24" i="1"/>
  <c r="G23" i="1"/>
  <c r="G22" i="1"/>
  <c r="G18" i="1"/>
  <c r="G19" i="1"/>
  <c r="G17" i="1"/>
  <c r="G16" i="1"/>
  <c r="G15" i="1"/>
  <c r="G14" i="1"/>
  <c r="G13" i="1"/>
  <c r="H65" i="1" l="1"/>
  <c r="G62" i="1"/>
  <c r="G63" i="1"/>
  <c r="G64" i="1"/>
  <c r="G61" i="1"/>
  <c r="H59" i="1"/>
  <c r="G56" i="1"/>
  <c r="G57" i="1"/>
  <c r="G58" i="1"/>
  <c r="G55" i="1"/>
  <c r="H53" i="1"/>
  <c r="H48" i="1"/>
  <c r="G40" i="1"/>
  <c r="G39" i="1"/>
  <c r="H41" i="1"/>
  <c r="G34" i="1"/>
  <c r="G35" i="1"/>
  <c r="G36" i="1"/>
  <c r="G33" i="1"/>
  <c r="H37" i="1"/>
  <c r="H31" i="1"/>
  <c r="H27" i="1"/>
  <c r="H20" i="1"/>
  <c r="H11" i="1"/>
  <c r="G10" i="1"/>
  <c r="G9" i="1"/>
  <c r="H44" i="1" l="1"/>
  <c r="F73" i="1" s="1"/>
</calcChain>
</file>

<file path=xl/sharedStrings.xml><?xml version="1.0" encoding="utf-8"?>
<sst xmlns="http://schemas.openxmlformats.org/spreadsheetml/2006/main" count="137" uniqueCount="104">
  <si>
    <t>§CCTP</t>
  </si>
  <si>
    <t>Prestations</t>
  </si>
  <si>
    <t>6.3</t>
  </si>
  <si>
    <t>6.2</t>
  </si>
  <si>
    <t>DESHERBAGE (C) m²</t>
  </si>
  <si>
    <t>6.6</t>
  </si>
  <si>
    <t>ENTRETIEN ET TAILLE DES MASSIFS (D) m²</t>
  </si>
  <si>
    <t>6.13</t>
  </si>
  <si>
    <t>6.8.2</t>
  </si>
  <si>
    <t>6.9.2</t>
  </si>
  <si>
    <t>6.7</t>
  </si>
  <si>
    <t>6.14</t>
  </si>
  <si>
    <t>6.11</t>
  </si>
  <si>
    <t>6.15</t>
  </si>
  <si>
    <t>FAUCHAGE (A) m²</t>
  </si>
  <si>
    <t>Ligne</t>
  </si>
  <si>
    <t>Site</t>
  </si>
  <si>
    <t>Nombre d'interventions
annuelles demandées
(b)</t>
  </si>
  <si>
    <t>Superficie/Quantité totale Annuelle
(axb)</t>
  </si>
  <si>
    <t>Prix forfaitaire Annuel H.T pour la superficie/quantité totale</t>
  </si>
  <si>
    <t>Superficie/Quantité 
m²/ml / unité
+ OU -10% par passage
(a)</t>
  </si>
  <si>
    <t>Sous-total Désherbage</t>
  </si>
  <si>
    <t>Sous-total Entretien et taille des massifs</t>
  </si>
  <si>
    <t>Sous-total Entretien et taille des haies &gt; 1,5m</t>
  </si>
  <si>
    <t>Sous-total Elagage &lt; 3m</t>
  </si>
  <si>
    <t>Sous-total Elagage &gt; 3m</t>
  </si>
  <si>
    <t>Sous-total Lutte contre chenille processionnaire</t>
  </si>
  <si>
    <t>Sous-total Nettoyage des clôtures</t>
  </si>
  <si>
    <t>Sous-total Nettoyage de zone</t>
  </si>
  <si>
    <t>Taux de T.V.A
applicable</t>
  </si>
  <si>
    <t>Le soumissionaire renseigne uniquement la colonne Prix forfaitaire Annuel H.T pour la superficie/quantité totale (colonne H) ainsi que la case taux de T.V.A</t>
  </si>
  <si>
    <t>Zone OPS B.A 115</t>
  </si>
  <si>
    <t>Zone fauchage (zone OPS BA 115)</t>
  </si>
  <si>
    <t>Zone risque incendie (division munition + SEO)</t>
  </si>
  <si>
    <t>B.A 115</t>
  </si>
  <si>
    <t>P1 zone vie BA 115</t>
  </si>
  <si>
    <t xml:space="preserve">P2 zone vie BA115 </t>
  </si>
  <si>
    <t>P2 Tonte sans outillage thermique (forage château d'eau)</t>
  </si>
  <si>
    <t>P1 Chenils BA 115 + Chenils CPOCAA</t>
  </si>
  <si>
    <t>Quartier Geille</t>
  </si>
  <si>
    <t>P1 quartier GEILLE (voir plan)</t>
  </si>
  <si>
    <t>Quartier Bonnet d'Honnieres</t>
  </si>
  <si>
    <t>P1 Quartier Bonnet D'Honnieres</t>
  </si>
  <si>
    <t>Villa Colonel</t>
  </si>
  <si>
    <t xml:space="preserve">P1 Villa colonel </t>
  </si>
  <si>
    <t>TONTE DES ZONES ENGAZONNÉES (Tonte) (B) m²</t>
  </si>
  <si>
    <t xml:space="preserve">Sous-total Tonte </t>
  </si>
  <si>
    <t xml:space="preserve">Sous-total Fauchage </t>
  </si>
  <si>
    <t>Zone vie abords route accès chantier RAF5</t>
  </si>
  <si>
    <t>Zone OPS (merlons)</t>
  </si>
  <si>
    <t xml:space="preserve">Balises plate forme </t>
  </si>
  <si>
    <t>Rochefort en Valdaine</t>
  </si>
  <si>
    <t>Rochefort en Valdaine (radar hors site)</t>
  </si>
  <si>
    <t>Mornas</t>
  </si>
  <si>
    <t>Mornas (Radar hors site)</t>
  </si>
  <si>
    <t>Zone vie BA 115 (entrée base + PC commandement + abords place d'armes + stèle)</t>
  </si>
  <si>
    <t>Entrée extérieure</t>
  </si>
  <si>
    <t>Zone vie BA115</t>
  </si>
  <si>
    <t>Bonnet d'Honnières</t>
  </si>
  <si>
    <t>CIRFA</t>
  </si>
  <si>
    <t>Zone vie Ba115 oliviers abords PC Commandement</t>
  </si>
  <si>
    <t>CIRFA muriers platanes</t>
  </si>
  <si>
    <t>Zone vie BA115 (muriers platane-oliviers)</t>
  </si>
  <si>
    <t>Zone BA 115 vie + OPS pins maritime (écopiège)</t>
  </si>
  <si>
    <t>Cloture périphérique BA 115 (10500mlx2m)</t>
  </si>
  <si>
    <t>Clôture route accès chantier 
RAF 5 (750mlx2m)</t>
  </si>
  <si>
    <t>Inter clôture ex DAMS (750mlx6m)</t>
  </si>
  <si>
    <t xml:space="preserve">Nettoyage des bordures et voiries de la zone BA 115 vie </t>
  </si>
  <si>
    <t>Nettoyage des bordures et voiries du Quartier Geille</t>
  </si>
  <si>
    <t>Nettoyage bordures et voiries du quartier Bonnet D'honnières</t>
  </si>
  <si>
    <t>Nettoyage bordures et voiries du CIRFA</t>
  </si>
  <si>
    <t>Zone vie BA 115</t>
  </si>
  <si>
    <t>Bonnet d'Honnieres</t>
  </si>
  <si>
    <t>Sous-total Ramassage des feuilles et aiguilles de pins</t>
  </si>
  <si>
    <t xml:space="preserve">MONTANT FORFAITAIRE H.T ANNUEL LOT 2 </t>
  </si>
  <si>
    <t>Les moyens de mise en hauteur sont inclus dans le prix des prestations</t>
  </si>
  <si>
    <r>
      <t xml:space="preserve">4
</t>
    </r>
    <r>
      <rPr>
        <sz val="10"/>
        <rFont val="Calibri"/>
        <family val="2"/>
        <scheme val="minor"/>
      </rPr>
      <t>(avril/juin/septembre/novembre)</t>
    </r>
  </si>
  <si>
    <r>
      <t xml:space="preserve">12
</t>
    </r>
    <r>
      <rPr>
        <sz val="10"/>
        <rFont val="Calibri"/>
        <family val="2"/>
        <scheme val="minor"/>
      </rPr>
      <t>(2 passages en mars/avril/mai/juin/ 1 passage août/septembre/octobre/novembre)</t>
    </r>
  </si>
  <si>
    <r>
      <t xml:space="preserve">8
</t>
    </r>
    <r>
      <rPr>
        <sz val="10"/>
        <rFont val="Calibri"/>
        <family val="2"/>
        <scheme val="minor"/>
      </rPr>
      <t>(1 passage en mars/avril/juin/août/septembre/octobre/ 2 passages en mai)</t>
    </r>
  </si>
  <si>
    <r>
      <t xml:space="preserve">8
</t>
    </r>
    <r>
      <rPr>
        <sz val="10"/>
        <rFont val="Calibri"/>
        <family val="2"/>
        <scheme val="minor"/>
      </rPr>
      <t>(1 passage en avril/mai/juin/août/septembre/novembre/ 2 passages en mars)</t>
    </r>
  </si>
  <si>
    <r>
      <t xml:space="preserve">10
</t>
    </r>
    <r>
      <rPr>
        <sz val="10"/>
        <rFont val="Calibri"/>
        <family val="2"/>
        <scheme val="minor"/>
      </rPr>
      <t>(2 passages en mars/avril/mai/ 1 passage juin/août/septembre/octobre)</t>
    </r>
  </si>
  <si>
    <r>
      <t xml:space="preserve">8
</t>
    </r>
    <r>
      <rPr>
        <sz val="10"/>
        <rFont val="Calibri"/>
        <family val="2"/>
        <scheme val="minor"/>
      </rPr>
      <t>(mars/avril/mai/juin/ août/septembre/octobre/novembre)</t>
    </r>
  </si>
  <si>
    <r>
      <t xml:space="preserve">2
</t>
    </r>
    <r>
      <rPr>
        <sz val="10"/>
        <rFont val="Calibri"/>
        <family val="2"/>
        <scheme val="minor"/>
      </rPr>
      <t>(juin/octobre)</t>
    </r>
  </si>
  <si>
    <r>
      <t xml:space="preserve">3
</t>
    </r>
    <r>
      <rPr>
        <sz val="10"/>
        <rFont val="Calibri"/>
        <family val="2"/>
        <scheme val="minor"/>
      </rPr>
      <t>(mars/juin/novembre)</t>
    </r>
  </si>
  <si>
    <r>
      <t xml:space="preserve">2
</t>
    </r>
    <r>
      <rPr>
        <sz val="10"/>
        <rFont val="Calibri"/>
        <family val="2"/>
        <scheme val="minor"/>
      </rPr>
      <t>(avril/septembre)</t>
    </r>
  </si>
  <si>
    <r>
      <t xml:space="preserve">2
</t>
    </r>
    <r>
      <rPr>
        <sz val="10"/>
        <rFont val="Calibri"/>
        <family val="2"/>
        <scheme val="minor"/>
      </rPr>
      <t>(avril/novembre)</t>
    </r>
  </si>
  <si>
    <r>
      <t xml:space="preserve">1
</t>
    </r>
    <r>
      <rPr>
        <sz val="10"/>
        <rFont val="Calibri"/>
        <family val="2"/>
        <scheme val="minor"/>
      </rPr>
      <t>(février)</t>
    </r>
  </si>
  <si>
    <r>
      <t xml:space="preserve">1
</t>
    </r>
    <r>
      <rPr>
        <sz val="10"/>
        <rFont val="Calibri"/>
        <family val="2"/>
        <scheme val="minor"/>
      </rPr>
      <t>(mars)</t>
    </r>
  </si>
  <si>
    <r>
      <t xml:space="preserve">1
</t>
    </r>
    <r>
      <rPr>
        <sz val="10"/>
        <rFont val="Calibri"/>
        <family val="2"/>
        <scheme val="minor"/>
      </rPr>
      <t>(janvier)</t>
    </r>
  </si>
  <si>
    <r>
      <t xml:space="preserve">6
</t>
    </r>
    <r>
      <rPr>
        <sz val="10"/>
        <rFont val="Calibri"/>
        <family val="2"/>
        <scheme val="minor"/>
      </rPr>
      <t>(avril/mai/juin/septembre/octobre/novembre)</t>
    </r>
  </si>
  <si>
    <r>
      <t xml:space="preserve">3
</t>
    </r>
    <r>
      <rPr>
        <sz val="10"/>
        <rFont val="Calibri"/>
        <family val="2"/>
        <scheme val="minor"/>
      </rPr>
      <t>(juin/septembre/novembre)</t>
    </r>
  </si>
  <si>
    <r>
      <t xml:space="preserve">2
</t>
    </r>
    <r>
      <rPr>
        <sz val="10"/>
        <rFont val="Calibri"/>
        <family val="2"/>
        <scheme val="minor"/>
      </rPr>
      <t>(juillet/décembre)</t>
    </r>
  </si>
  <si>
    <r>
      <t xml:space="preserve">5
</t>
    </r>
    <r>
      <rPr>
        <sz val="10"/>
        <rFont val="Calibri"/>
        <family val="2"/>
        <scheme val="minor"/>
      </rPr>
      <t>(janvier/février/mars/novembre/décembre)</t>
    </r>
  </si>
  <si>
    <r>
      <t xml:space="preserve">10
</t>
    </r>
    <r>
      <rPr>
        <sz val="10"/>
        <rFont val="Calibri"/>
        <family val="2"/>
        <scheme val="minor"/>
      </rPr>
      <t>(/févriermars/avril/mai/juin/août/septembre/octobre/novembre/Décembre)</t>
    </r>
  </si>
  <si>
    <t>ENTRETIEN ET TAILLE DES HAIES &gt;1,5m (E) ml</t>
  </si>
  <si>
    <t>ELAGAGE &lt; 3m (F) QTE</t>
  </si>
  <si>
    <t>ELAGAGE (ENTRE 3M ET 6M) (G) QTE</t>
  </si>
  <si>
    <t>NETTOYAGE DES CLÔTURES GRILLAGÉES-CLÔTURES PÉRIPHÉRIQUES (I) ml</t>
  </si>
  <si>
    <t>NETTOYAGE DE ZONE(J) ml</t>
  </si>
  <si>
    <t>RAMASSAGE DES FEUILLES, AIGUILLES DE PINS ETC... (K) m²</t>
  </si>
  <si>
    <t>Bordereau des Prix Forfaitaires des Prestations Continues (BPF)
Lot n°2</t>
  </si>
  <si>
    <t>Prestations d’entretien des espaces extérieurs au profit des différentes entités soutenues par le GSBdD Istres-Orange-Salon de Provence, situées dans les départements du Vaucluse et de la  Drôme.</t>
  </si>
  <si>
    <t>TRAITEMENT DE LUTTE CONTRE LA CHENILLE PROCESSIONNAIRE PAR ECO-PIEGES (H) QTE</t>
  </si>
  <si>
    <t>B.A 115 / Quartiers Geille et Bonnet d'Honnières - Orange / CIRFA Avignon / Rochefort en Valdaine/Mornas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</si>
</sst>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3" fillId="0" borderId="4" xfId="3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4" fillId="0" borderId="3" xfId="3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4" fillId="4" borderId="3" xfId="0" applyNumberFormat="1" applyFont="1" applyFill="1" applyBorder="1" applyAlignment="1">
      <alignment horizontal="center" vertical="center" wrapText="1"/>
    </xf>
    <xf numFmtId="3" fontId="3" fillId="0" borderId="3" xfId="3" applyNumberFormat="1" applyFont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4" fontId="5" fillId="0" borderId="0" xfId="2" applyFont="1"/>
    <xf numFmtId="0" fontId="7" fillId="0" borderId="0" xfId="0" applyFont="1"/>
    <xf numFmtId="0" fontId="8" fillId="0" borderId="0" xfId="0" applyFont="1" applyBorder="1" applyAlignment="1">
      <alignment vertical="center"/>
    </xf>
    <xf numFmtId="0" fontId="0" fillId="0" borderId="0" xfId="0" applyBorder="1" applyAlignment="1"/>
    <xf numFmtId="3" fontId="4" fillId="0" borderId="3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5" fillId="0" borderId="0" xfId="0" applyFont="1"/>
    <xf numFmtId="0" fontId="4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4" fillId="0" borderId="4" xfId="3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3" fontId="4" fillId="0" borderId="5" xfId="3" applyNumberFormat="1" applyFont="1" applyBorder="1" applyAlignment="1">
      <alignment horizontal="center" vertical="center" wrapText="1"/>
    </xf>
    <xf numFmtId="0" fontId="3" fillId="0" borderId="27" xfId="3" applyFont="1" applyBorder="1" applyAlignment="1">
      <alignment horizontal="center" vertical="center"/>
    </xf>
    <xf numFmtId="44" fontId="3" fillId="0" borderId="28" xfId="2" applyFont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/>
    </xf>
    <xf numFmtId="44" fontId="4" fillId="0" borderId="28" xfId="2" applyFont="1" applyFill="1" applyBorder="1" applyAlignment="1">
      <alignment horizontal="center" vertical="center" wrapText="1"/>
    </xf>
    <xf numFmtId="44" fontId="4" fillId="0" borderId="26" xfId="2" applyFont="1" applyFill="1" applyBorder="1" applyAlignment="1">
      <alignment horizontal="center" vertical="center" wrapText="1"/>
    </xf>
    <xf numFmtId="44" fontId="4" fillId="4" borderId="28" xfId="2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/>
    </xf>
    <xf numFmtId="44" fontId="4" fillId="4" borderId="30" xfId="2" applyFont="1" applyFill="1" applyBorder="1" applyAlignment="1">
      <alignment horizontal="center" vertical="center" wrapText="1"/>
    </xf>
    <xf numFmtId="3" fontId="4" fillId="4" borderId="28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44" fontId="4" fillId="0" borderId="24" xfId="2" applyFont="1" applyFill="1" applyBorder="1" applyAlignment="1">
      <alignment horizontal="center" vertical="center" wrapText="1"/>
    </xf>
    <xf numFmtId="44" fontId="4" fillId="0" borderId="34" xfId="2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3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3" fillId="6" borderId="25" xfId="3" applyFont="1" applyFill="1" applyBorder="1" applyAlignment="1">
      <alignment horizontal="center" vertical="center"/>
    </xf>
    <xf numFmtId="0" fontId="3" fillId="6" borderId="1" xfId="3" applyFont="1" applyFill="1" applyBorder="1" applyAlignment="1">
      <alignment horizontal="center" vertical="center"/>
    </xf>
    <xf numFmtId="0" fontId="3" fillId="6" borderId="26" xfId="3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3" borderId="25" xfId="3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26" xfId="3" applyFont="1" applyFill="1" applyBorder="1" applyAlignment="1">
      <alignment horizontal="center" vertical="center"/>
    </xf>
    <xf numFmtId="3" fontId="4" fillId="0" borderId="4" xfId="3" applyNumberFormat="1" applyFont="1" applyBorder="1" applyAlignment="1">
      <alignment horizontal="center" vertical="center" wrapText="1"/>
    </xf>
    <xf numFmtId="3" fontId="4" fillId="0" borderId="6" xfId="3" applyNumberFormat="1" applyFont="1" applyBorder="1" applyAlignment="1">
      <alignment horizontal="center" vertical="center" wrapText="1"/>
    </xf>
    <xf numFmtId="0" fontId="13" fillId="2" borderId="18" xfId="3" applyFont="1" applyFill="1" applyBorder="1" applyAlignment="1">
      <alignment horizontal="center" vertical="center" wrapText="1"/>
    </xf>
    <xf numFmtId="0" fontId="6" fillId="2" borderId="19" xfId="3" applyFont="1" applyFill="1" applyBorder="1" applyAlignment="1">
      <alignment horizontal="center" vertical="center" wrapText="1"/>
    </xf>
    <xf numFmtId="0" fontId="6" fillId="2" borderId="20" xfId="3" applyFont="1" applyFill="1" applyBorder="1" applyAlignment="1">
      <alignment horizontal="center" vertical="center" wrapText="1"/>
    </xf>
    <xf numFmtId="0" fontId="6" fillId="2" borderId="21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6" fillId="2" borderId="22" xfId="3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3" fontId="4" fillId="4" borderId="6" xfId="0" applyNumberFormat="1" applyFont="1" applyFill="1" applyBorder="1" applyAlignment="1">
      <alignment horizontal="center" vertical="center" wrapText="1"/>
    </xf>
    <xf numFmtId="0" fontId="3" fillId="6" borderId="25" xfId="3" applyFont="1" applyFill="1" applyBorder="1" applyAlignment="1">
      <alignment horizontal="right" vertical="center"/>
    </xf>
    <xf numFmtId="0" fontId="3" fillId="6" borderId="1" xfId="3" applyFont="1" applyFill="1" applyBorder="1" applyAlignment="1">
      <alignment horizontal="right" vertical="center"/>
    </xf>
    <xf numFmtId="0" fontId="3" fillId="6" borderId="2" xfId="3" applyFont="1" applyFill="1" applyBorder="1" applyAlignment="1">
      <alignment horizontal="right" vertical="center"/>
    </xf>
    <xf numFmtId="0" fontId="6" fillId="4" borderId="23" xfId="3" applyFont="1" applyFill="1" applyBorder="1" applyAlignment="1">
      <alignment horizontal="center" vertical="center" wrapText="1"/>
    </xf>
    <xf numFmtId="0" fontId="6" fillId="4" borderId="8" xfId="3" applyFont="1" applyFill="1" applyBorder="1" applyAlignment="1">
      <alignment horizontal="center" vertical="center" wrapText="1"/>
    </xf>
    <xf numFmtId="0" fontId="6" fillId="4" borderId="24" xfId="3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right" vertical="center" wrapText="1"/>
    </xf>
    <xf numFmtId="44" fontId="11" fillId="0" borderId="16" xfId="2" applyFont="1" applyBorder="1" applyAlignment="1">
      <alignment horizontal="center" vertical="center" wrapText="1"/>
    </xf>
    <xf numFmtId="44" fontId="11" fillId="0" borderId="17" xfId="2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4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0" fontId="3" fillId="6" borderId="31" xfId="3" applyFont="1" applyFill="1" applyBorder="1" applyAlignment="1">
      <alignment horizontal="right" vertical="center"/>
    </xf>
    <xf numFmtId="0" fontId="3" fillId="6" borderId="32" xfId="3" applyFont="1" applyFill="1" applyBorder="1" applyAlignment="1">
      <alignment horizontal="right" vertical="center"/>
    </xf>
    <xf numFmtId="0" fontId="3" fillId="6" borderId="33" xfId="3" applyFont="1" applyFill="1" applyBorder="1" applyAlignment="1">
      <alignment horizontal="right" vertical="center"/>
    </xf>
    <xf numFmtId="0" fontId="3" fillId="6" borderId="8" xfId="3" applyFont="1" applyFill="1" applyBorder="1" applyAlignment="1">
      <alignment horizontal="right" vertical="center"/>
    </xf>
  </cellXfs>
  <cellStyles count="4">
    <cellStyle name="Milliers" xfId="1" builtinId="3"/>
    <cellStyle name="Monétaire" xfId="2" builtinId="4"/>
    <cellStyle name="Normal" xfId="0" builtinId="0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4" zoomScale="90" zoomScaleNormal="90" workbookViewId="0">
      <selection activeCell="A6" sqref="A6:H6"/>
    </sheetView>
  </sheetViews>
  <sheetFormatPr baseColWidth="10" defaultRowHeight="18.75" x14ac:dyDescent="0.3"/>
  <cols>
    <col min="1" max="1" width="7" customWidth="1"/>
    <col min="2" max="2" width="10" customWidth="1"/>
    <col min="3" max="3" width="35.85546875" customWidth="1"/>
    <col min="4" max="4" width="41.140625" customWidth="1"/>
    <col min="5" max="5" width="25.42578125" customWidth="1"/>
    <col min="6" max="6" width="39.28515625" style="10" customWidth="1"/>
    <col min="7" max="7" width="24" style="10" customWidth="1"/>
    <col min="8" max="8" width="26" style="14" customWidth="1"/>
  </cols>
  <sheetData>
    <row r="1" spans="1:8" ht="15" customHeight="1" x14ac:dyDescent="0.25">
      <c r="A1" s="60" t="s">
        <v>100</v>
      </c>
      <c r="B1" s="61"/>
      <c r="C1" s="61"/>
      <c r="D1" s="61"/>
      <c r="E1" s="61"/>
      <c r="F1" s="61"/>
      <c r="G1" s="61"/>
      <c r="H1" s="62"/>
    </row>
    <row r="2" spans="1:8" ht="15" customHeight="1" x14ac:dyDescent="0.25">
      <c r="A2" s="63"/>
      <c r="B2" s="64"/>
      <c r="C2" s="64"/>
      <c r="D2" s="64"/>
      <c r="E2" s="64"/>
      <c r="F2" s="64"/>
      <c r="G2" s="64"/>
      <c r="H2" s="65"/>
    </row>
    <row r="3" spans="1:8" ht="15" customHeight="1" x14ac:dyDescent="0.25">
      <c r="A3" s="63"/>
      <c r="B3" s="64"/>
      <c r="C3" s="64"/>
      <c r="D3" s="64"/>
      <c r="E3" s="64"/>
      <c r="F3" s="64"/>
      <c r="G3" s="64"/>
      <c r="H3" s="65"/>
    </row>
    <row r="4" spans="1:8" ht="34.5" customHeight="1" x14ac:dyDescent="0.25">
      <c r="A4" s="63"/>
      <c r="B4" s="64"/>
      <c r="C4" s="64"/>
      <c r="D4" s="64"/>
      <c r="E4" s="64"/>
      <c r="F4" s="64"/>
      <c r="G4" s="64"/>
      <c r="H4" s="65"/>
    </row>
    <row r="5" spans="1:8" ht="40.5" customHeight="1" x14ac:dyDescent="0.25">
      <c r="A5" s="71" t="s">
        <v>101</v>
      </c>
      <c r="B5" s="72"/>
      <c r="C5" s="72"/>
      <c r="D5" s="72"/>
      <c r="E5" s="72"/>
      <c r="F5" s="72"/>
      <c r="G5" s="72"/>
      <c r="H5" s="73"/>
    </row>
    <row r="6" spans="1:8" ht="40.5" customHeight="1" x14ac:dyDescent="0.25">
      <c r="A6" s="47" t="s">
        <v>103</v>
      </c>
      <c r="B6" s="48"/>
      <c r="C6" s="48"/>
      <c r="D6" s="48"/>
      <c r="E6" s="48"/>
      <c r="F6" s="48"/>
      <c r="G6" s="48"/>
      <c r="H6" s="49"/>
    </row>
    <row r="7" spans="1:8" ht="93.75" x14ac:dyDescent="0.25">
      <c r="A7" s="27" t="s">
        <v>15</v>
      </c>
      <c r="B7" s="1" t="s">
        <v>0</v>
      </c>
      <c r="C7" s="1" t="s">
        <v>16</v>
      </c>
      <c r="D7" s="2" t="s">
        <v>1</v>
      </c>
      <c r="E7" s="2" t="s">
        <v>20</v>
      </c>
      <c r="F7" s="7" t="s">
        <v>17</v>
      </c>
      <c r="G7" s="7" t="s">
        <v>18</v>
      </c>
      <c r="H7" s="28" t="s">
        <v>19</v>
      </c>
    </row>
    <row r="8" spans="1:8" x14ac:dyDescent="0.25">
      <c r="A8" s="55" t="s">
        <v>14</v>
      </c>
      <c r="B8" s="56"/>
      <c r="C8" s="56"/>
      <c r="D8" s="56"/>
      <c r="E8" s="56"/>
      <c r="F8" s="56"/>
      <c r="G8" s="56"/>
      <c r="H8" s="57"/>
    </row>
    <row r="9" spans="1:8" ht="28.5" customHeight="1" x14ac:dyDescent="0.25">
      <c r="A9" s="29">
        <v>1</v>
      </c>
      <c r="B9" s="41" t="s">
        <v>3</v>
      </c>
      <c r="C9" s="50" t="s">
        <v>31</v>
      </c>
      <c r="D9" s="3" t="s">
        <v>32</v>
      </c>
      <c r="E9" s="18">
        <v>348459</v>
      </c>
      <c r="F9" s="66" t="s">
        <v>76</v>
      </c>
      <c r="G9" s="4">
        <f>4*E9</f>
        <v>1393836</v>
      </c>
      <c r="H9" s="30"/>
    </row>
    <row r="10" spans="1:8" ht="37.5" x14ac:dyDescent="0.25">
      <c r="A10" s="29">
        <v>2</v>
      </c>
      <c r="B10" s="42"/>
      <c r="C10" s="51"/>
      <c r="D10" s="3" t="s">
        <v>33</v>
      </c>
      <c r="E10" s="18">
        <v>167453</v>
      </c>
      <c r="F10" s="67"/>
      <c r="G10" s="4">
        <f>4*E10</f>
        <v>669812</v>
      </c>
      <c r="H10" s="30"/>
    </row>
    <row r="11" spans="1:8" ht="26.25" customHeight="1" x14ac:dyDescent="0.25">
      <c r="A11" s="68" t="s">
        <v>47</v>
      </c>
      <c r="B11" s="69"/>
      <c r="C11" s="69"/>
      <c r="D11" s="69"/>
      <c r="E11" s="69"/>
      <c r="F11" s="69"/>
      <c r="G11" s="70"/>
      <c r="H11" s="31">
        <f>H9+H10</f>
        <v>0</v>
      </c>
    </row>
    <row r="12" spans="1:8" x14ac:dyDescent="0.25">
      <c r="A12" s="55" t="s">
        <v>45</v>
      </c>
      <c r="B12" s="56"/>
      <c r="C12" s="56"/>
      <c r="D12" s="56"/>
      <c r="E12" s="56"/>
      <c r="F12" s="56"/>
      <c r="G12" s="56"/>
      <c r="H12" s="57"/>
    </row>
    <row r="13" spans="1:8" s="20" customFormat="1" ht="44.25" x14ac:dyDescent="0.3">
      <c r="A13" s="29">
        <v>3</v>
      </c>
      <c r="B13" s="41" t="s">
        <v>2</v>
      </c>
      <c r="C13" s="41" t="s">
        <v>34</v>
      </c>
      <c r="D13" s="3" t="s">
        <v>35</v>
      </c>
      <c r="E13" s="18">
        <v>169554</v>
      </c>
      <c r="F13" s="18" t="s">
        <v>77</v>
      </c>
      <c r="G13" s="18">
        <f>12*E13</f>
        <v>2034648</v>
      </c>
      <c r="H13" s="32"/>
    </row>
    <row r="14" spans="1:8" s="20" customFormat="1" ht="57" x14ac:dyDescent="0.3">
      <c r="A14" s="33">
        <v>4</v>
      </c>
      <c r="B14" s="43"/>
      <c r="C14" s="43"/>
      <c r="D14" s="21" t="s">
        <v>36</v>
      </c>
      <c r="E14" s="22">
        <v>144450</v>
      </c>
      <c r="F14" s="18" t="s">
        <v>78</v>
      </c>
      <c r="G14" s="18">
        <f>8*E14</f>
        <v>1155600</v>
      </c>
      <c r="H14" s="34"/>
    </row>
    <row r="15" spans="1:8" s="20" customFormat="1" ht="57" x14ac:dyDescent="0.3">
      <c r="A15" s="29">
        <v>5</v>
      </c>
      <c r="B15" s="43"/>
      <c r="C15" s="43"/>
      <c r="D15" s="3" t="s">
        <v>37</v>
      </c>
      <c r="E15" s="18">
        <v>4900</v>
      </c>
      <c r="F15" s="18" t="s">
        <v>79</v>
      </c>
      <c r="G15" s="18">
        <f>8*E15</f>
        <v>39200</v>
      </c>
      <c r="H15" s="32"/>
    </row>
    <row r="16" spans="1:8" s="20" customFormat="1" ht="44.25" x14ac:dyDescent="0.3">
      <c r="A16" s="29">
        <v>6</v>
      </c>
      <c r="B16" s="43"/>
      <c r="C16" s="42"/>
      <c r="D16" s="3" t="s">
        <v>38</v>
      </c>
      <c r="E16" s="18">
        <v>36571</v>
      </c>
      <c r="F16" s="18" t="s">
        <v>80</v>
      </c>
      <c r="G16" s="18">
        <f>10*E16</f>
        <v>365710</v>
      </c>
      <c r="H16" s="32"/>
    </row>
    <row r="17" spans="1:8" s="20" customFormat="1" ht="25.5" customHeight="1" x14ac:dyDescent="0.3">
      <c r="A17" s="29">
        <v>7</v>
      </c>
      <c r="B17" s="43"/>
      <c r="C17" s="25" t="s">
        <v>39</v>
      </c>
      <c r="D17" s="3" t="s">
        <v>40</v>
      </c>
      <c r="E17" s="18">
        <v>35000</v>
      </c>
      <c r="F17" s="44" t="s">
        <v>77</v>
      </c>
      <c r="G17" s="18">
        <f>12*E17</f>
        <v>420000</v>
      </c>
      <c r="H17" s="32"/>
    </row>
    <row r="18" spans="1:8" s="20" customFormat="1" ht="34.5" customHeight="1" x14ac:dyDescent="0.3">
      <c r="A18" s="29">
        <v>8</v>
      </c>
      <c r="B18" s="43"/>
      <c r="C18" s="19" t="s">
        <v>41</v>
      </c>
      <c r="D18" s="3" t="s">
        <v>42</v>
      </c>
      <c r="E18" s="18">
        <v>6000</v>
      </c>
      <c r="F18" s="45"/>
      <c r="G18" s="18">
        <f t="shared" ref="G18:G19" si="0">12*E18</f>
        <v>72000</v>
      </c>
      <c r="H18" s="32"/>
    </row>
    <row r="19" spans="1:8" s="20" customFormat="1" ht="44.25" customHeight="1" x14ac:dyDescent="0.3">
      <c r="A19" s="29">
        <v>9</v>
      </c>
      <c r="B19" s="42"/>
      <c r="C19" s="12" t="s">
        <v>43</v>
      </c>
      <c r="D19" s="3" t="s">
        <v>44</v>
      </c>
      <c r="E19" s="18">
        <v>2500</v>
      </c>
      <c r="F19" s="46"/>
      <c r="G19" s="18">
        <f t="shared" si="0"/>
        <v>30000</v>
      </c>
      <c r="H19" s="32"/>
    </row>
    <row r="20" spans="1:8" x14ac:dyDescent="0.25">
      <c r="A20" s="68" t="s">
        <v>46</v>
      </c>
      <c r="B20" s="69"/>
      <c r="C20" s="69"/>
      <c r="D20" s="69"/>
      <c r="E20" s="69"/>
      <c r="F20" s="69"/>
      <c r="G20" s="70"/>
      <c r="H20" s="31">
        <f>SUM(H13:H19)</f>
        <v>0</v>
      </c>
    </row>
    <row r="21" spans="1:8" x14ac:dyDescent="0.25">
      <c r="A21" s="55" t="s">
        <v>4</v>
      </c>
      <c r="B21" s="56"/>
      <c r="C21" s="56"/>
      <c r="D21" s="56"/>
      <c r="E21" s="56"/>
      <c r="F21" s="56"/>
      <c r="G21" s="56"/>
      <c r="H21" s="57"/>
    </row>
    <row r="22" spans="1:8" s="20" customFormat="1" ht="44.25" x14ac:dyDescent="0.3">
      <c r="A22" s="29">
        <v>10</v>
      </c>
      <c r="B22" s="41" t="s">
        <v>5</v>
      </c>
      <c r="C22" s="11" t="s">
        <v>34</v>
      </c>
      <c r="D22" s="3" t="s">
        <v>48</v>
      </c>
      <c r="E22" s="18">
        <v>5830</v>
      </c>
      <c r="F22" s="6" t="s">
        <v>81</v>
      </c>
      <c r="G22" s="18">
        <f>8*E22</f>
        <v>46640</v>
      </c>
      <c r="H22" s="35"/>
    </row>
    <row r="23" spans="1:8" s="20" customFormat="1" ht="31.5" x14ac:dyDescent="0.3">
      <c r="A23" s="29">
        <v>11</v>
      </c>
      <c r="B23" s="43"/>
      <c r="C23" s="50" t="s">
        <v>31</v>
      </c>
      <c r="D23" s="3" t="s">
        <v>49</v>
      </c>
      <c r="E23" s="18">
        <v>204290</v>
      </c>
      <c r="F23" s="6" t="s">
        <v>76</v>
      </c>
      <c r="G23" s="18">
        <f>4*E23</f>
        <v>817160</v>
      </c>
      <c r="H23" s="35"/>
    </row>
    <row r="24" spans="1:8" s="20" customFormat="1" ht="44.25" x14ac:dyDescent="0.3">
      <c r="A24" s="29">
        <v>12</v>
      </c>
      <c r="B24" s="43"/>
      <c r="C24" s="51"/>
      <c r="D24" s="3" t="s">
        <v>50</v>
      </c>
      <c r="E24" s="18">
        <v>3040</v>
      </c>
      <c r="F24" s="6" t="s">
        <v>81</v>
      </c>
      <c r="G24" s="18">
        <f>8*E24</f>
        <v>24320</v>
      </c>
      <c r="H24" s="35"/>
    </row>
    <row r="25" spans="1:8" s="20" customFormat="1" ht="37.5" x14ac:dyDescent="0.3">
      <c r="A25" s="29">
        <v>13</v>
      </c>
      <c r="B25" s="43"/>
      <c r="C25" s="25" t="s">
        <v>51</v>
      </c>
      <c r="D25" s="3" t="s">
        <v>52</v>
      </c>
      <c r="E25" s="18">
        <v>10480</v>
      </c>
      <c r="F25" s="6" t="s">
        <v>82</v>
      </c>
      <c r="G25" s="18">
        <f>2*E25</f>
        <v>20960</v>
      </c>
      <c r="H25" s="35"/>
    </row>
    <row r="26" spans="1:8" s="20" customFormat="1" ht="31.5" x14ac:dyDescent="0.3">
      <c r="A26" s="29">
        <v>14</v>
      </c>
      <c r="B26" s="42"/>
      <c r="C26" s="12" t="s">
        <v>53</v>
      </c>
      <c r="D26" s="3" t="s">
        <v>54</v>
      </c>
      <c r="E26" s="18">
        <v>8000</v>
      </c>
      <c r="F26" s="18" t="s">
        <v>83</v>
      </c>
      <c r="G26" s="18">
        <f>3*E26</f>
        <v>24000</v>
      </c>
      <c r="H26" s="36"/>
    </row>
    <row r="27" spans="1:8" ht="21.75" customHeight="1" x14ac:dyDescent="0.25">
      <c r="A27" s="68" t="s">
        <v>21</v>
      </c>
      <c r="B27" s="69"/>
      <c r="C27" s="69"/>
      <c r="D27" s="69"/>
      <c r="E27" s="69"/>
      <c r="F27" s="69"/>
      <c r="G27" s="70"/>
      <c r="H27" s="31">
        <f>SUM(H22:H26)</f>
        <v>0</v>
      </c>
    </row>
    <row r="28" spans="1:8" x14ac:dyDescent="0.25">
      <c r="A28" s="55" t="s">
        <v>6</v>
      </c>
      <c r="B28" s="56"/>
      <c r="C28" s="56"/>
      <c r="D28" s="56"/>
      <c r="E28" s="56"/>
      <c r="F28" s="56"/>
      <c r="G28" s="56"/>
      <c r="H28" s="57"/>
    </row>
    <row r="29" spans="1:8" s="20" customFormat="1" ht="56.25" x14ac:dyDescent="0.3">
      <c r="A29" s="29">
        <v>15</v>
      </c>
      <c r="B29" s="41" t="s">
        <v>7</v>
      </c>
      <c r="C29" s="5" t="s">
        <v>34</v>
      </c>
      <c r="D29" s="3" t="s">
        <v>55</v>
      </c>
      <c r="E29" s="18">
        <v>175</v>
      </c>
      <c r="F29" s="44" t="s">
        <v>84</v>
      </c>
      <c r="G29" s="18">
        <f>2*E29</f>
        <v>350</v>
      </c>
      <c r="H29" s="35"/>
    </row>
    <row r="30" spans="1:8" s="20" customFormat="1" x14ac:dyDescent="0.3">
      <c r="A30" s="29">
        <v>16</v>
      </c>
      <c r="B30" s="42"/>
      <c r="C30" s="12" t="s">
        <v>39</v>
      </c>
      <c r="D30" s="3" t="s">
        <v>56</v>
      </c>
      <c r="E30" s="18">
        <v>200</v>
      </c>
      <c r="F30" s="46"/>
      <c r="G30" s="18">
        <f>2*E30</f>
        <v>400</v>
      </c>
      <c r="H30" s="35"/>
    </row>
    <row r="31" spans="1:8" x14ac:dyDescent="0.25">
      <c r="A31" s="68" t="s">
        <v>22</v>
      </c>
      <c r="B31" s="69"/>
      <c r="C31" s="69"/>
      <c r="D31" s="69"/>
      <c r="E31" s="69"/>
      <c r="F31" s="69"/>
      <c r="G31" s="70"/>
      <c r="H31" s="31">
        <f>SUM(H29:H30)</f>
        <v>0</v>
      </c>
    </row>
    <row r="32" spans="1:8" x14ac:dyDescent="0.25">
      <c r="A32" s="55" t="s">
        <v>94</v>
      </c>
      <c r="B32" s="56"/>
      <c r="C32" s="56"/>
      <c r="D32" s="56"/>
      <c r="E32" s="56"/>
      <c r="F32" s="56"/>
      <c r="G32" s="56"/>
      <c r="H32" s="57"/>
    </row>
    <row r="33" spans="1:8" s="20" customFormat="1" x14ac:dyDescent="0.3">
      <c r="A33" s="29">
        <v>17</v>
      </c>
      <c r="B33" s="41" t="s">
        <v>8</v>
      </c>
      <c r="C33" s="11" t="s">
        <v>34</v>
      </c>
      <c r="D33" s="3" t="s">
        <v>57</v>
      </c>
      <c r="E33" s="18">
        <v>1614</v>
      </c>
      <c r="F33" s="52" t="s">
        <v>85</v>
      </c>
      <c r="G33" s="18">
        <f>2*E33</f>
        <v>3228</v>
      </c>
      <c r="H33" s="35"/>
    </row>
    <row r="34" spans="1:8" s="20" customFormat="1" x14ac:dyDescent="0.3">
      <c r="A34" s="29">
        <v>18</v>
      </c>
      <c r="B34" s="43"/>
      <c r="C34" s="11" t="s">
        <v>39</v>
      </c>
      <c r="D34" s="3" t="s">
        <v>39</v>
      </c>
      <c r="E34" s="18">
        <v>718</v>
      </c>
      <c r="F34" s="53"/>
      <c r="G34" s="18">
        <f t="shared" ref="G34:G36" si="1">2*E34</f>
        <v>1436</v>
      </c>
      <c r="H34" s="35"/>
    </row>
    <row r="35" spans="1:8" s="20" customFormat="1" x14ac:dyDescent="0.3">
      <c r="A35" s="29">
        <v>19</v>
      </c>
      <c r="B35" s="43"/>
      <c r="C35" s="5" t="s">
        <v>41</v>
      </c>
      <c r="D35" s="3" t="s">
        <v>58</v>
      </c>
      <c r="E35" s="18">
        <v>238</v>
      </c>
      <c r="F35" s="53"/>
      <c r="G35" s="18">
        <f t="shared" si="1"/>
        <v>476</v>
      </c>
      <c r="H35" s="35"/>
    </row>
    <row r="36" spans="1:8" s="20" customFormat="1" x14ac:dyDescent="0.3">
      <c r="A36" s="29">
        <v>20</v>
      </c>
      <c r="B36" s="42"/>
      <c r="C36" s="12" t="s">
        <v>59</v>
      </c>
      <c r="D36" s="3" t="s">
        <v>59</v>
      </c>
      <c r="E36" s="18">
        <v>30</v>
      </c>
      <c r="F36" s="54"/>
      <c r="G36" s="18">
        <f t="shared" si="1"/>
        <v>60</v>
      </c>
      <c r="H36" s="35"/>
    </row>
    <row r="37" spans="1:8" x14ac:dyDescent="0.25">
      <c r="A37" s="68" t="s">
        <v>23</v>
      </c>
      <c r="B37" s="69"/>
      <c r="C37" s="69"/>
      <c r="D37" s="69"/>
      <c r="E37" s="69"/>
      <c r="F37" s="69"/>
      <c r="G37" s="70"/>
      <c r="H37" s="37">
        <f>SUM(H33:H36)</f>
        <v>0</v>
      </c>
    </row>
    <row r="38" spans="1:8" x14ac:dyDescent="0.25">
      <c r="A38" s="55" t="s">
        <v>95</v>
      </c>
      <c r="B38" s="56"/>
      <c r="C38" s="56"/>
      <c r="D38" s="56"/>
      <c r="E38" s="56"/>
      <c r="F38" s="56"/>
      <c r="G38" s="56"/>
      <c r="H38" s="57"/>
    </row>
    <row r="39" spans="1:8" s="20" customFormat="1" ht="37.5" x14ac:dyDescent="0.3">
      <c r="A39" s="29">
        <v>21</v>
      </c>
      <c r="B39" s="41" t="s">
        <v>9</v>
      </c>
      <c r="C39" s="5" t="s">
        <v>34</v>
      </c>
      <c r="D39" s="3" t="s">
        <v>60</v>
      </c>
      <c r="E39" s="18">
        <v>15</v>
      </c>
      <c r="F39" s="26" t="s">
        <v>87</v>
      </c>
      <c r="G39" s="18">
        <f>1*E39</f>
        <v>15</v>
      </c>
      <c r="H39" s="35"/>
    </row>
    <row r="40" spans="1:8" s="20" customFormat="1" ht="37.15" customHeight="1" x14ac:dyDescent="0.3">
      <c r="A40" s="29">
        <v>22</v>
      </c>
      <c r="B40" s="42"/>
      <c r="C40" s="12" t="s">
        <v>59</v>
      </c>
      <c r="D40" s="3" t="s">
        <v>61</v>
      </c>
      <c r="E40" s="18">
        <v>2</v>
      </c>
      <c r="F40" s="26" t="s">
        <v>86</v>
      </c>
      <c r="G40" s="18">
        <f>1*E40</f>
        <v>2</v>
      </c>
      <c r="H40" s="35"/>
    </row>
    <row r="41" spans="1:8" x14ac:dyDescent="0.25">
      <c r="A41" s="68" t="s">
        <v>24</v>
      </c>
      <c r="B41" s="69"/>
      <c r="C41" s="69"/>
      <c r="D41" s="69"/>
      <c r="E41" s="69"/>
      <c r="F41" s="69"/>
      <c r="G41" s="70"/>
      <c r="H41" s="31">
        <f>H39+H40</f>
        <v>0</v>
      </c>
    </row>
    <row r="42" spans="1:8" x14ac:dyDescent="0.25">
      <c r="A42" s="55" t="s">
        <v>96</v>
      </c>
      <c r="B42" s="56"/>
      <c r="C42" s="56"/>
      <c r="D42" s="56"/>
      <c r="E42" s="56"/>
      <c r="F42" s="56"/>
      <c r="G42" s="56"/>
      <c r="H42" s="57"/>
    </row>
    <row r="43" spans="1:8" ht="37.5" x14ac:dyDescent="0.25">
      <c r="A43" s="29">
        <v>23</v>
      </c>
      <c r="B43" s="11" t="s">
        <v>9</v>
      </c>
      <c r="C43" s="11" t="s">
        <v>34</v>
      </c>
      <c r="D43" s="3" t="s">
        <v>62</v>
      </c>
      <c r="E43" s="18">
        <v>35</v>
      </c>
      <c r="F43" s="24" t="s">
        <v>86</v>
      </c>
      <c r="G43" s="8">
        <f>1*E43</f>
        <v>35</v>
      </c>
      <c r="H43" s="30"/>
    </row>
    <row r="44" spans="1:8" x14ac:dyDescent="0.25">
      <c r="A44" s="68" t="s">
        <v>25</v>
      </c>
      <c r="B44" s="69"/>
      <c r="C44" s="69"/>
      <c r="D44" s="69"/>
      <c r="E44" s="69"/>
      <c r="F44" s="69"/>
      <c r="G44" s="70"/>
      <c r="H44" s="31">
        <f>H43</f>
        <v>0</v>
      </c>
    </row>
    <row r="45" spans="1:8" x14ac:dyDescent="0.25">
      <c r="A45" s="55" t="s">
        <v>102</v>
      </c>
      <c r="B45" s="56"/>
      <c r="C45" s="56"/>
      <c r="D45" s="56"/>
      <c r="E45" s="56"/>
      <c r="F45" s="56"/>
      <c r="G45" s="56"/>
      <c r="H45" s="57"/>
    </row>
    <row r="46" spans="1:8" ht="37.5" x14ac:dyDescent="0.25">
      <c r="A46" s="29">
        <v>24</v>
      </c>
      <c r="B46" s="41" t="s">
        <v>10</v>
      </c>
      <c r="C46" s="11" t="s">
        <v>34</v>
      </c>
      <c r="D46" s="3" t="s">
        <v>63</v>
      </c>
      <c r="E46" s="18">
        <v>15</v>
      </c>
      <c r="F46" s="58" t="s">
        <v>88</v>
      </c>
      <c r="G46" s="9">
        <f>1*E46</f>
        <v>15</v>
      </c>
      <c r="H46" s="30"/>
    </row>
    <row r="47" spans="1:8" ht="31.5" customHeight="1" x14ac:dyDescent="0.25">
      <c r="A47" s="29">
        <v>25</v>
      </c>
      <c r="B47" s="42"/>
      <c r="C47" s="5" t="s">
        <v>39</v>
      </c>
      <c r="D47" s="3" t="s">
        <v>39</v>
      </c>
      <c r="E47" s="18">
        <v>10</v>
      </c>
      <c r="F47" s="59"/>
      <c r="G47" s="9">
        <v>10</v>
      </c>
      <c r="H47" s="31"/>
    </row>
    <row r="48" spans="1:8" x14ac:dyDescent="0.25">
      <c r="A48" s="68" t="s">
        <v>26</v>
      </c>
      <c r="B48" s="69"/>
      <c r="C48" s="69"/>
      <c r="D48" s="69"/>
      <c r="E48" s="69"/>
      <c r="F48" s="69"/>
      <c r="G48" s="70"/>
      <c r="H48" s="31">
        <f>H46+H47</f>
        <v>0</v>
      </c>
    </row>
    <row r="49" spans="1:8" x14ac:dyDescent="0.25">
      <c r="A49" s="55" t="s">
        <v>97</v>
      </c>
      <c r="B49" s="56"/>
      <c r="C49" s="56"/>
      <c r="D49" s="56"/>
      <c r="E49" s="56"/>
      <c r="F49" s="56"/>
      <c r="G49" s="56"/>
      <c r="H49" s="57"/>
    </row>
    <row r="50" spans="1:8" s="20" customFormat="1" ht="44.25" customHeight="1" x14ac:dyDescent="0.3">
      <c r="A50" s="29">
        <v>26</v>
      </c>
      <c r="B50" s="41" t="s">
        <v>11</v>
      </c>
      <c r="C50" s="5" t="s">
        <v>34</v>
      </c>
      <c r="D50" s="3" t="s">
        <v>64</v>
      </c>
      <c r="E50" s="18">
        <v>21000</v>
      </c>
      <c r="F50" s="40" t="s">
        <v>89</v>
      </c>
      <c r="G50" s="18">
        <f>6*E50</f>
        <v>126000</v>
      </c>
      <c r="H50" s="35"/>
    </row>
    <row r="51" spans="1:8" s="20" customFormat="1" ht="44.25" x14ac:dyDescent="0.3">
      <c r="A51" s="29">
        <v>27</v>
      </c>
      <c r="B51" s="43"/>
      <c r="C51" s="5" t="s">
        <v>34</v>
      </c>
      <c r="D51" s="3" t="s">
        <v>65</v>
      </c>
      <c r="E51" s="18">
        <v>1500</v>
      </c>
      <c r="F51" s="40" t="s">
        <v>93</v>
      </c>
      <c r="G51" s="18">
        <f>10*E51</f>
        <v>15000</v>
      </c>
      <c r="H51" s="35"/>
    </row>
    <row r="52" spans="1:8" s="20" customFormat="1" ht="31.5" x14ac:dyDescent="0.3">
      <c r="A52" s="29">
        <v>28</v>
      </c>
      <c r="B52" s="42"/>
      <c r="C52" s="25" t="s">
        <v>31</v>
      </c>
      <c r="D52" s="3" t="s">
        <v>66</v>
      </c>
      <c r="E52" s="18">
        <v>6000</v>
      </c>
      <c r="F52" s="40" t="s">
        <v>90</v>
      </c>
      <c r="G52" s="18">
        <f>3*E52</f>
        <v>18000</v>
      </c>
      <c r="H52" s="35"/>
    </row>
    <row r="53" spans="1:8" x14ac:dyDescent="0.25">
      <c r="A53" s="68" t="s">
        <v>27</v>
      </c>
      <c r="B53" s="69"/>
      <c r="C53" s="69"/>
      <c r="D53" s="69"/>
      <c r="E53" s="69"/>
      <c r="F53" s="69"/>
      <c r="G53" s="70"/>
      <c r="H53" s="31">
        <f>H50+H51+H52</f>
        <v>0</v>
      </c>
    </row>
    <row r="54" spans="1:8" x14ac:dyDescent="0.25">
      <c r="A54" s="55" t="s">
        <v>98</v>
      </c>
      <c r="B54" s="56"/>
      <c r="C54" s="56"/>
      <c r="D54" s="56"/>
      <c r="E54" s="56"/>
      <c r="F54" s="56"/>
      <c r="G54" s="56"/>
      <c r="H54" s="57"/>
    </row>
    <row r="55" spans="1:8" s="20" customFormat="1" ht="56.25" customHeight="1" x14ac:dyDescent="0.3">
      <c r="A55" s="29">
        <v>29</v>
      </c>
      <c r="B55" s="41" t="s">
        <v>12</v>
      </c>
      <c r="C55" s="11" t="s">
        <v>34</v>
      </c>
      <c r="D55" s="3" t="s">
        <v>67</v>
      </c>
      <c r="E55" s="18">
        <v>3000</v>
      </c>
      <c r="F55" s="52" t="s">
        <v>91</v>
      </c>
      <c r="G55" s="18">
        <f>2*E55</f>
        <v>6000</v>
      </c>
      <c r="H55" s="35"/>
    </row>
    <row r="56" spans="1:8" s="20" customFormat="1" ht="37.5" x14ac:dyDescent="0.3">
      <c r="A56" s="29">
        <v>30</v>
      </c>
      <c r="B56" s="43"/>
      <c r="C56" s="5" t="s">
        <v>39</v>
      </c>
      <c r="D56" s="3" t="s">
        <v>68</v>
      </c>
      <c r="E56" s="18">
        <v>500</v>
      </c>
      <c r="F56" s="53"/>
      <c r="G56" s="18">
        <f t="shared" ref="G56:G58" si="2">2*E56</f>
        <v>1000</v>
      </c>
      <c r="H56" s="35"/>
    </row>
    <row r="57" spans="1:8" s="20" customFormat="1" ht="56.25" customHeight="1" x14ac:dyDescent="0.3">
      <c r="A57" s="29">
        <v>31</v>
      </c>
      <c r="B57" s="43"/>
      <c r="C57" s="19" t="s">
        <v>41</v>
      </c>
      <c r="D57" s="3" t="s">
        <v>69</v>
      </c>
      <c r="E57" s="18">
        <v>200</v>
      </c>
      <c r="F57" s="53"/>
      <c r="G57" s="18">
        <f t="shared" si="2"/>
        <v>400</v>
      </c>
      <c r="H57" s="35"/>
    </row>
    <row r="58" spans="1:8" s="20" customFormat="1" ht="56.25" customHeight="1" x14ac:dyDescent="0.3">
      <c r="A58" s="29">
        <v>32</v>
      </c>
      <c r="B58" s="42"/>
      <c r="C58" s="5" t="s">
        <v>59</v>
      </c>
      <c r="D58" s="3" t="s">
        <v>70</v>
      </c>
      <c r="E58" s="18">
        <v>100</v>
      </c>
      <c r="F58" s="54"/>
      <c r="G58" s="18">
        <f t="shared" si="2"/>
        <v>200</v>
      </c>
      <c r="H58" s="35"/>
    </row>
    <row r="59" spans="1:8" x14ac:dyDescent="0.25">
      <c r="A59" s="68" t="s">
        <v>28</v>
      </c>
      <c r="B59" s="69"/>
      <c r="C59" s="87"/>
      <c r="D59" s="69"/>
      <c r="E59" s="69"/>
      <c r="F59" s="69"/>
      <c r="G59" s="70"/>
      <c r="H59" s="31">
        <f>SUM(H55:H58)</f>
        <v>0</v>
      </c>
    </row>
    <row r="60" spans="1:8" x14ac:dyDescent="0.25">
      <c r="A60" s="55" t="s">
        <v>99</v>
      </c>
      <c r="B60" s="56"/>
      <c r="C60" s="56"/>
      <c r="D60" s="56"/>
      <c r="E60" s="56"/>
      <c r="F60" s="56"/>
      <c r="G60" s="56"/>
      <c r="H60" s="57"/>
    </row>
    <row r="61" spans="1:8" s="20" customFormat="1" x14ac:dyDescent="0.3">
      <c r="A61" s="29">
        <v>33</v>
      </c>
      <c r="B61" s="41" t="s">
        <v>13</v>
      </c>
      <c r="C61" s="5" t="s">
        <v>34</v>
      </c>
      <c r="D61" s="3" t="s">
        <v>71</v>
      </c>
      <c r="E61" s="18">
        <v>354978</v>
      </c>
      <c r="F61" s="52" t="s">
        <v>92</v>
      </c>
      <c r="G61" s="18">
        <f>5*E61</f>
        <v>1774890</v>
      </c>
      <c r="H61" s="35"/>
    </row>
    <row r="62" spans="1:8" s="20" customFormat="1" x14ac:dyDescent="0.3">
      <c r="A62" s="29">
        <v>34</v>
      </c>
      <c r="B62" s="43"/>
      <c r="C62" s="5" t="s">
        <v>39</v>
      </c>
      <c r="D62" s="3" t="s">
        <v>39</v>
      </c>
      <c r="E62" s="18">
        <v>75000</v>
      </c>
      <c r="F62" s="53"/>
      <c r="G62" s="18">
        <f t="shared" ref="G62:G64" si="3">5*E62</f>
        <v>375000</v>
      </c>
      <c r="H62" s="35"/>
    </row>
    <row r="63" spans="1:8" s="20" customFormat="1" x14ac:dyDescent="0.3">
      <c r="A63" s="29">
        <v>35</v>
      </c>
      <c r="B63" s="43"/>
      <c r="C63" s="5" t="s">
        <v>41</v>
      </c>
      <c r="D63" s="3" t="s">
        <v>72</v>
      </c>
      <c r="E63" s="18">
        <v>15000</v>
      </c>
      <c r="F63" s="53"/>
      <c r="G63" s="18">
        <f t="shared" si="3"/>
        <v>75000</v>
      </c>
      <c r="H63" s="35"/>
    </row>
    <row r="64" spans="1:8" s="20" customFormat="1" x14ac:dyDescent="0.3">
      <c r="A64" s="29">
        <v>36</v>
      </c>
      <c r="B64" s="42"/>
      <c r="C64" s="12" t="s">
        <v>59</v>
      </c>
      <c r="D64" s="3" t="s">
        <v>59</v>
      </c>
      <c r="E64" s="18">
        <v>200</v>
      </c>
      <c r="F64" s="54"/>
      <c r="G64" s="18">
        <f t="shared" si="3"/>
        <v>1000</v>
      </c>
      <c r="H64" s="35"/>
    </row>
    <row r="65" spans="1:8" ht="19.5" thickBot="1" x14ac:dyDescent="0.3">
      <c r="A65" s="84" t="s">
        <v>73</v>
      </c>
      <c r="B65" s="85"/>
      <c r="C65" s="85"/>
      <c r="D65" s="85"/>
      <c r="E65" s="85"/>
      <c r="F65" s="85"/>
      <c r="G65" s="86"/>
      <c r="H65" s="38">
        <f>SUM(H61:H64)</f>
        <v>0</v>
      </c>
    </row>
    <row r="66" spans="1:8" x14ac:dyDescent="0.3">
      <c r="A66" s="15" t="s">
        <v>75</v>
      </c>
      <c r="B66" s="13"/>
      <c r="F66" s="39"/>
      <c r="G66" s="23"/>
    </row>
    <row r="67" spans="1:8" ht="19.5" thickBot="1" x14ac:dyDescent="0.35">
      <c r="A67" s="83" t="s">
        <v>30</v>
      </c>
      <c r="B67" s="83"/>
      <c r="C67" s="83"/>
      <c r="D67" s="83"/>
      <c r="E67" s="83"/>
      <c r="F67" s="83"/>
      <c r="G67" s="83"/>
    </row>
    <row r="68" spans="1:8" ht="20.25" thickTop="1" thickBot="1" x14ac:dyDescent="0.35">
      <c r="A68" s="15"/>
      <c r="B68" s="13"/>
      <c r="D68" s="16"/>
      <c r="E68" s="17"/>
      <c r="F68" s="77" t="s">
        <v>29</v>
      </c>
      <c r="G68" s="80"/>
    </row>
    <row r="69" spans="1:8" ht="19.5" thickBot="1" x14ac:dyDescent="0.35">
      <c r="A69" s="15"/>
      <c r="B69" s="13"/>
      <c r="D69" s="16"/>
      <c r="E69" s="17"/>
      <c r="F69" s="78"/>
      <c r="G69" s="81"/>
    </row>
    <row r="70" spans="1:8" ht="19.5" thickBot="1" x14ac:dyDescent="0.35">
      <c r="A70" s="15"/>
      <c r="B70" s="13"/>
      <c r="D70" s="16"/>
      <c r="E70" s="17"/>
      <c r="F70" s="79"/>
      <c r="G70" s="82"/>
    </row>
    <row r="71" spans="1:8" ht="19.5" thickTop="1" x14ac:dyDescent="0.3">
      <c r="A71" s="15"/>
      <c r="B71" s="13"/>
      <c r="G71" s="23"/>
    </row>
    <row r="72" spans="1:8" ht="19.5" thickBot="1" x14ac:dyDescent="0.35">
      <c r="A72" s="15"/>
      <c r="B72" s="13"/>
      <c r="G72" s="23"/>
    </row>
    <row r="73" spans="1:8" ht="27" thickBot="1" x14ac:dyDescent="0.35">
      <c r="A73" s="74" t="s">
        <v>74</v>
      </c>
      <c r="B73" s="74"/>
      <c r="C73" s="74"/>
      <c r="D73" s="74"/>
      <c r="E73" s="74"/>
      <c r="F73" s="75">
        <f>H65+H59+H53+H48+H44+H41+H37+H31+H27+H20+H11</f>
        <v>0</v>
      </c>
      <c r="G73" s="76"/>
    </row>
  </sheetData>
  <mergeCells count="50">
    <mergeCell ref="A5:H5"/>
    <mergeCell ref="A73:E73"/>
    <mergeCell ref="F73:G73"/>
    <mergeCell ref="F68:F70"/>
    <mergeCell ref="G68:G70"/>
    <mergeCell ref="A67:G67"/>
    <mergeCell ref="A65:G65"/>
    <mergeCell ref="A59:G59"/>
    <mergeCell ref="A31:G31"/>
    <mergeCell ref="A27:G27"/>
    <mergeCell ref="A20:G20"/>
    <mergeCell ref="A53:G53"/>
    <mergeCell ref="A48:G48"/>
    <mergeCell ref="A44:G44"/>
    <mergeCell ref="A41:G41"/>
    <mergeCell ref="A37:G37"/>
    <mergeCell ref="F61:F64"/>
    <mergeCell ref="B61:B64"/>
    <mergeCell ref="A1:H4"/>
    <mergeCell ref="C13:C16"/>
    <mergeCell ref="F9:F10"/>
    <mergeCell ref="A54:H54"/>
    <mergeCell ref="A12:H12"/>
    <mergeCell ref="A21:H21"/>
    <mergeCell ref="A8:H8"/>
    <mergeCell ref="A32:H32"/>
    <mergeCell ref="A38:H38"/>
    <mergeCell ref="A45:H45"/>
    <mergeCell ref="A42:H42"/>
    <mergeCell ref="A49:H49"/>
    <mergeCell ref="A28:H28"/>
    <mergeCell ref="A11:G11"/>
    <mergeCell ref="A60:H60"/>
    <mergeCell ref="B39:B40"/>
    <mergeCell ref="B46:B47"/>
    <mergeCell ref="F46:F47"/>
    <mergeCell ref="B55:B58"/>
    <mergeCell ref="B50:B52"/>
    <mergeCell ref="F55:F58"/>
    <mergeCell ref="B29:B30"/>
    <mergeCell ref="B33:B36"/>
    <mergeCell ref="F17:F19"/>
    <mergeCell ref="A6:H6"/>
    <mergeCell ref="B9:B10"/>
    <mergeCell ref="C9:C10"/>
    <mergeCell ref="C23:C24"/>
    <mergeCell ref="B22:B26"/>
    <mergeCell ref="B13:B19"/>
    <mergeCell ref="F29:F30"/>
    <mergeCell ref="F33:F3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TSEF 2E CLASSE DEF</dc:creator>
  <cp:lastModifiedBy>SHUM Valentin IEF MINDEF</cp:lastModifiedBy>
  <dcterms:created xsi:type="dcterms:W3CDTF">2023-03-29T06:01:40Z</dcterms:created>
  <dcterms:modified xsi:type="dcterms:W3CDTF">2023-06-22T08:30:54Z</dcterms:modified>
</cp:coreProperties>
</file>