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seille\12_Projets\RET190511_DIRMED_VOIES_BUS\03_Production\A7_Agavon\08_DCE\82_Rendu\230510\Bordereau 1-pieces contractuelles\2.5_DE\"/>
    </mc:Choice>
  </mc:AlternateContent>
  <xr:revisionPtr revIDLastSave="0" documentId="13_ncr:1_{B5D583A0-8A51-44C3-ADF7-0B0FC1D786C5}" xr6:coauthVersionLast="47" xr6:coauthVersionMax="47" xr10:uidLastSave="{00000000-0000-0000-0000-000000000000}"/>
  <bookViews>
    <workbookView xWindow="-24120" yWindow="-120" windowWidth="24240" windowHeight="13140" tabRatio="486" firstSheet="1" activeTab="2" xr2:uid="{00000000-000D-0000-FFFF-FFFF00000000}"/>
  </bookViews>
  <sheets>
    <sheet name="Indices" sheetId="5" r:id="rId1"/>
    <sheet name="DE TF" sheetId="9" r:id="rId2"/>
    <sheet name="DE TO1" sheetId="10" r:id="rId3"/>
    <sheet name="DE TO2" sheetId="11" r:id="rId4"/>
    <sheet name="SYNTHESE" sheetId="1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Toc132533274" localSheetId="1">'DE TF'!$D$145</definedName>
    <definedName name="_Toc457391646" localSheetId="1">'DE TF'!#REF!</definedName>
    <definedName name="_Toc457391646" localSheetId="2">'DE TO1'!#REF!</definedName>
    <definedName name="_Toc457391646" localSheetId="3">'DE TO2'!#REF!</definedName>
    <definedName name="_xlnm.Print_Titles" localSheetId="1">'DE TF'!$1:$3</definedName>
    <definedName name="_xlnm.Print_Titles" localSheetId="2">'DE TO1'!$1:$3</definedName>
    <definedName name="k0">[1]OA5!$G$9</definedName>
    <definedName name="ka0">[2]OA5!$G$9</definedName>
    <definedName name="ligne_0" localSheetId="1">#REF!</definedName>
    <definedName name="ligne_0" localSheetId="2">#REF!</definedName>
    <definedName name="ligne_0" localSheetId="3">#REF!</definedName>
    <definedName name="ligne_0">#REF!</definedName>
    <definedName name="LISTE_1">[3]Feuil1!$B$5:$B$61</definedName>
    <definedName name="LISTE_2">[3]Feuil1!$C$5:$C$61</definedName>
    <definedName name="Num" localSheetId="1">#REF!</definedName>
    <definedName name="Num" localSheetId="2">#REF!</definedName>
    <definedName name="Num" localSheetId="3">#REF!</definedName>
    <definedName name="Num">#REF!</definedName>
    <definedName name="Ref" localSheetId="1">#REF!</definedName>
    <definedName name="Ref" localSheetId="2">#REF!</definedName>
    <definedName name="Ref" localSheetId="3">#REF!</definedName>
    <definedName name="Ref">#REF!</definedName>
    <definedName name="Résultat" localSheetId="1">#REF!</definedName>
    <definedName name="Résultat" localSheetId="2">#REF!</definedName>
    <definedName name="Résultat" localSheetId="3">#REF!</definedName>
    <definedName name="Résultat">#REF!</definedName>
    <definedName name="SU">[1]OA5!$D$9</definedName>
    <definedName name="Texte" localSheetId="1">#REF!</definedName>
    <definedName name="Texte" localSheetId="2">#REF!</definedName>
    <definedName name="Texte" localSheetId="3">#REF!</definedName>
    <definedName name="Texte">#REF!</definedName>
    <definedName name="TVA">'[4]Estim-sol-retenue'!$K$4</definedName>
    <definedName name="_xlnm.Print_Area" localSheetId="1">'DE TF'!$C$1:$H$226</definedName>
    <definedName name="_xlnm.Print_Area" localSheetId="2">'DE TO1'!$C$1:$H$203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9" l="1"/>
  <c r="G33" i="10"/>
  <c r="G29" i="11"/>
  <c r="H34" i="9"/>
  <c r="H25" i="10"/>
  <c r="H24" i="10"/>
  <c r="H26" i="9"/>
  <c r="H25" i="9"/>
  <c r="H23" i="11"/>
  <c r="H104" i="10"/>
  <c r="H102" i="10"/>
  <c r="G56" i="9"/>
  <c r="H36" i="11"/>
  <c r="H35" i="11"/>
  <c r="H40" i="10"/>
  <c r="H39" i="10"/>
  <c r="H41" i="9"/>
  <c r="H28" i="11"/>
  <c r="H33" i="9"/>
  <c r="E12" i="12"/>
  <c r="C12" i="12"/>
  <c r="H88" i="11" l="1"/>
  <c r="H87" i="11"/>
  <c r="H86" i="11"/>
  <c r="H85" i="11"/>
  <c r="H84" i="11"/>
  <c r="H83" i="11"/>
  <c r="H82" i="11"/>
  <c r="H81" i="11"/>
  <c r="H80" i="11"/>
  <c r="H79" i="11"/>
  <c r="H78" i="11"/>
  <c r="H77" i="11"/>
  <c r="H103" i="10"/>
  <c r="H101" i="10"/>
  <c r="H100" i="10"/>
  <c r="H99" i="10"/>
  <c r="H98" i="10"/>
  <c r="H97" i="10"/>
  <c r="H96" i="10"/>
  <c r="H95" i="10"/>
  <c r="H93" i="10"/>
  <c r="H92" i="10"/>
  <c r="H66" i="10"/>
  <c r="H65" i="10"/>
  <c r="H64" i="10"/>
  <c r="H63" i="10"/>
  <c r="H62" i="10"/>
  <c r="H61" i="10"/>
  <c r="H192" i="9"/>
  <c r="H190" i="9"/>
  <c r="H157" i="9"/>
  <c r="H156" i="9"/>
  <c r="H155" i="9"/>
  <c r="H154" i="9"/>
  <c r="H153" i="9"/>
  <c r="H152" i="9"/>
  <c r="H151" i="9"/>
  <c r="H150" i="9"/>
  <c r="H149" i="9"/>
  <c r="H148" i="9"/>
  <c r="H147" i="9"/>
  <c r="H146" i="9"/>
  <c r="H145" i="9"/>
  <c r="G85" i="9"/>
  <c r="H85" i="9" s="1"/>
  <c r="G27" i="11"/>
  <c r="H27" i="11" s="1"/>
  <c r="H31" i="11"/>
  <c r="H30" i="11"/>
  <c r="H26" i="11"/>
  <c r="H25" i="11"/>
  <c r="H24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0"/>
  <c r="H35" i="10"/>
  <c r="H34" i="10"/>
  <c r="H31" i="10"/>
  <c r="H30" i="10"/>
  <c r="H29" i="10"/>
  <c r="H28" i="10"/>
  <c r="H27" i="10"/>
  <c r="H26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5" i="10"/>
  <c r="G94" i="10"/>
  <c r="H94" i="10" s="1"/>
  <c r="H128" i="10"/>
  <c r="H125" i="10"/>
  <c r="C169" i="10"/>
  <c r="C170" i="10" s="1"/>
  <c r="C171" i="10" s="1"/>
  <c r="C172" i="10" s="1"/>
  <c r="C173" i="10" s="1"/>
  <c r="C175" i="10" s="1"/>
  <c r="C176" i="10" s="1"/>
  <c r="C141" i="10"/>
  <c r="C142" i="10" s="1"/>
  <c r="C143" i="10" s="1"/>
  <c r="C144" i="10" s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s="1"/>
  <c r="C155" i="10" s="1"/>
  <c r="C156" i="10" s="1"/>
  <c r="C157" i="10" s="1"/>
  <c r="C158" i="10" s="1"/>
  <c r="C159" i="10" s="1"/>
  <c r="G49" i="9"/>
  <c r="H49" i="9" s="1"/>
  <c r="H197" i="9"/>
  <c r="H189" i="9"/>
  <c r="G191" i="9"/>
  <c r="H191" i="9" s="1"/>
  <c r="H188" i="9"/>
  <c r="H181" i="9"/>
  <c r="H84" i="9"/>
  <c r="H83" i="9"/>
  <c r="H82" i="9"/>
  <c r="H23" i="9"/>
  <c r="H17" i="9"/>
  <c r="H16" i="9"/>
  <c r="H15" i="9"/>
  <c r="H5" i="11"/>
  <c r="H6" i="11"/>
  <c r="H33" i="11"/>
  <c r="H34" i="11"/>
  <c r="H37" i="11"/>
  <c r="H38" i="11"/>
  <c r="H39" i="11"/>
  <c r="H40" i="11"/>
  <c r="H41" i="11"/>
  <c r="H42" i="11"/>
  <c r="H45" i="11"/>
  <c r="H46" i="11"/>
  <c r="H47" i="11"/>
  <c r="H48" i="11"/>
  <c r="H49" i="11"/>
  <c r="H50" i="11"/>
  <c r="H51" i="11"/>
  <c r="H52" i="11"/>
  <c r="H55" i="11"/>
  <c r="H56" i="11"/>
  <c r="H57" i="11"/>
  <c r="H58" i="11"/>
  <c r="H59" i="11"/>
  <c r="H60" i="11"/>
  <c r="H63" i="11"/>
  <c r="H64" i="11"/>
  <c r="H65" i="11"/>
  <c r="H66" i="11"/>
  <c r="H67" i="11"/>
  <c r="H68" i="11"/>
  <c r="H69" i="11"/>
  <c r="H70" i="11"/>
  <c r="H73" i="11"/>
  <c r="H74" i="11"/>
  <c r="H91" i="11"/>
  <c r="H92" i="11"/>
  <c r="H93" i="11"/>
  <c r="G94" i="11"/>
  <c r="H94" i="11" s="1"/>
  <c r="H95" i="11"/>
  <c r="H96" i="11"/>
  <c r="H97" i="11"/>
  <c r="H98" i="11"/>
  <c r="H99" i="11"/>
  <c r="H100" i="11"/>
  <c r="H101" i="11"/>
  <c r="H102" i="11"/>
  <c r="H103" i="11"/>
  <c r="H104" i="11"/>
  <c r="H107" i="11"/>
  <c r="H108" i="11"/>
  <c r="H109" i="11"/>
  <c r="H110" i="11"/>
  <c r="H111" i="11"/>
  <c r="H112" i="11"/>
  <c r="H113" i="11"/>
  <c r="H114" i="11"/>
  <c r="H115" i="11"/>
  <c r="H116" i="11"/>
  <c r="H117" i="11"/>
  <c r="H119" i="11"/>
  <c r="H120" i="11"/>
  <c r="H121" i="11"/>
  <c r="D126" i="11"/>
  <c r="D127" i="11"/>
  <c r="D128" i="11"/>
  <c r="D129" i="11"/>
  <c r="D130" i="11"/>
  <c r="D131" i="11"/>
  <c r="D132" i="11"/>
  <c r="D133" i="11"/>
  <c r="H37" i="10"/>
  <c r="H38" i="10"/>
  <c r="H41" i="10"/>
  <c r="H42" i="10"/>
  <c r="H43" i="10"/>
  <c r="H44" i="10"/>
  <c r="H47" i="10"/>
  <c r="H48" i="10"/>
  <c r="H49" i="10"/>
  <c r="H50" i="10"/>
  <c r="H51" i="10"/>
  <c r="H52" i="10"/>
  <c r="H53" i="10"/>
  <c r="H54" i="10"/>
  <c r="H55" i="10"/>
  <c r="H58" i="10"/>
  <c r="H59" i="10"/>
  <c r="H60" i="10"/>
  <c r="H69" i="10"/>
  <c r="H70" i="10"/>
  <c r="H71" i="10"/>
  <c r="H72" i="10"/>
  <c r="H73" i="10"/>
  <c r="G74" i="10"/>
  <c r="H74" i="10" s="1"/>
  <c r="H75" i="10"/>
  <c r="H76" i="10"/>
  <c r="H77" i="10"/>
  <c r="H78" i="10"/>
  <c r="H79" i="10"/>
  <c r="H80" i="10"/>
  <c r="H81" i="10"/>
  <c r="H82" i="10"/>
  <c r="H83" i="10"/>
  <c r="H84" i="10"/>
  <c r="H85" i="10"/>
  <c r="H88" i="10"/>
  <c r="H89" i="10"/>
  <c r="H107" i="10"/>
  <c r="H108" i="10"/>
  <c r="H109" i="10"/>
  <c r="G110" i="10"/>
  <c r="H110" i="10" s="1"/>
  <c r="H111" i="10"/>
  <c r="H112" i="10"/>
  <c r="H113" i="10"/>
  <c r="H114" i="10"/>
  <c r="H115" i="10"/>
  <c r="H116" i="10"/>
  <c r="H117" i="10"/>
  <c r="H118" i="10"/>
  <c r="H119" i="10"/>
  <c r="H122" i="10"/>
  <c r="H123" i="10"/>
  <c r="H124" i="10"/>
  <c r="H126" i="10"/>
  <c r="H127" i="10"/>
  <c r="H129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8" i="10"/>
  <c r="H179" i="10"/>
  <c r="H180" i="10"/>
  <c r="H181" i="10"/>
  <c r="H182" i="10"/>
  <c r="H183" i="10"/>
  <c r="H184" i="10"/>
  <c r="H185" i="10"/>
  <c r="H186" i="10"/>
  <c r="H187" i="10"/>
  <c r="D191" i="10"/>
  <c r="D192" i="10"/>
  <c r="D193" i="10"/>
  <c r="D194" i="10"/>
  <c r="D195" i="10"/>
  <c r="D196" i="10"/>
  <c r="D197" i="10"/>
  <c r="D198" i="10"/>
  <c r="D199" i="10"/>
  <c r="D200" i="10"/>
  <c r="H5" i="9"/>
  <c r="H6" i="9"/>
  <c r="H7" i="9"/>
  <c r="H8" i="9"/>
  <c r="H9" i="9"/>
  <c r="H10" i="9"/>
  <c r="H11" i="9"/>
  <c r="H12" i="9"/>
  <c r="H13" i="9"/>
  <c r="H14" i="9"/>
  <c r="H18" i="9"/>
  <c r="H19" i="9"/>
  <c r="H20" i="9"/>
  <c r="H21" i="9"/>
  <c r="H22" i="9"/>
  <c r="H24" i="9"/>
  <c r="H27" i="9"/>
  <c r="H28" i="9"/>
  <c r="H29" i="9"/>
  <c r="H30" i="9"/>
  <c r="H31" i="9"/>
  <c r="H32" i="9"/>
  <c r="H35" i="9"/>
  <c r="H36" i="9"/>
  <c r="H38" i="9"/>
  <c r="H39" i="9"/>
  <c r="H40" i="9"/>
  <c r="H42" i="9"/>
  <c r="H43" i="9"/>
  <c r="H44" i="9"/>
  <c r="H45" i="9"/>
  <c r="H46" i="9"/>
  <c r="H47" i="9"/>
  <c r="H48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30" i="9"/>
  <c r="H131" i="9"/>
  <c r="H132" i="9"/>
  <c r="H133" i="9"/>
  <c r="H134" i="9"/>
  <c r="H135" i="9"/>
  <c r="H136" i="9"/>
  <c r="H137" i="9"/>
  <c r="H138" i="9"/>
  <c r="H141" i="9"/>
  <c r="H142" i="9"/>
  <c r="H143" i="9"/>
  <c r="H144" i="9"/>
  <c r="H160" i="9"/>
  <c r="H161" i="9"/>
  <c r="H162" i="9"/>
  <c r="H163" i="9"/>
  <c r="H164" i="9"/>
  <c r="H165" i="9"/>
  <c r="H166" i="9"/>
  <c r="H167" i="9"/>
  <c r="H168" i="9"/>
  <c r="H169" i="9"/>
  <c r="H170" i="9"/>
  <c r="H173" i="9"/>
  <c r="H174" i="9"/>
  <c r="H175" i="9"/>
  <c r="H176" i="9"/>
  <c r="H177" i="9"/>
  <c r="H178" i="9"/>
  <c r="H179" i="9"/>
  <c r="H180" i="9"/>
  <c r="H182" i="9"/>
  <c r="H184" i="9"/>
  <c r="H185" i="9"/>
  <c r="H186" i="9"/>
  <c r="H187" i="9"/>
  <c r="H195" i="9"/>
  <c r="H196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D215" i="9"/>
  <c r="D216" i="9"/>
  <c r="D217" i="9"/>
  <c r="D218" i="9"/>
  <c r="D219" i="9"/>
  <c r="D220" i="9"/>
  <c r="D221" i="9"/>
  <c r="D222" i="9"/>
  <c r="D223" i="9"/>
  <c r="A14" i="12" s="1"/>
  <c r="H61" i="11" l="1"/>
  <c r="H62" i="11" s="1"/>
  <c r="H129" i="11" s="1"/>
  <c r="E6" i="12" s="1"/>
  <c r="H122" i="11"/>
  <c r="H71" i="11"/>
  <c r="H72" i="11" s="1"/>
  <c r="H130" i="11" s="1"/>
  <c r="E7" i="12" s="1"/>
  <c r="H53" i="11"/>
  <c r="H54" i="11" s="1"/>
  <c r="H128" i="11" s="1"/>
  <c r="E5" i="12" s="1"/>
  <c r="H43" i="11"/>
  <c r="H44" i="11" s="1"/>
  <c r="H127" i="11" s="1"/>
  <c r="E4" i="12" s="1"/>
  <c r="H118" i="11"/>
  <c r="H32" i="11"/>
  <c r="H126" i="11" s="1"/>
  <c r="E3" i="12" s="1"/>
  <c r="H45" i="10"/>
  <c r="H46" i="10" s="1"/>
  <c r="H192" i="10" s="1"/>
  <c r="D4" i="12" s="1"/>
  <c r="H120" i="10"/>
  <c r="H121" i="10" s="1"/>
  <c r="H197" i="10" s="1"/>
  <c r="D10" i="12" s="1"/>
  <c r="H105" i="10"/>
  <c r="H106" i="10" s="1"/>
  <c r="H196" i="10" s="1"/>
  <c r="D9" i="12" s="1"/>
  <c r="H164" i="10"/>
  <c r="H177" i="10" s="1"/>
  <c r="H199" i="10" s="1"/>
  <c r="D12" i="12" s="1"/>
  <c r="B12" i="12" s="1"/>
  <c r="H56" i="10"/>
  <c r="H57" i="10" s="1"/>
  <c r="H193" i="10" s="1"/>
  <c r="D5" i="12" s="1"/>
  <c r="H130" i="10"/>
  <c r="H131" i="10" s="1"/>
  <c r="H198" i="10" s="1"/>
  <c r="D11" i="12" s="1"/>
  <c r="H183" i="9"/>
  <c r="H193" i="9" s="1"/>
  <c r="H194" i="9" s="1"/>
  <c r="H222" i="9" s="1"/>
  <c r="C11" i="12" s="1"/>
  <c r="H86" i="10"/>
  <c r="H87" i="10" s="1"/>
  <c r="H195" i="10" s="1"/>
  <c r="D8" i="12" s="1"/>
  <c r="B8" i="12" s="1"/>
  <c r="H89" i="11"/>
  <c r="H90" i="11" s="1"/>
  <c r="H131" i="11" s="1"/>
  <c r="E9" i="12" s="1"/>
  <c r="H105" i="11"/>
  <c r="H106" i="11" s="1"/>
  <c r="H132" i="11" s="1"/>
  <c r="E10" i="12" s="1"/>
  <c r="H67" i="10"/>
  <c r="H68" i="10" s="1"/>
  <c r="H194" i="10" s="1"/>
  <c r="D7" i="12" s="1"/>
  <c r="H139" i="9"/>
  <c r="H140" i="9" s="1"/>
  <c r="H219" i="9" s="1"/>
  <c r="C7" i="12" s="1"/>
  <c r="H212" i="9"/>
  <c r="H213" i="9" s="1"/>
  <c r="H223" i="9" s="1"/>
  <c r="C14" i="12" s="1"/>
  <c r="B14" i="12" s="1"/>
  <c r="H65" i="9"/>
  <c r="H128" i="9"/>
  <c r="H129" i="9" s="1"/>
  <c r="H218" i="9" s="1"/>
  <c r="C6" i="12" s="1"/>
  <c r="H37" i="9"/>
  <c r="H215" i="9" s="1"/>
  <c r="C3" i="12" s="1"/>
  <c r="H50" i="9"/>
  <c r="H51" i="9" s="1"/>
  <c r="H216" i="9" s="1"/>
  <c r="C4" i="12" s="1"/>
  <c r="H158" i="9"/>
  <c r="H159" i="9" s="1"/>
  <c r="H220" i="9" s="1"/>
  <c r="C9" i="12" s="1"/>
  <c r="H171" i="9"/>
  <c r="H172" i="9" s="1"/>
  <c r="H221" i="9" s="1"/>
  <c r="C10" i="12" s="1"/>
  <c r="H36" i="10"/>
  <c r="H191" i="10" s="1"/>
  <c r="D3" i="12" s="1"/>
  <c r="H188" i="10"/>
  <c r="H200" i="10" s="1"/>
  <c r="D13" i="12" s="1"/>
  <c r="H66" i="9"/>
  <c r="H217" i="9" s="1"/>
  <c r="C5" i="12" s="1"/>
  <c r="H123" i="11" l="1"/>
  <c r="H133" i="11" s="1"/>
  <c r="E11" i="12" s="1"/>
  <c r="E15" i="12" s="1"/>
  <c r="E16" i="12" s="1"/>
  <c r="E17" i="12" s="1"/>
  <c r="B6" i="12"/>
  <c r="B10" i="12"/>
  <c r="B9" i="12"/>
  <c r="B7" i="12"/>
  <c r="D15" i="12"/>
  <c r="D16" i="12" s="1"/>
  <c r="D17" i="12" s="1"/>
  <c r="B4" i="12"/>
  <c r="B5" i="12"/>
  <c r="B3" i="12"/>
  <c r="C15" i="12"/>
  <c r="C16" i="12" s="1"/>
  <c r="C17" i="12" s="1"/>
  <c r="H224" i="9"/>
  <c r="H225" i="9" s="1"/>
  <c r="H226" i="9" s="1"/>
  <c r="H201" i="10"/>
  <c r="H202" i="10" s="1"/>
  <c r="H203" i="10" s="1"/>
  <c r="H134" i="11" l="1"/>
  <c r="B11" i="12"/>
  <c r="B15" i="12" s="1"/>
  <c r="B16" i="12" s="1"/>
  <c r="B17" i="12" s="1"/>
  <c r="H135" i="11"/>
  <c r="H136" i="11" s="1"/>
</calcChain>
</file>

<file path=xl/sharedStrings.xml><?xml version="1.0" encoding="utf-8"?>
<sst xmlns="http://schemas.openxmlformats.org/spreadsheetml/2006/main" count="1092" uniqueCount="468">
  <si>
    <t>Installation de chantier</t>
  </si>
  <si>
    <t>m²</t>
  </si>
  <si>
    <t>u</t>
  </si>
  <si>
    <t>ml</t>
  </si>
  <si>
    <t>ft</t>
  </si>
  <si>
    <t>Géotextile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</si>
  <si>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</si>
  <si>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Unité</t>
  </si>
  <si>
    <t>Quantité</t>
  </si>
  <si>
    <t>t</t>
  </si>
  <si>
    <t>Montant</t>
  </si>
  <si>
    <t>TVA (20%)</t>
  </si>
  <si>
    <t>SOUS-TOTAL PRIX GENERAUX</t>
  </si>
  <si>
    <t>SOUS-TOTAL TERRASSEMENTS</t>
  </si>
  <si>
    <t>SOUS-TOTAL CHAUSSEES</t>
  </si>
  <si>
    <t>SOUS-TOTAL TRAVAUX PREPARATOIRES</t>
  </si>
  <si>
    <t>PU
(€ HT)</t>
  </si>
  <si>
    <t>Damiers</t>
  </si>
  <si>
    <t xml:space="preserve"> FAMILLE A- PRIX GENERAUX </t>
  </si>
  <si>
    <t xml:space="preserve"> FAMILLE C- TRAVAUX PREPARATOIRES</t>
  </si>
  <si>
    <t xml:space="preserve"> FAMILLE D- TERRASSEMENT</t>
  </si>
  <si>
    <t xml:space="preserve"> FAMILLE F- ASSAINISSEMENT EAUX PLUVIALES</t>
  </si>
  <si>
    <t xml:space="preserve"> FAMILLE H1- GENIE CIVIL DES RESEAUX SECS</t>
  </si>
  <si>
    <t>SOUS-TOTAL ASSAINISSEMENT EAUX PLUVIALES</t>
  </si>
  <si>
    <t>Etablissement et gestion du PAQ</t>
  </si>
  <si>
    <t>Chevrons, zebras</t>
  </si>
  <si>
    <t>Etablissement et gestion du PRE</t>
  </si>
  <si>
    <t>Plan Particulier de Securité et de Protection de la Santé</t>
  </si>
  <si>
    <t>Etudes d'execution</t>
  </si>
  <si>
    <t>Dossier de recolement-DOE</t>
  </si>
  <si>
    <t>Purge/Substitution et Amélioration de PST</t>
  </si>
  <si>
    <t>V1</t>
  </si>
  <si>
    <t>première diffusion</t>
  </si>
  <si>
    <t>TOTAL HT</t>
  </si>
  <si>
    <t>TOTAL TTC</t>
  </si>
  <si>
    <t>Décapage de terre végétale</t>
  </si>
  <si>
    <t xml:space="preserve"> FAMILLE G- CHAUSSEE </t>
  </si>
  <si>
    <t>Exploitation sous chantier</t>
  </si>
  <si>
    <t>Déblais</t>
  </si>
  <si>
    <t>Matériaux bitumineux</t>
  </si>
  <si>
    <t>SOUS-TOTAL SIGNALISATION HORIZONTALE</t>
  </si>
  <si>
    <t>Dépose de glissières existantes</t>
  </si>
  <si>
    <t>Débrousaillage et dégagement des emprises</t>
  </si>
  <si>
    <t>m3</t>
  </si>
  <si>
    <t>Démolition de DBA/GBA existantes</t>
  </si>
  <si>
    <t>Couche de réglage en  0/20</t>
  </si>
  <si>
    <t>Couche de forme en  0/60</t>
  </si>
  <si>
    <t>Plus value pour enrobage béton</t>
  </si>
  <si>
    <t>Bassin Sud</t>
  </si>
  <si>
    <t xml:space="preserve">     Mise en déblais</t>
  </si>
  <si>
    <t xml:space="preserve">     Tranchées d'ancrage 0.40 et remplissage</t>
  </si>
  <si>
    <t xml:space="preserve">     Fourniture et pose d'une géomenbrane</t>
  </si>
  <si>
    <t xml:space="preserve">     Founriture et pose de drain DN100 refendu</t>
  </si>
  <si>
    <t xml:space="preserve">     Fourniture et pose de té D100</t>
  </si>
  <si>
    <t xml:space="preserve">     Founriture et pose de coude perforé en entrée de bassin</t>
  </si>
  <si>
    <t xml:space="preserve">     Fourniture et mise en oeuvre gravier 20/40mm</t>
  </si>
  <si>
    <t xml:space="preserve">     Fourniture et mise en oeuvre sable 0/4 roulé lavé silicieux</t>
  </si>
  <si>
    <t xml:space="preserve">     Fourniture et mise en oeuvre gravier 2/6</t>
  </si>
  <si>
    <t xml:space="preserve">     Fourniture et pose de regard de by pass</t>
  </si>
  <si>
    <t xml:space="preserve">     Fourniture et pose d'ouvrage de régulation de sortie</t>
  </si>
  <si>
    <t xml:space="preserve">     DN400</t>
  </si>
  <si>
    <t xml:space="preserve">     DN500</t>
  </si>
  <si>
    <t xml:space="preserve">     BBSG 0/10 classe 3</t>
  </si>
  <si>
    <t>409.1</t>
  </si>
  <si>
    <t>409.2</t>
  </si>
  <si>
    <t>409.3</t>
  </si>
  <si>
    <t>409.4</t>
  </si>
  <si>
    <t>409.5</t>
  </si>
  <si>
    <t>409.6</t>
  </si>
  <si>
    <t>409.7</t>
  </si>
  <si>
    <t>409.8</t>
  </si>
  <si>
    <t>409.9</t>
  </si>
  <si>
    <t>409.10</t>
  </si>
  <si>
    <t>409.11</t>
  </si>
  <si>
    <t>409.12</t>
  </si>
  <si>
    <t>409.13</t>
  </si>
  <si>
    <t>409.14</t>
  </si>
  <si>
    <t>409.15</t>
  </si>
  <si>
    <t>409.16</t>
  </si>
  <si>
    <t xml:space="preserve"> FAMILLE H4 : SIGNALISATION HORIZONTALE</t>
  </si>
  <si>
    <t>301.1</t>
  </si>
  <si>
    <t>301.2</t>
  </si>
  <si>
    <t>mlj</t>
  </si>
  <si>
    <t>Signalisation de jalonnement des itineraires de deviation</t>
  </si>
  <si>
    <t>108.1</t>
  </si>
  <si>
    <t>108.2</t>
  </si>
  <si>
    <t>108.3</t>
  </si>
  <si>
    <t xml:space="preserve">     Fourniture et pose d'un géotextile anti poinçonnement supérieur 300g/m²</t>
  </si>
  <si>
    <t xml:space="preserve">     Fourniture et pose d'un géotextileanti poinçonnement inférieur 400g/m² </t>
  </si>
  <si>
    <t>Rabotage sur une épaisseur &lt; ou = à 10 cm</t>
  </si>
  <si>
    <t>SOUS-TOTAL GENIE CIVIL DES RESEAUX SECS</t>
  </si>
  <si>
    <t>Raccordement sur chambre existante</t>
  </si>
  <si>
    <t xml:space="preserve">Chambre L2T </t>
  </si>
  <si>
    <t>Fourniture et pose de chambre de tirage</t>
  </si>
  <si>
    <t>Fourniture et pose de câblette de terre</t>
  </si>
  <si>
    <t>Réalisation de massifs de fondation pour équipement SLT et vidéo</t>
  </si>
  <si>
    <t>Mise en œuvre de terre végétale</t>
  </si>
  <si>
    <t>Remblais d'apport</t>
  </si>
  <si>
    <t xml:space="preserve">     Déblais mis en remblai</t>
  </si>
  <si>
    <t xml:space="preserve">     Déblais mis en dépôt</t>
  </si>
  <si>
    <t xml:space="preserve">     DN600</t>
  </si>
  <si>
    <t xml:space="preserve">     Cunette béton 1,20*0,20</t>
  </si>
  <si>
    <t>Regard DN 1000 mm à grille</t>
  </si>
  <si>
    <t>Regard DN 1000 mm avec trampon fonte</t>
  </si>
  <si>
    <t>Bassin Nord</t>
  </si>
  <si>
    <t xml:space="preserve">     Portail bassin </t>
  </si>
  <si>
    <t xml:space="preserve">     Cloture bassin </t>
  </si>
  <si>
    <t xml:space="preserve">     BBTM 0/10</t>
  </si>
  <si>
    <t xml:space="preserve"> FAMILLE H2 : EQUIPEMENTS DE SECURITE</t>
  </si>
  <si>
    <t>Dispositifs métalliques et équipements associés</t>
  </si>
  <si>
    <t>Dispositif de retenue de type glissière simple de niveau N2</t>
  </si>
  <si>
    <t>Dispositifs béton</t>
  </si>
  <si>
    <t>Séparateur béton de niveau H2 (GBA)</t>
  </si>
  <si>
    <t>Séparateur béton de niveau H2 (DBA)</t>
  </si>
  <si>
    <t>Dispositifs de raccordement</t>
  </si>
  <si>
    <t>Attenuateur de choc</t>
  </si>
  <si>
    <t>Dispositif d'extrémité pour glissières</t>
  </si>
  <si>
    <t>SOUS-TOTAL EQUIPEMENTS DE SECURITE</t>
  </si>
  <si>
    <t xml:space="preserve"> FAMILLE H5 : SIGNALISATION VERTICALE ET DIRECTIONNELLE</t>
  </si>
  <si>
    <t>Signalisation Verticale de police</t>
  </si>
  <si>
    <t>Signalisation Directionnelle</t>
  </si>
  <si>
    <t>SOUS-TOTALSIGNALISATION VERTICALE ET DIRECTIONNELLE</t>
  </si>
  <si>
    <t>601.1</t>
  </si>
  <si>
    <t>601.2</t>
  </si>
  <si>
    <t>603.1</t>
  </si>
  <si>
    <t>603.2</t>
  </si>
  <si>
    <t>603.3</t>
  </si>
  <si>
    <t xml:space="preserve">pour poteaux panneaux lumineux </t>
  </si>
  <si>
    <t>pour poteaux SAS BUS</t>
  </si>
  <si>
    <t>pour potence de feux</t>
  </si>
  <si>
    <t>pour mat camera</t>
  </si>
  <si>
    <t>701.1</t>
  </si>
  <si>
    <t>702.1</t>
  </si>
  <si>
    <t>703.1</t>
  </si>
  <si>
    <t>703.2</t>
  </si>
  <si>
    <t>Ligne T3-5u</t>
  </si>
  <si>
    <t>Ligne continue LC-3u</t>
  </si>
  <si>
    <t>Ligne T2-5u</t>
  </si>
  <si>
    <t>Ligne T1-2u</t>
  </si>
  <si>
    <t>Ligne T4-3u</t>
  </si>
  <si>
    <t>Ligne continue LC-5u</t>
  </si>
  <si>
    <t>Fourniture et pose de panneaux et panonceaux (Grande Gamme)</t>
  </si>
  <si>
    <t>Panneau de type AB3a</t>
  </si>
  <si>
    <t>Panneau de type B14</t>
  </si>
  <si>
    <t>Panneau de type B27a</t>
  </si>
  <si>
    <t>Panneau de type B45</t>
  </si>
  <si>
    <t>Panonceau de type M3a</t>
  </si>
  <si>
    <t>Panonceau de type M9z</t>
  </si>
  <si>
    <t>Balise J14 a</t>
  </si>
  <si>
    <t>Dépose et évacuation de potence ou portique de signalisation directionnelle</t>
  </si>
  <si>
    <t>Dépose et évacuation de balise J14 existante</t>
  </si>
  <si>
    <t>702.2</t>
  </si>
  <si>
    <t>703.3</t>
  </si>
  <si>
    <t>703.4</t>
  </si>
  <si>
    <t>Chambre de 40x40</t>
  </si>
  <si>
    <t>701.2</t>
  </si>
  <si>
    <t>Bi-couche sur chemin d'exploitation</t>
  </si>
  <si>
    <t>Démolition de bordures ou bourrelet béton</t>
  </si>
  <si>
    <t xml:space="preserve">    Caniveau béton à dalle 30*30</t>
  </si>
  <si>
    <t xml:space="preserve">    Caniveau béton à dalle 40*40</t>
  </si>
  <si>
    <t>Panneau de type B49</t>
  </si>
  <si>
    <t>Panonceau de type M9d</t>
  </si>
  <si>
    <t>Panneau de type C24</t>
  </si>
  <si>
    <t>demolition de conduites ou ouvrages d'assainissement existants</t>
  </si>
  <si>
    <t>Démolition de maçonnerie de toute nature</t>
  </si>
  <si>
    <t>410.1</t>
  </si>
  <si>
    <t>410.2</t>
  </si>
  <si>
    <t>410.3</t>
  </si>
  <si>
    <t>410.4</t>
  </si>
  <si>
    <t>410.5</t>
  </si>
  <si>
    <t>410.6</t>
  </si>
  <si>
    <t>410.7</t>
  </si>
  <si>
    <t>410.8</t>
  </si>
  <si>
    <t>410.9</t>
  </si>
  <si>
    <t>410.10</t>
  </si>
  <si>
    <t>410.11</t>
  </si>
  <si>
    <t>410.12</t>
  </si>
  <si>
    <t>410.13</t>
  </si>
  <si>
    <t>410.14</t>
  </si>
  <si>
    <t>410.15</t>
  </si>
  <si>
    <t>410.16</t>
  </si>
  <si>
    <t>605.1</t>
  </si>
  <si>
    <t>605.2</t>
  </si>
  <si>
    <t>605.3</t>
  </si>
  <si>
    <t>605.4</t>
  </si>
  <si>
    <t>605.5</t>
  </si>
  <si>
    <t xml:space="preserve">pour armoire de contrôleur de feux </t>
  </si>
  <si>
    <t>803.1</t>
  </si>
  <si>
    <t>803.2</t>
  </si>
  <si>
    <t>803.3</t>
  </si>
  <si>
    <t xml:space="preserve">Marquage lineaire au sol  </t>
  </si>
  <si>
    <t>Marquages Spéciaux</t>
  </si>
  <si>
    <t>Dépose et repose de panneau de signalisation directionnelle SD2</t>
  </si>
  <si>
    <t>Fourniture et pose de decors sur portique existant</t>
  </si>
  <si>
    <t>Pose de l’ensemble de signalisation directionnelle et de sa structure porteuse de type portique</t>
  </si>
  <si>
    <t>TRANCHE FERME</t>
  </si>
  <si>
    <t>DE  TRANCHE CONDITIONNELLE 2</t>
  </si>
  <si>
    <t>Famille H6 : SLT ET EQUIPEMENTS D'EXPLOITATION</t>
  </si>
  <si>
    <t>Systèmes centraux</t>
  </si>
  <si>
    <t>Contrôleur</t>
  </si>
  <si>
    <t>Superviseur</t>
  </si>
  <si>
    <t>Interphonie Maitre</t>
  </si>
  <si>
    <t>F</t>
  </si>
  <si>
    <t>Vidéo Maitre</t>
  </si>
  <si>
    <t>Enregistreur Vidéo</t>
  </si>
  <si>
    <t>Réseau</t>
  </si>
  <si>
    <t xml:space="preserve"> Équipements et travaux</t>
  </si>
  <si>
    <t>Panneau A17  lumineux</t>
  </si>
  <si>
    <t>Panneau "SAS BUS"</t>
  </si>
  <si>
    <t>Potence</t>
  </si>
  <si>
    <t>Lanterne tricolore R11 ou R17</t>
  </si>
  <si>
    <t>Répéteur</t>
  </si>
  <si>
    <t>Barrière lourde SAS TC</t>
  </si>
  <si>
    <t>Totem Interphone</t>
  </si>
  <si>
    <t>Mât Vidéo</t>
  </si>
  <si>
    <t>Panneau Vidéosurveillance / Vidéo verbalisation</t>
  </si>
  <si>
    <t>Caméra vidéo</t>
  </si>
  <si>
    <t>Panneau contact CIRD</t>
  </si>
  <si>
    <t>Dispositif détection congestion</t>
  </si>
  <si>
    <t>Dispositif détection présence entrée SAS</t>
  </si>
  <si>
    <t>Dispositif détection présence SAS</t>
  </si>
  <si>
    <t>Armoire de commande</t>
  </si>
  <si>
    <t>Onduleur</t>
  </si>
  <si>
    <t>CABLES</t>
  </si>
  <si>
    <t>Câble 6 FO</t>
  </si>
  <si>
    <t xml:space="preserve">Câble  U1000 R2V </t>
  </si>
  <si>
    <t>Câble de raccordement des boucles</t>
  </si>
  <si>
    <t>Câble Cu nu 25 mm²</t>
  </si>
  <si>
    <t>Recettes et VSR</t>
  </si>
  <si>
    <t>Recette usine</t>
  </si>
  <si>
    <t>Recette site et VSR</t>
  </si>
  <si>
    <t>Formations</t>
  </si>
  <si>
    <t>Formation exploitation</t>
  </si>
  <si>
    <t>Formation maintenance matérielle</t>
  </si>
  <si>
    <t>Formation manipulation des barrières</t>
  </si>
  <si>
    <t>Maquette Plaquette de communication</t>
  </si>
  <si>
    <t>Plaquette de communication (100 EXEMPLAIRES)</t>
  </si>
  <si>
    <t>Maintenance et lot de rechange</t>
  </si>
  <si>
    <t>Garantie matérielle et logicielle</t>
  </si>
  <si>
    <t>Lot de rechange</t>
  </si>
  <si>
    <t>Maintenance curative pendant la période de garantie</t>
  </si>
  <si>
    <t>Maintenance préventive</t>
  </si>
  <si>
    <t>Maintenance curative</t>
  </si>
  <si>
    <t>Main d'œuvre</t>
  </si>
  <si>
    <t xml:space="preserve">Chef de projet </t>
  </si>
  <si>
    <t>J</t>
  </si>
  <si>
    <t>Developpeur</t>
  </si>
  <si>
    <t>Automaticien</t>
  </si>
  <si>
    <t>j</t>
  </si>
  <si>
    <t>Electricien Câbleur</t>
  </si>
  <si>
    <t>Formateur</t>
  </si>
  <si>
    <t xml:space="preserve"> FAMILLE H2 et H3 : EQUIPEMENTS DE SECURITE</t>
  </si>
  <si>
    <t>Famille E : OUVRAGE d'ART</t>
  </si>
  <si>
    <t>DEPOSE SOIGNEE DES GLISSIERES EXISTANTES SUR OUVRAGE Y COMPRIS PLATINE ET ANCRAGE</t>
  </si>
  <si>
    <t>ML</t>
  </si>
  <si>
    <t>DEPOSE DES GARDE-CORPS EXISTANTS</t>
  </si>
  <si>
    <t>M2</t>
  </si>
  <si>
    <t>DEMOLITION STRUCTURE DES TROTTOIRS EXISTANTS</t>
  </si>
  <si>
    <t>M3</t>
  </si>
  <si>
    <t>PREPARATION DU SUPPORT POUR LE  BETONNAGE DE LA LONGRINE</t>
  </si>
  <si>
    <t>Betonnage de la longrine en béton</t>
  </si>
  <si>
    <t xml:space="preserve">COFFRAGE LONGRINE </t>
  </si>
  <si>
    <t>BETON C35/45 POUR LONGRINES</t>
  </si>
  <si>
    <t>ARMATURES PASSIVES POUR LONGRINES ET SCELLEMENTS</t>
  </si>
  <si>
    <t>KG</t>
  </si>
  <si>
    <t>SCELLEMENTS CHIMIQUES D'ARMATURES</t>
  </si>
  <si>
    <t>U</t>
  </si>
  <si>
    <t>Equipements</t>
  </si>
  <si>
    <t>EXECUTION GBA SUR ET HORS OUVRAGE (Y COMPRIS RACCORDEMENT AUX GLISSIERES)</t>
  </si>
  <si>
    <t>FOURNITURE ET POSE GLISSIERE SUR OUVRAGE (Y COMPRIS PLATINES ANCREE SUR LONGRINE)</t>
  </si>
  <si>
    <t>ETANCHEITE RESINE EPOXY</t>
  </si>
  <si>
    <t>FOURNITURE ET POSE BORDURES T1</t>
  </si>
  <si>
    <t>DE 
TRANCHE OPTIONNELLE 1</t>
  </si>
  <si>
    <t>TRANCHE OPTIONNELLE 1</t>
  </si>
  <si>
    <t>101.1</t>
  </si>
  <si>
    <t>102.1</t>
  </si>
  <si>
    <t>103.1</t>
  </si>
  <si>
    <t>104.1</t>
  </si>
  <si>
    <t>105.1</t>
  </si>
  <si>
    <t>106.1</t>
  </si>
  <si>
    <t xml:space="preserve">     DESC pour le CD 13-Tranche Ferme</t>
  </si>
  <si>
    <t xml:space="preserve">     DESC pour la DIRMED-Tranche Ferme</t>
  </si>
  <si>
    <t>Tranche Ferme</t>
  </si>
  <si>
    <t xml:space="preserve">      Tranche Ferme</t>
  </si>
  <si>
    <t>109.1</t>
  </si>
  <si>
    <t>Mise en œuvre de terre végétale repris sur stock</t>
  </si>
  <si>
    <t>SOUS-TOTAL  Famille H6: SLT et equipements d'exploitation</t>
  </si>
  <si>
    <t>Famille H7 : SLT MAINTENANCE</t>
  </si>
  <si>
    <t>SOUS-TOTAL FAMILLE H7-SLT MAINTENANCE</t>
  </si>
  <si>
    <t>101.2</t>
  </si>
  <si>
    <t>102.2</t>
  </si>
  <si>
    <t>103.2</t>
  </si>
  <si>
    <t>104.2</t>
  </si>
  <si>
    <t>105.2</t>
  </si>
  <si>
    <t>106.2</t>
  </si>
  <si>
    <t>109.2</t>
  </si>
  <si>
    <t>101.3</t>
  </si>
  <si>
    <t>102.3</t>
  </si>
  <si>
    <t>104.3</t>
  </si>
  <si>
    <t>105.3</t>
  </si>
  <si>
    <t>106.3</t>
  </si>
  <si>
    <t>109.3</t>
  </si>
  <si>
    <t xml:space="preserve">     Fourniture et pose de coude perforé en entrée de bassin</t>
  </si>
  <si>
    <t>409.17</t>
  </si>
  <si>
    <t>409.18</t>
  </si>
  <si>
    <t>409.19</t>
  </si>
  <si>
    <t>409.20</t>
  </si>
  <si>
    <t>410.17</t>
  </si>
  <si>
    <t>410.18</t>
  </si>
  <si>
    <t>410.19</t>
  </si>
  <si>
    <t>410.20</t>
  </si>
  <si>
    <t>203.1</t>
  </si>
  <si>
    <t>203.2</t>
  </si>
  <si>
    <t>Démolition de caniveau</t>
  </si>
  <si>
    <t>Démolition de canalisation entérée</t>
  </si>
  <si>
    <t>Fourniture et pose de canalisation béton  y compris tranchées et remblais</t>
  </si>
  <si>
    <t>401.1</t>
  </si>
  <si>
    <t>401.2</t>
  </si>
  <si>
    <t>401.3</t>
  </si>
  <si>
    <t>Fossé enherbé</t>
  </si>
  <si>
    <t>403.1</t>
  </si>
  <si>
    <t>403.2</t>
  </si>
  <si>
    <t>403.3</t>
  </si>
  <si>
    <t>FOURNITURE ET POSE EN TRANCHEE de conduites multi-tubulaires</t>
  </si>
  <si>
    <t>3 TPC Ø63MM</t>
  </si>
  <si>
    <t>4 TPC Ø90MM</t>
  </si>
  <si>
    <t>702.3</t>
  </si>
  <si>
    <t>803.4</t>
  </si>
  <si>
    <t>803.5</t>
  </si>
  <si>
    <t>803.6</t>
  </si>
  <si>
    <t>804.1</t>
  </si>
  <si>
    <t>804.2</t>
  </si>
  <si>
    <t>Panneau 50 ou 70Km/h lumineux</t>
  </si>
  <si>
    <t xml:space="preserve">Panneau Voie Bus </t>
  </si>
  <si>
    <t xml:space="preserve">     Rampe d'accès en béton </t>
  </si>
  <si>
    <t xml:space="preserve">     Escalier d'entretien y compris main courante</t>
  </si>
  <si>
    <t xml:space="preserve">     Gabion en entrée de bassin</t>
  </si>
  <si>
    <t xml:space="preserve">    Panneau spécifique explicatif pour intervention</t>
  </si>
  <si>
    <t>Marquage de type "BUS"</t>
  </si>
  <si>
    <t>Semelle béton pour fondation GBA ou DBA</t>
  </si>
  <si>
    <t>703.5</t>
  </si>
  <si>
    <t>DE
TRANCHE FERME</t>
  </si>
  <si>
    <t>V2</t>
  </si>
  <si>
    <t>Suivant Observations MOA</t>
  </si>
  <si>
    <t xml:space="preserve">     Tranche Ferme</t>
  </si>
  <si>
    <t>Gnt 0/20 pour piste</t>
  </si>
  <si>
    <t>Caniveaux et cunettes béton</t>
  </si>
  <si>
    <t xml:space="preserve">     Panneau spécifique explicatif pour intervention</t>
  </si>
  <si>
    <t xml:space="preserve">     Tranche Optionnelle n°1</t>
  </si>
  <si>
    <t xml:space="preserve"> Tranche Optionnelle n°1</t>
  </si>
  <si>
    <t xml:space="preserve">     Tranche Optionnelle n°2</t>
  </si>
  <si>
    <t xml:space="preserve"> Tranche Optionnelle n°2</t>
  </si>
  <si>
    <t>TRANCHE OPTIONNELLE N°2</t>
  </si>
  <si>
    <t>%</t>
  </si>
  <si>
    <t>Plus-value pour travaux de nuit à la serie de prix 200</t>
  </si>
  <si>
    <t>Plus-value pour travaux de nuit à la serie de prix 300</t>
  </si>
  <si>
    <t>Plus-value pour travaux de nuit à la serie de prix 400</t>
  </si>
  <si>
    <t>Plus-value pour travaux de nuit à la serie de prix 500</t>
  </si>
  <si>
    <t>Plus-value pour travaux de nuit à la serie de prix 700</t>
  </si>
  <si>
    <t>Plus-value pour travaux de nuit à la serie de prix 800</t>
  </si>
  <si>
    <t>Reconnaissance Géotechnique</t>
  </si>
  <si>
    <t>Reconnaissance comlémentaire de l'ouvrage</t>
  </si>
  <si>
    <t>Signalisation provisoire de chantier</t>
  </si>
  <si>
    <t>110.1</t>
  </si>
  <si>
    <t xml:space="preserve">Séparateur modulaire de voie </t>
  </si>
  <si>
    <t xml:space="preserve"> Mise en place de SMV</t>
  </si>
  <si>
    <t>location de SMV</t>
  </si>
  <si>
    <t xml:space="preserve"> transfert de SMV</t>
  </si>
  <si>
    <t>repli de SMV</t>
  </si>
  <si>
    <t xml:space="preserve">Tete de buse </t>
  </si>
  <si>
    <t>407.1</t>
  </si>
  <si>
    <t xml:space="preserve">     Tete de buse DN 400</t>
  </si>
  <si>
    <t>407.2</t>
  </si>
  <si>
    <t>407.3</t>
  </si>
  <si>
    <t xml:space="preserve">     Tete de buse DN 500</t>
  </si>
  <si>
    <t xml:space="preserve">     Tete de buse DN 600</t>
  </si>
  <si>
    <t xml:space="preserve">    Cloture petite faune</t>
  </si>
  <si>
    <t>504.1</t>
  </si>
  <si>
    <t xml:space="preserve">     GB 0/14 classe 4</t>
  </si>
  <si>
    <t>504.2</t>
  </si>
  <si>
    <t>504.3</t>
  </si>
  <si>
    <t>701.1.1</t>
  </si>
  <si>
    <t>GS N2 W1</t>
  </si>
  <si>
    <t>GS N2 W3</t>
  </si>
  <si>
    <t>701.1.3</t>
  </si>
  <si>
    <t xml:space="preserve"> Raccordement glissières métalliques NF sur glissières métalliques CE conformément à la NF058</t>
  </si>
  <si>
    <t>Raccordement séparateur béton de type GBA/DBA sur glissières métalliques CE</t>
  </si>
  <si>
    <t>Raccordement séparateur béton de type GBA/DBA sur glissières métalliques NF</t>
  </si>
  <si>
    <t>  Raccordement GBA (H2)/GBA ou DBA existant</t>
  </si>
  <si>
    <t>703.6</t>
  </si>
  <si>
    <t>Extrémité abaissée sur GBA ou DBA sur une longueur de 1,65 m</t>
  </si>
  <si>
    <t xml:space="preserve"> Extremité abaissée sur GBA ou DBA sur une longueur de 20 m</t>
  </si>
  <si>
    <t>Fourniture et pose de panneau de type SR4</t>
  </si>
  <si>
    <t>Panneaux pour portique</t>
  </si>
  <si>
    <t>Réalisation de massif de fondation en béton armé pour portique</t>
  </si>
  <si>
    <t>Fourniture d’une traverse pour portique</t>
  </si>
  <si>
    <t>Fourniture de mât pour portique</t>
  </si>
  <si>
    <t>Plus-value pour travaux de nuit à la serie de prix 910</t>
  </si>
  <si>
    <t xml:space="preserve"> Plus-value pour travaux de nuit de la serie 2000</t>
  </si>
  <si>
    <t>Travaux préparatoires</t>
  </si>
  <si>
    <t>SOUS-TOTAL OUVRAGE d'ART</t>
  </si>
  <si>
    <t>1025.1</t>
  </si>
  <si>
    <t>1025.2</t>
  </si>
  <si>
    <t>1025.3</t>
  </si>
  <si>
    <t>1025.4</t>
  </si>
  <si>
    <t>Plus-value pour travaux de nuit des prix 1001 à 1025</t>
  </si>
  <si>
    <t>1104.1</t>
  </si>
  <si>
    <t>1104.2</t>
  </si>
  <si>
    <t>1104.3</t>
  </si>
  <si>
    <t>1104.4</t>
  </si>
  <si>
    <t>1104.5</t>
  </si>
  <si>
    <t>Plus-value pour travaux de nuit a la série 600</t>
  </si>
  <si>
    <t xml:space="preserve">     DESC pour le CD 13-Tranche Optionnelle n°1</t>
  </si>
  <si>
    <t xml:space="preserve">     DESC pour la DIRMED-Tranche Optionnelle n°1</t>
  </si>
  <si>
    <t>110.2</t>
  </si>
  <si>
    <t>103.</t>
  </si>
  <si>
    <t>109.4</t>
  </si>
  <si>
    <t>109.5</t>
  </si>
  <si>
    <t>110.3</t>
  </si>
  <si>
    <t xml:space="preserve">     DESC pour le CD 13-Tranche Optionnelle n°2</t>
  </si>
  <si>
    <t>test d'étachéité de réseaux de collecte</t>
  </si>
  <si>
    <t xml:space="preserve">Démolition de chaussées </t>
  </si>
  <si>
    <t>Effacement de lignes de tous types</t>
  </si>
  <si>
    <t>Effacement de marquage spéciaux</t>
  </si>
  <si>
    <t>Dépose des équipements de signalisation de police existants</t>
  </si>
  <si>
    <t>Total</t>
  </si>
  <si>
    <t>TO1 SAS Bus</t>
  </si>
  <si>
    <t>TO2 Compléments VRTC</t>
  </si>
  <si>
    <t xml:space="preserve"> FAMILLE H6- SLT ET EQUIPEMENTS D'EXPLOITATION</t>
  </si>
  <si>
    <t>TOTAL  GENERAL HT</t>
  </si>
  <si>
    <t>TOTAL  GENERAL TTC</t>
  </si>
  <si>
    <t xml:space="preserve"> FAMILLE H7- MAINTENANCE</t>
  </si>
  <si>
    <t>V3</t>
  </si>
  <si>
    <t>Chambre K2C</t>
  </si>
  <si>
    <t>Fourniture, pose et repli des atténuateurs de chocs</t>
  </si>
  <si>
    <t>Ripages des atténuateurs de chocs</t>
  </si>
  <si>
    <t>Location des atténuateurs de chocs</t>
  </si>
  <si>
    <t>uj</t>
  </si>
  <si>
    <t>201.1</t>
  </si>
  <si>
    <t>201.2</t>
  </si>
  <si>
    <t>Tranche Optionnelle n°1</t>
  </si>
  <si>
    <t>201.3</t>
  </si>
  <si>
    <t>Tranche Optionnelle n°2</t>
  </si>
  <si>
    <t>703.7</t>
  </si>
  <si>
    <t>Extrémité  de file renforce de DBA</t>
  </si>
  <si>
    <t>Pose de capot droit renforcé sur DBA/GBA</t>
  </si>
  <si>
    <t>904.6</t>
  </si>
  <si>
    <t>904.9</t>
  </si>
  <si>
    <t>904.2</t>
  </si>
  <si>
    <t>904.5</t>
  </si>
  <si>
    <t>904.8</t>
  </si>
  <si>
    <t>Plus-value pour travaux de nuit à la serie de prix 901 à 907</t>
  </si>
  <si>
    <t>904.1</t>
  </si>
  <si>
    <t>904.3</t>
  </si>
  <si>
    <t>904.4</t>
  </si>
  <si>
    <t>904.7</t>
  </si>
  <si>
    <t>Signalisation fixe pour coupure de chaussée</t>
  </si>
  <si>
    <t>Signalisation fixe pour coupure de bretelle</t>
  </si>
  <si>
    <t>113.1</t>
  </si>
  <si>
    <t>113.2</t>
  </si>
  <si>
    <t>113.4</t>
  </si>
  <si>
    <t>113.5</t>
  </si>
  <si>
    <t>113.7</t>
  </si>
  <si>
    <t>114.3</t>
  </si>
  <si>
    <t>113.3</t>
  </si>
  <si>
    <t>113.6</t>
  </si>
  <si>
    <t>114.1</t>
  </si>
  <si>
    <t>114.2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</si>
</sst>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#"/>
    <numFmt numFmtId="166" formatCode="#,###.00"/>
    <numFmt numFmtId="167" formatCode="_-* #,##0.00\ _F_-;\-* #,##0.00\ _F_-;_-* &quot;-&quot;??\ _F_-;_-@_-"/>
    <numFmt numFmtId="168" formatCode="#,###.00,;\-#,###.00,"/>
    <numFmt numFmtId="169" formatCode="#,##0.00\ ;\-#,##0.00\ "/>
    <numFmt numFmtId="170" formatCode="_-* #,##0.00\ [$€-1]_-;\-* #,##0.00\ [$€-1]_-;_-* &quot;-&quot;??\ [$€-1]_-"/>
    <numFmt numFmtId="171" formatCode="_-* #,##0.00\ [$€-1]_-;\-* #,##0.00\ [$€-1]_-;_-* \-??\ [$€-1]_-"/>
    <numFmt numFmtId="172" formatCode="_-* #,##0.00&quot; F&quot;_-;\-* #,##0.00&quot; F&quot;_-;_-* \-??&quot; F&quot;_-;_-@_-"/>
    <numFmt numFmtId="173" formatCode="_-* #,##0.00\ [$€]_-;\-* #,##0.00\ [$€]_-;_-* &quot;-&quot;??\ [$€]_-;_-@_-"/>
    <numFmt numFmtId="174" formatCode="#,##0.00\ &quot;€&quot;"/>
    <numFmt numFmtId="175" formatCode="_-* #,##0.00\ [$€-40C]_-;\-* #,##0.00\ [$€-40C]_-;_-* \-??\ [$€-40C]_-;_-@_-"/>
  </numFmts>
  <fonts count="37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Segoe UI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" fontId="3" fillId="0" borderId="1">
      <alignment horizontal="left"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3" fillId="0" borderId="2">
      <alignment horizontal="right" wrapText="1"/>
    </xf>
    <xf numFmtId="166" fontId="3" fillId="0" borderId="2">
      <alignment horizontal="right" wrapText="1"/>
    </xf>
    <xf numFmtId="166" fontId="3" fillId="0" borderId="2">
      <alignment horizontal="right" wrapText="1"/>
    </xf>
    <xf numFmtId="1" fontId="3" fillId="0" borderId="2">
      <alignment horizontal="center" wrapText="1"/>
    </xf>
    <xf numFmtId="0" fontId="2" fillId="0" borderId="0"/>
    <xf numFmtId="0" fontId="7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3" borderId="4" applyNumberFormat="0" applyAlignment="0" applyProtection="0"/>
    <xf numFmtId="0" fontId="13" fillId="0" borderId="5" applyNumberFormat="0" applyFill="0" applyAlignment="0" applyProtection="0"/>
    <xf numFmtId="0" fontId="2" fillId="24" borderId="6" applyNumberFormat="0" applyFont="0" applyAlignment="0" applyProtection="0"/>
    <xf numFmtId="0" fontId="14" fillId="10" borderId="4" applyNumberFormat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6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6" fillId="25" borderId="0" applyNumberFormat="0" applyBorder="0" applyAlignment="0" applyProtection="0"/>
    <xf numFmtId="0" fontId="28" fillId="0" borderId="0"/>
    <xf numFmtId="0" fontId="2" fillId="0" borderId="0"/>
    <xf numFmtId="0" fontId="6" fillId="0" borderId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7" fillId="7" borderId="0" applyNumberFormat="0" applyBorder="0" applyAlignment="0" applyProtection="0"/>
    <xf numFmtId="0" fontId="18" fillId="23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26" borderId="1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ill="0" applyBorder="0" applyAlignment="0" applyProtection="0"/>
    <xf numFmtId="171" fontId="2" fillId="0" borderId="0" applyFill="0" applyBorder="0" applyAlignment="0" applyProtection="0"/>
    <xf numFmtId="9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3" fillId="0" borderId="2">
      <alignment horizontal="justify" wrapText="1"/>
    </xf>
    <xf numFmtId="169" fontId="27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ill="0" applyBorder="0" applyAlignment="0" applyProtection="0"/>
    <xf numFmtId="9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7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9" fontId="27" fillId="0" borderId="0" applyFill="0" applyBorder="0" applyAlignment="0" applyProtection="0"/>
    <xf numFmtId="168" fontId="3" fillId="0" borderId="2">
      <alignment horizontal="justify" wrapText="1"/>
    </xf>
    <xf numFmtId="172" fontId="2" fillId="0" borderId="0" applyFill="0" applyBorder="0" applyAlignment="0" applyProtection="0"/>
    <xf numFmtId="9" fontId="29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9" fillId="0" borderId="0"/>
    <xf numFmtId="0" fontId="33" fillId="0" borderId="0"/>
    <xf numFmtId="164" fontId="33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vertical="center"/>
    </xf>
    <xf numFmtId="174" fontId="5" fillId="2" borderId="2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vertical="center"/>
    </xf>
    <xf numFmtId="17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7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74" fontId="0" fillId="0" borderId="17" xfId="0" applyNumberFormat="1" applyBorder="1" applyAlignment="1">
      <alignment horizontal="center" vertical="center"/>
    </xf>
    <xf numFmtId="0" fontId="5" fillId="4" borderId="18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1" fontId="5" fillId="4" borderId="3" xfId="0" applyNumberFormat="1" applyFont="1" applyFill="1" applyBorder="1" applyAlignment="1">
      <alignment horizontal="center" vertical="center"/>
    </xf>
    <xf numFmtId="174" fontId="5" fillId="4" borderId="17" xfId="0" applyNumberFormat="1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174" fontId="0" fillId="3" borderId="17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74" fontId="0" fillId="0" borderId="23" xfId="0" applyNumberFormat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0" fillId="27" borderId="18" xfId="0" applyFill="1" applyBorder="1" applyAlignment="1">
      <alignment horizontal="center" vertical="center"/>
    </xf>
    <xf numFmtId="0" fontId="0" fillId="27" borderId="3" xfId="0" applyFill="1" applyBorder="1" applyAlignment="1">
      <alignment horizontal="center" vertical="center"/>
    </xf>
    <xf numFmtId="1" fontId="0" fillId="27" borderId="3" xfId="0" applyNumberFormat="1" applyFill="1" applyBorder="1" applyAlignment="1">
      <alignment horizontal="center" vertical="center"/>
    </xf>
    <xf numFmtId="174" fontId="0" fillId="27" borderId="17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74" fontId="0" fillId="0" borderId="29" xfId="0" applyNumberFormat="1" applyBorder="1" applyAlignment="1">
      <alignment horizontal="center" vertical="center"/>
    </xf>
    <xf numFmtId="0" fontId="5" fillId="4" borderId="24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vertical="center"/>
    </xf>
    <xf numFmtId="0" fontId="5" fillId="4" borderId="22" xfId="0" applyFont="1" applyFill="1" applyBorder="1" applyAlignment="1">
      <alignment horizontal="center" vertical="center"/>
    </xf>
    <xf numFmtId="1" fontId="5" fillId="4" borderId="22" xfId="0" applyNumberFormat="1" applyFont="1" applyFill="1" applyBorder="1" applyAlignment="1">
      <alignment horizontal="center" vertical="center"/>
    </xf>
    <xf numFmtId="174" fontId="5" fillId="4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74" fontId="0" fillId="0" borderId="27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vertical="center"/>
    </xf>
    <xf numFmtId="0" fontId="5" fillId="4" borderId="20" xfId="0" applyFont="1" applyFill="1" applyBorder="1" applyAlignment="1">
      <alignment horizontal="center" vertical="center"/>
    </xf>
    <xf numFmtId="174" fontId="5" fillId="4" borderId="21" xfId="0" applyNumberFormat="1" applyFont="1" applyFill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horizontal="right" vertic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0" borderId="18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27" borderId="3" xfId="0" applyFill="1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5" fillId="2" borderId="31" xfId="0" applyFont="1" applyFill="1" applyBorder="1" applyAlignment="1">
      <alignment horizontal="right" vertical="center"/>
    </xf>
    <xf numFmtId="0" fontId="0" fillId="2" borderId="31" xfId="0" applyFill="1" applyBorder="1" applyAlignment="1">
      <alignment horizontal="center" vertical="center"/>
    </xf>
    <xf numFmtId="174" fontId="0" fillId="0" borderId="33" xfId="0" applyNumberFormat="1" applyBorder="1" applyAlignment="1">
      <alignment horizontal="center" vertical="center"/>
    </xf>
    <xf numFmtId="1" fontId="30" fillId="0" borderId="3" xfId="0" applyNumberFormat="1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" fillId="0" borderId="34" xfId="0" applyFont="1" applyBorder="1" applyAlignment="1">
      <alignment horizontal="left" vertical="center"/>
    </xf>
    <xf numFmtId="1" fontId="0" fillId="2" borderId="31" xfId="0" applyNumberFormat="1" applyFill="1" applyBorder="1" applyAlignment="1">
      <alignment horizontal="center" vertical="center"/>
    </xf>
    <xf numFmtId="0" fontId="5" fillId="0" borderId="31" xfId="0" applyFont="1" applyBorder="1" applyAlignment="1">
      <alignment horizontal="right" vertical="center"/>
    </xf>
    <xf numFmtId="174" fontId="5" fillId="0" borderId="33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174" fontId="30" fillId="0" borderId="17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4" fontId="5" fillId="0" borderId="0" xfId="0" applyNumberFormat="1" applyFont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vertical="center"/>
    </xf>
    <xf numFmtId="0" fontId="5" fillId="4" borderId="36" xfId="0" applyFont="1" applyFill="1" applyBorder="1" applyAlignment="1">
      <alignment horizontal="center" vertical="center"/>
    </xf>
    <xf numFmtId="174" fontId="5" fillId="4" borderId="37" xfId="0" applyNumberFormat="1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5" fillId="2" borderId="39" xfId="0" applyFont="1" applyFill="1" applyBorder="1" applyAlignment="1">
      <alignment horizontal="right" vertical="center"/>
    </xf>
    <xf numFmtId="0" fontId="0" fillId="2" borderId="39" xfId="0" applyFill="1" applyBorder="1" applyAlignment="1">
      <alignment horizontal="center" vertical="center"/>
    </xf>
    <xf numFmtId="1" fontId="0" fillId="2" borderId="39" xfId="0" applyNumberFormat="1" applyFill="1" applyBorder="1" applyAlignment="1">
      <alignment horizontal="center" vertical="center"/>
    </xf>
    <xf numFmtId="174" fontId="5" fillId="2" borderId="40" xfId="0" applyNumberFormat="1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5" fillId="2" borderId="42" xfId="0" applyFont="1" applyFill="1" applyBorder="1" applyAlignment="1">
      <alignment horizontal="right" vertical="center"/>
    </xf>
    <xf numFmtId="0" fontId="0" fillId="2" borderId="42" xfId="0" applyFill="1" applyBorder="1" applyAlignment="1">
      <alignment horizontal="center" vertical="center"/>
    </xf>
    <xf numFmtId="1" fontId="0" fillId="2" borderId="42" xfId="0" applyNumberFormat="1" applyFill="1" applyBorder="1" applyAlignment="1">
      <alignment horizontal="center" vertical="center"/>
    </xf>
    <xf numFmtId="174" fontId="5" fillId="2" borderId="43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32" fillId="0" borderId="44" xfId="0" applyFont="1" applyBorder="1" applyAlignment="1">
      <alignment horizontal="left" vertical="center" wrapText="1"/>
    </xf>
    <xf numFmtId="0" fontId="30" fillId="0" borderId="3" xfId="0" applyFont="1" applyBorder="1" applyAlignment="1">
      <alignment vertical="center"/>
    </xf>
    <xf numFmtId="0" fontId="30" fillId="0" borderId="18" xfId="0" applyFont="1" applyBorder="1" applyAlignment="1">
      <alignment horizontal="center" vertical="center"/>
    </xf>
    <xf numFmtId="174" fontId="0" fillId="0" borderId="3" xfId="0" applyNumberFormat="1" applyBorder="1" applyAlignment="1">
      <alignment horizontal="right" vertical="center"/>
    </xf>
    <xf numFmtId="174" fontId="5" fillId="4" borderId="3" xfId="0" applyNumberFormat="1" applyFont="1" applyFill="1" applyBorder="1" applyAlignment="1">
      <alignment horizontal="right" vertical="center"/>
    </xf>
    <xf numFmtId="10" fontId="0" fillId="0" borderId="3" xfId="0" applyNumberFormat="1" applyBorder="1" applyAlignment="1">
      <alignment horizontal="right" vertical="center"/>
    </xf>
    <xf numFmtId="174" fontId="0" fillId="3" borderId="3" xfId="0" applyNumberFormat="1" applyFill="1" applyBorder="1" applyAlignment="1">
      <alignment horizontal="right" vertical="center"/>
    </xf>
    <xf numFmtId="174" fontId="0" fillId="3" borderId="3" xfId="0" applyNumberFormat="1" applyFill="1" applyBorder="1" applyAlignment="1">
      <alignment horizontal="right"/>
    </xf>
    <xf numFmtId="174" fontId="0" fillId="0" borderId="3" xfId="0" applyNumberFormat="1" applyBorder="1" applyAlignment="1">
      <alignment horizontal="right"/>
    </xf>
    <xf numFmtId="174" fontId="0" fillId="2" borderId="20" xfId="0" applyNumberFormat="1" applyFill="1" applyBorder="1" applyAlignment="1">
      <alignment horizontal="right" vertical="center"/>
    </xf>
    <xf numFmtId="174" fontId="0" fillId="0" borderId="22" xfId="0" applyNumberFormat="1" applyBorder="1" applyAlignment="1">
      <alignment horizontal="right" vertical="center"/>
    </xf>
    <xf numFmtId="174" fontId="0" fillId="27" borderId="3" xfId="0" applyNumberFormat="1" applyFill="1" applyBorder="1" applyAlignment="1">
      <alignment horizontal="right" vertical="center"/>
    </xf>
    <xf numFmtId="174" fontId="0" fillId="0" borderId="2" xfId="0" applyNumberFormat="1" applyBorder="1" applyAlignment="1">
      <alignment horizontal="right" vertical="center"/>
    </xf>
    <xf numFmtId="174" fontId="5" fillId="4" borderId="22" xfId="0" applyNumberFormat="1" applyFont="1" applyFill="1" applyBorder="1" applyAlignment="1">
      <alignment horizontal="right" vertical="center"/>
    </xf>
    <xf numFmtId="174" fontId="30" fillId="0" borderId="3" xfId="0" applyNumberFormat="1" applyFont="1" applyBorder="1" applyAlignment="1">
      <alignment horizontal="right" vertical="center"/>
    </xf>
    <xf numFmtId="174" fontId="0" fillId="0" borderId="26" xfId="0" applyNumberFormat="1" applyBorder="1" applyAlignment="1">
      <alignment horizontal="right" vertical="center"/>
    </xf>
    <xf numFmtId="1" fontId="0" fillId="27" borderId="3" xfId="0" applyNumberFormat="1" applyFill="1" applyBorder="1" applyAlignment="1">
      <alignment horizontal="right" vertical="center"/>
    </xf>
    <xf numFmtId="0" fontId="0" fillId="27" borderId="3" xfId="0" applyFill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74" fontId="0" fillId="0" borderId="0" xfId="0" applyNumberFormat="1" applyAlignment="1">
      <alignment horizontal="right" vertical="center"/>
    </xf>
    <xf numFmtId="174" fontId="0" fillId="2" borderId="42" xfId="0" applyNumberFormat="1" applyFill="1" applyBorder="1" applyAlignment="1">
      <alignment horizontal="right" vertical="center"/>
    </xf>
    <xf numFmtId="174" fontId="0" fillId="2" borderId="39" xfId="0" applyNumberFormat="1" applyFill="1" applyBorder="1" applyAlignment="1">
      <alignment horizontal="right" vertical="center"/>
    </xf>
    <xf numFmtId="174" fontId="0" fillId="2" borderId="31" xfId="0" applyNumberForma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5" fillId="4" borderId="20" xfId="0" applyFont="1" applyFill="1" applyBorder="1" applyAlignment="1">
      <alignment horizontal="right" vertical="center"/>
    </xf>
    <xf numFmtId="0" fontId="5" fillId="4" borderId="36" xfId="0" applyFont="1" applyFill="1" applyBorder="1" applyAlignment="1">
      <alignment horizontal="right" vertical="center"/>
    </xf>
    <xf numFmtId="1" fontId="0" fillId="0" borderId="0" xfId="0" applyNumberFormat="1" applyAlignment="1">
      <alignment vertical="center"/>
    </xf>
    <xf numFmtId="174" fontId="0" fillId="0" borderId="3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174" fontId="0" fillId="2" borderId="0" xfId="0" applyNumberFormat="1" applyFill="1" applyAlignment="1">
      <alignment horizontal="right" vertical="center"/>
    </xf>
    <xf numFmtId="1" fontId="0" fillId="2" borderId="0" xfId="0" applyNumberFormat="1" applyFill="1" applyAlignment="1">
      <alignment horizontal="center" vertical="center"/>
    </xf>
    <xf numFmtId="174" fontId="5" fillId="2" borderId="0" xfId="0" applyNumberFormat="1" applyFont="1" applyFill="1" applyAlignment="1">
      <alignment horizontal="center" vertical="center"/>
    </xf>
    <xf numFmtId="0" fontId="0" fillId="3" borderId="3" xfId="0" applyFill="1" applyBorder="1" applyAlignment="1">
      <alignment vertical="center"/>
    </xf>
    <xf numFmtId="8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 shrinkToFit="1"/>
    </xf>
    <xf numFmtId="0" fontId="0" fillId="3" borderId="18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74" fontId="0" fillId="3" borderId="17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8" fontId="0" fillId="0" borderId="3" xfId="0" quotePrefix="1" applyNumberFormat="1" applyBorder="1" applyAlignment="1">
      <alignment horizontal="center" vertical="center" wrapText="1"/>
    </xf>
    <xf numFmtId="174" fontId="0" fillId="0" borderId="17" xfId="0" applyNumberFormat="1" applyBorder="1" applyAlignment="1">
      <alignment horizontal="center" vertical="center" wrapText="1"/>
    </xf>
    <xf numFmtId="8" fontId="0" fillId="0" borderId="3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 shrinkToFit="1"/>
    </xf>
    <xf numFmtId="0" fontId="0" fillId="0" borderId="18" xfId="0" applyBorder="1" applyAlignment="1">
      <alignment horizontal="right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right" vertical="center"/>
    </xf>
    <xf numFmtId="0" fontId="0" fillId="0" borderId="31" xfId="0" applyBorder="1"/>
    <xf numFmtId="1" fontId="31" fillId="0" borderId="3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vertical="center" wrapText="1"/>
    </xf>
    <xf numFmtId="0" fontId="3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34" fillId="3" borderId="3" xfId="0" applyFont="1" applyFill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174" fontId="0" fillId="0" borderId="3" xfId="0" applyNumberFormat="1" applyBorder="1" applyAlignment="1">
      <alignment horizontal="right" vertical="center" wrapText="1"/>
    </xf>
    <xf numFmtId="0" fontId="30" fillId="0" borderId="26" xfId="0" applyFont="1" applyBorder="1" applyAlignment="1">
      <alignment horizontal="center" vertical="center"/>
    </xf>
    <xf numFmtId="174" fontId="30" fillId="0" borderId="26" xfId="0" applyNumberFormat="1" applyFont="1" applyBorder="1" applyAlignment="1">
      <alignment horizontal="right" vertical="center"/>
    </xf>
    <xf numFmtId="1" fontId="30" fillId="0" borderId="26" xfId="0" applyNumberFormat="1" applyFont="1" applyBorder="1" applyAlignment="1">
      <alignment horizontal="center" vertical="center"/>
    </xf>
    <xf numFmtId="174" fontId="30" fillId="0" borderId="27" xfId="0" applyNumberFormat="1" applyFont="1" applyBorder="1" applyAlignment="1">
      <alignment horizontal="center" vertical="center"/>
    </xf>
    <xf numFmtId="0" fontId="30" fillId="0" borderId="18" xfId="0" applyFont="1" applyBorder="1" applyAlignment="1">
      <alignment horizontal="right" vertical="center"/>
    </xf>
    <xf numFmtId="2" fontId="2" fillId="0" borderId="34" xfId="0" applyNumberFormat="1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30" fillId="0" borderId="26" xfId="0" applyFont="1" applyBorder="1" applyAlignment="1">
      <alignment vertical="center" wrapText="1"/>
    </xf>
    <xf numFmtId="9" fontId="0" fillId="0" borderId="3" xfId="0" applyNumberFormat="1" applyBorder="1" applyAlignment="1">
      <alignment horizontal="center" vertical="center"/>
    </xf>
    <xf numFmtId="0" fontId="2" fillId="0" borderId="4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4" fontId="0" fillId="0" borderId="3" xfId="0" applyNumberFormat="1" applyBorder="1"/>
    <xf numFmtId="0" fontId="4" fillId="0" borderId="3" xfId="0" applyFont="1" applyBorder="1" applyAlignment="1">
      <alignment wrapText="1"/>
    </xf>
    <xf numFmtId="0" fontId="36" fillId="28" borderId="3" xfId="0" applyFont="1" applyFill="1" applyBorder="1" applyAlignment="1">
      <alignment wrapText="1"/>
    </xf>
    <xf numFmtId="174" fontId="5" fillId="28" borderId="3" xfId="0" applyNumberFormat="1" applyFont="1" applyFill="1" applyBorder="1"/>
    <xf numFmtId="0" fontId="0" fillId="28" borderId="3" xfId="0" applyFill="1" applyBorder="1"/>
    <xf numFmtId="174" fontId="0" fillId="28" borderId="3" xfId="0" applyNumberFormat="1" applyFill="1" applyBorder="1"/>
    <xf numFmtId="0" fontId="30" fillId="0" borderId="31" xfId="0" applyFont="1" applyBorder="1" applyAlignment="1">
      <alignment vertical="center"/>
    </xf>
    <xf numFmtId="0" fontId="30" fillId="0" borderId="31" xfId="0" applyFont="1" applyBorder="1" applyAlignment="1">
      <alignment horizontal="center" vertical="center"/>
    </xf>
    <xf numFmtId="175" fontId="30" fillId="0" borderId="32" xfId="0" applyNumberFormat="1" applyFont="1" applyBorder="1" applyAlignment="1">
      <alignment horizontal="right" vertical="center"/>
    </xf>
    <xf numFmtId="1" fontId="30" fillId="0" borderId="31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horizontal="right" vertical="center"/>
    </xf>
    <xf numFmtId="1" fontId="30" fillId="0" borderId="3" xfId="0" quotePrefix="1" applyNumberFormat="1" applyFont="1" applyBorder="1" applyAlignment="1">
      <alignment horizontal="center" vertical="center"/>
    </xf>
    <xf numFmtId="174" fontId="0" fillId="0" borderId="45" xfId="0" applyNumberFormat="1" applyBorder="1" applyAlignment="1">
      <alignment horizontal="right" vertical="center"/>
    </xf>
    <xf numFmtId="0" fontId="5" fillId="28" borderId="15" xfId="0" applyFont="1" applyFill="1" applyBorder="1" applyAlignment="1">
      <alignment horizontal="center" vertical="center" wrapText="1"/>
    </xf>
    <xf numFmtId="0" fontId="5" fillId="28" borderId="13" xfId="0" applyFont="1" applyFill="1" applyBorder="1" applyAlignment="1">
      <alignment horizontal="center" vertical="center"/>
    </xf>
    <xf numFmtId="0" fontId="5" fillId="28" borderId="14" xfId="0" applyFont="1" applyFill="1" applyBorder="1" applyAlignment="1">
      <alignment horizontal="center" vertical="center"/>
    </xf>
    <xf numFmtId="0" fontId="5" fillId="29" borderId="15" xfId="0" applyFont="1" applyFill="1" applyBorder="1" applyAlignment="1">
      <alignment horizontal="center" vertical="center"/>
    </xf>
    <xf numFmtId="0" fontId="5" fillId="29" borderId="13" xfId="0" applyFont="1" applyFill="1" applyBorder="1" applyAlignment="1">
      <alignment horizontal="center" vertical="center"/>
    </xf>
    <xf numFmtId="0" fontId="5" fillId="29" borderId="14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center" vertical="center"/>
    </xf>
  </cellXfs>
  <cellStyles count="105">
    <cellStyle name="20 % - Accent1 2" xfId="17" xr:uid="{00000000-0005-0000-0000-000000000000}"/>
    <cellStyle name="20 % - Accent2 2" xfId="18" xr:uid="{00000000-0005-0000-0000-000001000000}"/>
    <cellStyle name="20 % - Accent3 2" xfId="19" xr:uid="{00000000-0005-0000-0000-000002000000}"/>
    <cellStyle name="20 % - Accent4 2" xfId="20" xr:uid="{00000000-0005-0000-0000-000003000000}"/>
    <cellStyle name="20 % - Accent5 2" xfId="21" xr:uid="{00000000-0005-0000-0000-000004000000}"/>
    <cellStyle name="20 % - Accent6 2" xfId="22" xr:uid="{00000000-0005-0000-0000-000005000000}"/>
    <cellStyle name="40 % - Accent1 2" xfId="23" xr:uid="{00000000-0005-0000-0000-000006000000}"/>
    <cellStyle name="40 % - Accent2 2" xfId="24" xr:uid="{00000000-0005-0000-0000-000007000000}"/>
    <cellStyle name="40 % - Accent3 2" xfId="25" xr:uid="{00000000-0005-0000-0000-000008000000}"/>
    <cellStyle name="40 % - Accent4 2" xfId="26" xr:uid="{00000000-0005-0000-0000-000009000000}"/>
    <cellStyle name="40 % - Accent5 2" xfId="27" xr:uid="{00000000-0005-0000-0000-00000A000000}"/>
    <cellStyle name="40 % - Accent6 2" xfId="28" xr:uid="{00000000-0005-0000-0000-00000B000000}"/>
    <cellStyle name="60 % - Accent1 2" xfId="29" xr:uid="{00000000-0005-0000-0000-00000C000000}"/>
    <cellStyle name="60 % - Accent2 2" xfId="30" xr:uid="{00000000-0005-0000-0000-00000D000000}"/>
    <cellStyle name="60 % - Accent3 2" xfId="31" xr:uid="{00000000-0005-0000-0000-00000E000000}"/>
    <cellStyle name="60 % - Accent4 2" xfId="32" xr:uid="{00000000-0005-0000-0000-00000F000000}"/>
    <cellStyle name="60 % - Accent5 2" xfId="33" xr:uid="{00000000-0005-0000-0000-000010000000}"/>
    <cellStyle name="60 % - Accent6 2" xfId="34" xr:uid="{00000000-0005-0000-0000-000011000000}"/>
    <cellStyle name="Accent1 2" xfId="35" xr:uid="{00000000-0005-0000-0000-000012000000}"/>
    <cellStyle name="Accent2 2" xfId="36" xr:uid="{00000000-0005-0000-0000-000013000000}"/>
    <cellStyle name="Accent3 2" xfId="37" xr:uid="{00000000-0005-0000-0000-000014000000}"/>
    <cellStyle name="Accent4 2" xfId="38" xr:uid="{00000000-0005-0000-0000-000015000000}"/>
    <cellStyle name="Accent5 2" xfId="39" xr:uid="{00000000-0005-0000-0000-000016000000}"/>
    <cellStyle name="Accent6 2" xfId="40" xr:uid="{00000000-0005-0000-0000-000017000000}"/>
    <cellStyle name="Avertissement 2" xfId="41" xr:uid="{00000000-0005-0000-0000-000018000000}"/>
    <cellStyle name="Calcul 2" xfId="42" xr:uid="{00000000-0005-0000-0000-000019000000}"/>
    <cellStyle name="Cellule liée 2" xfId="43" xr:uid="{00000000-0005-0000-0000-00001A000000}"/>
    <cellStyle name="Commentaire 2" xfId="44" xr:uid="{00000000-0005-0000-0000-00001B000000}"/>
    <cellStyle name="Entrée 2" xfId="45" xr:uid="{00000000-0005-0000-0000-00001C000000}"/>
    <cellStyle name="Euro" xfId="2" xr:uid="{00000000-0005-0000-0000-00001D000000}"/>
    <cellStyle name="Euro 2" xfId="3" xr:uid="{00000000-0005-0000-0000-00001E000000}"/>
    <cellStyle name="Euro 2 2" xfId="48" xr:uid="{00000000-0005-0000-0000-00001F000000}"/>
    <cellStyle name="Euro 2 2 2" xfId="78" xr:uid="{00000000-0005-0000-0000-000020000000}"/>
    <cellStyle name="Euro 2 3" xfId="47" xr:uid="{00000000-0005-0000-0000-000021000000}"/>
    <cellStyle name="Euro 2 3 2" xfId="79" xr:uid="{00000000-0005-0000-0000-000022000000}"/>
    <cellStyle name="Euro 2 4" xfId="101" xr:uid="{00000000-0005-0000-0000-000023000000}"/>
    <cellStyle name="Euro 3" xfId="4" xr:uid="{00000000-0005-0000-0000-000024000000}"/>
    <cellStyle name="Euro 3 2" xfId="49" xr:uid="{00000000-0005-0000-0000-000025000000}"/>
    <cellStyle name="Euro 3 2 2" xfId="90" xr:uid="{00000000-0005-0000-0000-000026000000}"/>
    <cellStyle name="Euro 3 3" xfId="84" xr:uid="{00000000-0005-0000-0000-000027000000}"/>
    <cellStyle name="Euro 3 4" xfId="95" xr:uid="{00000000-0005-0000-0000-000028000000}"/>
    <cellStyle name="Euro 4" xfId="46" xr:uid="{00000000-0005-0000-0000-000029000000}"/>
    <cellStyle name="Euro 4 2" xfId="89" xr:uid="{00000000-0005-0000-0000-00002A000000}"/>
    <cellStyle name="Euro 4 3" xfId="81" xr:uid="{00000000-0005-0000-0000-00002B000000}"/>
    <cellStyle name="Euro 4 4" xfId="91" xr:uid="{00000000-0005-0000-0000-00002C000000}"/>
    <cellStyle name="Euro 5" xfId="96" xr:uid="{00000000-0005-0000-0000-00002D000000}"/>
    <cellStyle name="Insatisfaisant 2" xfId="50" xr:uid="{00000000-0005-0000-0000-00002E000000}"/>
    <cellStyle name="Lien hypertexte 2" xfId="51" xr:uid="{00000000-0005-0000-0000-00002F000000}"/>
    <cellStyle name="Milliers 2" xfId="53" xr:uid="{00000000-0005-0000-0000-000030000000}"/>
    <cellStyle name="Milliers 2 2" xfId="54" xr:uid="{00000000-0005-0000-0000-000031000000}"/>
    <cellStyle name="Milliers 2 2 2" xfId="94" xr:uid="{00000000-0005-0000-0000-000032000000}"/>
    <cellStyle name="Milliers 2 3" xfId="86" xr:uid="{00000000-0005-0000-0000-000033000000}"/>
    <cellStyle name="Milliers 2 4" xfId="97" xr:uid="{00000000-0005-0000-0000-000034000000}"/>
    <cellStyle name="Milliers 3" xfId="55" xr:uid="{00000000-0005-0000-0000-000035000000}"/>
    <cellStyle name="Milliers 3 2" xfId="83" xr:uid="{00000000-0005-0000-0000-000036000000}"/>
    <cellStyle name="Milliers 3 3" xfId="93" xr:uid="{00000000-0005-0000-0000-000037000000}"/>
    <cellStyle name="Milliers 4" xfId="52" xr:uid="{00000000-0005-0000-0000-000038000000}"/>
    <cellStyle name="Milliers 5" xfId="104" xr:uid="{64E9DDDF-C722-401C-9DC4-D7C99064E21C}"/>
    <cellStyle name="Monétaire 2" xfId="5" xr:uid="{00000000-0005-0000-0000-000039000000}"/>
    <cellStyle name="Monétaire 2 2" xfId="80" xr:uid="{00000000-0005-0000-0000-00003A000000}"/>
    <cellStyle name="Monétaire 2 3" xfId="99" xr:uid="{00000000-0005-0000-0000-00003B000000}"/>
    <cellStyle name="Monétaire 3" xfId="56" xr:uid="{00000000-0005-0000-0000-00003C000000}"/>
    <cellStyle name="Neutre 2" xfId="57" xr:uid="{00000000-0005-0000-0000-00003D000000}"/>
    <cellStyle name="Normal" xfId="0" builtinId="0"/>
    <cellStyle name="Normal 2" xfId="6" xr:uid="{00000000-0005-0000-0000-00003F000000}"/>
    <cellStyle name="Normal 2 2" xfId="59" xr:uid="{00000000-0005-0000-0000-000040000000}"/>
    <cellStyle name="Normal 2 2 2" xfId="102" xr:uid="{00000000-0005-0000-0000-000041000000}"/>
    <cellStyle name="Normal 2 3" xfId="85" xr:uid="{00000000-0005-0000-0000-000042000000}"/>
    <cellStyle name="Normal 2 4" xfId="98" xr:uid="{00000000-0005-0000-0000-000043000000}"/>
    <cellStyle name="Normal 3" xfId="1" xr:uid="{00000000-0005-0000-0000-000044000000}"/>
    <cellStyle name="Normal 3 2" xfId="60" xr:uid="{00000000-0005-0000-0000-000045000000}"/>
    <cellStyle name="Normal 3 2 2" xfId="58" xr:uid="{00000000-0005-0000-0000-000046000000}"/>
    <cellStyle name="Normal 4" xfId="15" xr:uid="{00000000-0005-0000-0000-000047000000}"/>
    <cellStyle name="Normal 4 2" xfId="61" xr:uid="{00000000-0005-0000-0000-000048000000}"/>
    <cellStyle name="Normal 5" xfId="16" xr:uid="{00000000-0005-0000-0000-000049000000}"/>
    <cellStyle name="Normal 6" xfId="103" xr:uid="{88361C7A-0498-468D-8A5E-2E96A008E8DA}"/>
    <cellStyle name="Numéro" xfId="7" xr:uid="{00000000-0005-0000-0000-00004B000000}"/>
    <cellStyle name="Pourcentage 2" xfId="9" xr:uid="{00000000-0005-0000-0000-00004C000000}"/>
    <cellStyle name="Pourcentage 2 2" xfId="64" xr:uid="{00000000-0005-0000-0000-00004D000000}"/>
    <cellStyle name="Pourcentage 2 2 2" xfId="82" xr:uid="{00000000-0005-0000-0000-00004E000000}"/>
    <cellStyle name="Pourcentage 2 3" xfId="63" xr:uid="{00000000-0005-0000-0000-00004F000000}"/>
    <cellStyle name="Pourcentage 2 4" xfId="92" xr:uid="{00000000-0005-0000-0000-000050000000}"/>
    <cellStyle name="Pourcentage 2 5" xfId="100" xr:uid="{00000000-0005-0000-0000-000051000000}"/>
    <cellStyle name="Pourcentage 3" xfId="10" xr:uid="{00000000-0005-0000-0000-000052000000}"/>
    <cellStyle name="Pourcentage 3 2" xfId="65" xr:uid="{00000000-0005-0000-0000-000053000000}"/>
    <cellStyle name="Pourcentage 3 2 2" xfId="87" xr:uid="{00000000-0005-0000-0000-000054000000}"/>
    <cellStyle name="Pourcentage 4" xfId="8" xr:uid="{00000000-0005-0000-0000-000055000000}"/>
    <cellStyle name="Pourcentage 4 2" xfId="66" xr:uid="{00000000-0005-0000-0000-000056000000}"/>
    <cellStyle name="Pourcentage 5" xfId="62" xr:uid="{00000000-0005-0000-0000-000057000000}"/>
    <cellStyle name="Pourcentage 5 2" xfId="88" xr:uid="{00000000-0005-0000-0000-000058000000}"/>
    <cellStyle name="Quantité" xfId="11" xr:uid="{00000000-0005-0000-0000-000059000000}"/>
    <cellStyle name="Satisfaisant 2" xfId="67" xr:uid="{00000000-0005-0000-0000-00005A000000}"/>
    <cellStyle name="Sortie 2" xfId="68" xr:uid="{00000000-0005-0000-0000-00005B000000}"/>
    <cellStyle name="Texte explicatif 2" xfId="69" xr:uid="{00000000-0005-0000-0000-00005C000000}"/>
    <cellStyle name="Titre 1" xfId="71" xr:uid="{00000000-0005-0000-0000-00005D000000}"/>
    <cellStyle name="Titre 2" xfId="70" xr:uid="{00000000-0005-0000-0000-00005E000000}"/>
    <cellStyle name="Titre 1 2" xfId="72" xr:uid="{00000000-0005-0000-0000-00005F000000}"/>
    <cellStyle name="Titre 2 2" xfId="73" xr:uid="{00000000-0005-0000-0000-000060000000}"/>
    <cellStyle name="Titre 3 2" xfId="74" xr:uid="{00000000-0005-0000-0000-000061000000}"/>
    <cellStyle name="Titre 4 2" xfId="75" xr:uid="{00000000-0005-0000-0000-000062000000}"/>
    <cellStyle name="Total 2" xfId="12" xr:uid="{00000000-0005-0000-0000-000063000000}"/>
    <cellStyle name="Total 3" xfId="76" xr:uid="{00000000-0005-0000-0000-000064000000}"/>
    <cellStyle name="Unitaire" xfId="13" xr:uid="{00000000-0005-0000-0000-000065000000}"/>
    <cellStyle name="Unité" xfId="14" xr:uid="{00000000-0005-0000-0000-000066000000}"/>
    <cellStyle name="Vérification 2" xfId="77" xr:uid="{00000000-0005-0000-0000-000067000000}"/>
  </cellStyles>
  <dxfs count="8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ill>
        <patternFill>
          <bgColor theme="3" tint="0.39994506668294322"/>
        </patternFill>
      </fill>
    </dxf>
  </dxfs>
  <tableStyles count="2" defaultTableStyle="TableStyleMedium2" defaultPivotStyle="PivotStyleLight16">
    <tableStyle name="Alternance des lignes" pivot="0" count="1" xr9:uid="{00000000-0011-0000-FFFF-FFFF00000000}">
      <tableStyleElement type="firstRowStripe" dxfId="7"/>
    </tableStyle>
    <tableStyle name="TableStyleLight15 2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2.14\data\EAM\etudes\OA\06\RD6107-Vallauris\3%20-%20AVP\RD6107_AVP_VII-1%20Notice%20estim_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AM\etudes\OA\06\RD6107-Vallauris\3%20-%20AVP\RD6107_AVP_VII-1%20Notice%20estim_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2.14\data\EFR\12_Projets\TBH%20160003%20-%20MOE%20TCU%20Mamoudzou\03_Production\01_EP\01_Pi&#232;ces%20&#233;crites\FORMULE%20RECHERCHE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.djouka\Desktop\RET190511_DIRMED_VOIES_BUS_PRO_Estim_V2.xlsx" TargetMode="External"/><Relationship Id="rId1" Type="http://schemas.openxmlformats.org/officeDocument/2006/relationships/externalLinkPath" Target="file:///C:\Users\p.djouka\Desktop\RET190511_DIRMED_VOIES_BUS_PRO_Estim_V2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Marseille\12_Projets\RET190511_DIRMED_VOIES_BUS\03_Production\A7_Agavon\08_DCE\81_PE\DCE%20V2\Estimation\Estimation_Tous%20lots_v0b.xlsx" TargetMode="External"/><Relationship Id="rId1" Type="http://schemas.openxmlformats.org/officeDocument/2006/relationships/externalLinkPath" Target="/Marseille/12_Projets/RET190511_DIRMED_VOIES_BUS/03_Production/A7_Agavon/08_DCE/81_PE/DCE%20V2/Estimation/Estimation_Tous%20lots_v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OH 0"/>
      <sheetName val="OH 2"/>
      <sheetName val="OH 3"/>
      <sheetName val="OH 4"/>
      <sheetName val="OH5"/>
      <sheetName val="OH8"/>
      <sheetName val="OH 10"/>
      <sheetName val="OH 15"/>
      <sheetName val="OH 18.1"/>
      <sheetName val="OH 18.2"/>
      <sheetName val="OH 18.3et4"/>
      <sheetName val="OH 19"/>
      <sheetName val="OH 19.1"/>
      <sheetName val="OH 19.2et3"/>
      <sheetName val="OH 22"/>
      <sheetName val="OA5"/>
      <sheetName val="OH5 - 2a"/>
      <sheetName val="OH5 - 2b "/>
      <sheetName val="OH8 12 raccouci"/>
      <sheetName val="OH 8 Cadre 2x7"/>
      <sheetName val="OH 8 Cadre 2x7 raccouci"/>
      <sheetName val="OH8 PRAD"/>
      <sheetName val="OH8 PSIDP"/>
      <sheetName val="OH8 PIOM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9">
          <cell r="D9">
            <v>59.099999999999994</v>
          </cell>
          <cell r="G9">
            <v>100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OH 0"/>
      <sheetName val="OH 2"/>
      <sheetName val="OH 3"/>
      <sheetName val="OH 4"/>
      <sheetName val="OH5"/>
      <sheetName val="OH8"/>
      <sheetName val="OH 10"/>
      <sheetName val="OH 15"/>
      <sheetName val="OH 18.1"/>
      <sheetName val="OH 18.2"/>
      <sheetName val="OH 18.3et4"/>
      <sheetName val="OH 19"/>
      <sheetName val="OH 19.1"/>
      <sheetName val="OH 19.2et3"/>
      <sheetName val="OH 22"/>
      <sheetName val="OA5"/>
      <sheetName val="OH5 - 2a"/>
      <sheetName val="OH5 - 2b "/>
      <sheetName val="OH8 12 raccouci"/>
      <sheetName val="OH 8 Cadre 2x7"/>
      <sheetName val="OH 8 Cadre 2x7 raccouci"/>
      <sheetName val="OH8 PRAD"/>
      <sheetName val="OH8 PSIDP"/>
      <sheetName val="OH8 PIOM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9">
          <cell r="D9">
            <v>59.099999999999994</v>
          </cell>
          <cell r="G9">
            <v>100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5">
          <cell r="B5" t="str">
            <v>A_001</v>
          </cell>
          <cell r="C5" t="str">
            <v>renvoi de A_001</v>
          </cell>
        </row>
        <row r="6">
          <cell r="B6" t="str">
            <v>A_002</v>
          </cell>
          <cell r="C6" t="str">
            <v>renvoi de A_002</v>
          </cell>
        </row>
        <row r="7">
          <cell r="B7" t="str">
            <v>A_003</v>
          </cell>
          <cell r="C7" t="str">
            <v>renvoi de A_003</v>
          </cell>
        </row>
        <row r="8">
          <cell r="B8" t="str">
            <v>A_004</v>
          </cell>
          <cell r="C8" t="str">
            <v>renvoi de A_004</v>
          </cell>
        </row>
        <row r="9">
          <cell r="B9" t="str">
            <v>A_005</v>
          </cell>
          <cell r="C9" t="str">
            <v>renvoi de A_005</v>
          </cell>
        </row>
        <row r="10">
          <cell r="B10" t="str">
            <v>A_006</v>
          </cell>
          <cell r="C10" t="str">
            <v>renvoi de A_006</v>
          </cell>
        </row>
        <row r="11">
          <cell r="B11" t="str">
            <v>A_007</v>
          </cell>
          <cell r="C11" t="str">
            <v>renvoi de A_007</v>
          </cell>
        </row>
        <row r="12">
          <cell r="B12" t="str">
            <v>A_008</v>
          </cell>
          <cell r="C12" t="str">
            <v>renvoi de A_008</v>
          </cell>
        </row>
        <row r="13">
          <cell r="B13" t="str">
            <v>A_009</v>
          </cell>
          <cell r="C13" t="str">
            <v>renvoi de A_009</v>
          </cell>
        </row>
        <row r="14">
          <cell r="B14" t="str">
            <v>A_010</v>
          </cell>
          <cell r="C14" t="str">
            <v>renvoi de A_010</v>
          </cell>
        </row>
        <row r="15">
          <cell r="B15" t="str">
            <v>A_011</v>
          </cell>
          <cell r="C15" t="str">
            <v>renvoi de A_011</v>
          </cell>
        </row>
        <row r="16">
          <cell r="B16" t="str">
            <v>A_012</v>
          </cell>
          <cell r="C16" t="str">
            <v>renvoi de A_012</v>
          </cell>
        </row>
        <row r="17">
          <cell r="B17" t="str">
            <v>A_035</v>
          </cell>
          <cell r="C17" t="str">
            <v>renvoi de A_035</v>
          </cell>
        </row>
        <row r="18">
          <cell r="B18" t="str">
            <v>A_014</v>
          </cell>
          <cell r="C18" t="str">
            <v>renvoi de A_014</v>
          </cell>
        </row>
        <row r="19">
          <cell r="B19" t="str">
            <v>A_015</v>
          </cell>
          <cell r="C19" t="str">
            <v>renvoi de A_015</v>
          </cell>
        </row>
        <row r="20">
          <cell r="B20" t="str">
            <v>A_016</v>
          </cell>
          <cell r="C20" t="str">
            <v>renvoi de A_016</v>
          </cell>
        </row>
        <row r="21">
          <cell r="B21" t="str">
            <v>A_017</v>
          </cell>
          <cell r="C21" t="str">
            <v>renvoi de A_017</v>
          </cell>
        </row>
        <row r="22">
          <cell r="B22" t="str">
            <v>A_018</v>
          </cell>
          <cell r="C22" t="str">
            <v>renvoi de A_018</v>
          </cell>
        </row>
        <row r="23">
          <cell r="B23" t="str">
            <v>A_019</v>
          </cell>
          <cell r="C23" t="str">
            <v>renvoi de A_019</v>
          </cell>
        </row>
        <row r="24">
          <cell r="B24" t="str">
            <v>A_021</v>
          </cell>
          <cell r="C24" t="str">
            <v>renvoi de A_021</v>
          </cell>
        </row>
        <row r="25">
          <cell r="B25" t="str">
            <v>A_022</v>
          </cell>
          <cell r="C25" t="str">
            <v>renvoi de A_022</v>
          </cell>
        </row>
        <row r="26">
          <cell r="B26" t="str">
            <v>A_023</v>
          </cell>
          <cell r="C26" t="str">
            <v>renvoi de A_023</v>
          </cell>
        </row>
        <row r="27">
          <cell r="B27" t="str">
            <v>A_024</v>
          </cell>
          <cell r="C27" t="str">
            <v>renvoi de A_024</v>
          </cell>
        </row>
        <row r="28">
          <cell r="B28" t="str">
            <v>A_025</v>
          </cell>
          <cell r="C28" t="str">
            <v>renvoi de A_025</v>
          </cell>
        </row>
        <row r="29">
          <cell r="B29" t="str">
            <v>A_026</v>
          </cell>
          <cell r="C29" t="str">
            <v>renvoi de A_026</v>
          </cell>
        </row>
        <row r="30">
          <cell r="B30" t="str">
            <v>A_027</v>
          </cell>
          <cell r="C30" t="str">
            <v>renvoi de A_027</v>
          </cell>
        </row>
        <row r="31">
          <cell r="B31" t="str">
            <v>B</v>
          </cell>
          <cell r="C31" t="str">
            <v>renvoi de B</v>
          </cell>
        </row>
        <row r="32">
          <cell r="B32" t="str">
            <v>B_001</v>
          </cell>
          <cell r="C32" t="str">
            <v>renvoi de B_001</v>
          </cell>
        </row>
        <row r="33">
          <cell r="B33" t="str">
            <v>B_002</v>
          </cell>
          <cell r="C33" t="str">
            <v>renvoi de B_002</v>
          </cell>
        </row>
        <row r="34">
          <cell r="B34" t="str">
            <v>B_003</v>
          </cell>
          <cell r="C34" t="str">
            <v>renvoi de B_003</v>
          </cell>
        </row>
        <row r="35">
          <cell r="B35" t="str">
            <v>B_004</v>
          </cell>
          <cell r="C35" t="str">
            <v>renvoi de B_004</v>
          </cell>
        </row>
        <row r="36">
          <cell r="B36" t="str">
            <v>B_005</v>
          </cell>
          <cell r="C36" t="str">
            <v>renvoi de B_005</v>
          </cell>
        </row>
        <row r="37">
          <cell r="B37" t="str">
            <v>B_006</v>
          </cell>
          <cell r="C37" t="str">
            <v>renvoi de B_006</v>
          </cell>
        </row>
        <row r="38">
          <cell r="B38" t="str">
            <v>B_007</v>
          </cell>
          <cell r="C38" t="str">
            <v>renvoi de B_007</v>
          </cell>
        </row>
        <row r="39">
          <cell r="B39" t="str">
            <v>B_008</v>
          </cell>
          <cell r="C39" t="str">
            <v>renvoi de B_008</v>
          </cell>
        </row>
        <row r="40">
          <cell r="B40" t="str">
            <v>B_009</v>
          </cell>
          <cell r="C40" t="str">
            <v>renvoi de B_009</v>
          </cell>
        </row>
        <row r="41">
          <cell r="B41" t="str">
            <v>B_010</v>
          </cell>
          <cell r="C41" t="str">
            <v>renvoi de B_010</v>
          </cell>
        </row>
        <row r="42">
          <cell r="B42" t="str">
            <v>B_011</v>
          </cell>
          <cell r="C42" t="str">
            <v>renvoi de B_011</v>
          </cell>
        </row>
        <row r="43">
          <cell r="B43" t="str">
            <v>B_012</v>
          </cell>
          <cell r="C43" t="str">
            <v>renvoi de B_012</v>
          </cell>
        </row>
        <row r="44">
          <cell r="B44" t="str">
            <v>B_013</v>
          </cell>
          <cell r="C44" t="str">
            <v>renvoi de B_013</v>
          </cell>
        </row>
        <row r="45">
          <cell r="B45" t="str">
            <v>B_014</v>
          </cell>
          <cell r="C45" t="str">
            <v>renvoi de B_014</v>
          </cell>
        </row>
        <row r="46">
          <cell r="B46" t="str">
            <v>B_015</v>
          </cell>
          <cell r="C46" t="str">
            <v>renvoi de B_015</v>
          </cell>
        </row>
        <row r="47">
          <cell r="B47" t="str">
            <v>B_016</v>
          </cell>
          <cell r="C47" t="str">
            <v>renvoi de B_016</v>
          </cell>
        </row>
        <row r="48">
          <cell r="B48" t="str">
            <v>B_017</v>
          </cell>
          <cell r="C48" t="str">
            <v>renvoi de B_017</v>
          </cell>
        </row>
        <row r="49">
          <cell r="B49" t="str">
            <v>B_018</v>
          </cell>
          <cell r="C49" t="str">
            <v>renvoi de B_018</v>
          </cell>
        </row>
        <row r="50">
          <cell r="B50" t="str">
            <v>B_019</v>
          </cell>
          <cell r="C50" t="str">
            <v>renvoi de B_019</v>
          </cell>
        </row>
        <row r="51">
          <cell r="B51" t="str">
            <v>B_020</v>
          </cell>
          <cell r="C51" t="str">
            <v>renvoi de B_020</v>
          </cell>
        </row>
        <row r="52">
          <cell r="B52" t="str">
            <v>B_021</v>
          </cell>
          <cell r="C52" t="str">
            <v>renvoi de B_021</v>
          </cell>
        </row>
        <row r="53">
          <cell r="B53" t="str">
            <v>B_022</v>
          </cell>
          <cell r="C53" t="str">
            <v>renvoi de B_022</v>
          </cell>
        </row>
        <row r="54">
          <cell r="B54" t="str">
            <v>C_001</v>
          </cell>
          <cell r="C54" t="str">
            <v>renvoi de C_001</v>
          </cell>
        </row>
        <row r="55">
          <cell r="B55" t="str">
            <v>C_002</v>
          </cell>
          <cell r="C55" t="str">
            <v>renvoi de C_002</v>
          </cell>
        </row>
        <row r="56">
          <cell r="B56" t="str">
            <v>C_003</v>
          </cell>
          <cell r="C56" t="str">
            <v>renvoi de C_003</v>
          </cell>
        </row>
        <row r="57">
          <cell r="B57" t="str">
            <v>C_004</v>
          </cell>
          <cell r="C57" t="str">
            <v>renvoi de C_004</v>
          </cell>
        </row>
        <row r="58">
          <cell r="B58" t="str">
            <v>C_005</v>
          </cell>
          <cell r="C58" t="str">
            <v>renvoi de C_005</v>
          </cell>
        </row>
        <row r="59">
          <cell r="B59" t="str">
            <v>C_006</v>
          </cell>
          <cell r="C59" t="str">
            <v>renvoi de C_006</v>
          </cell>
        </row>
        <row r="60">
          <cell r="B60" t="str">
            <v>C_007</v>
          </cell>
          <cell r="C60" t="str">
            <v>renvoi de C_007</v>
          </cell>
        </row>
        <row r="61">
          <cell r="B61" t="str">
            <v>C_008</v>
          </cell>
          <cell r="C61" t="str">
            <v>renvoi de C_008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ivi_Indices"/>
      <sheetName val="Estim-sol-retenue"/>
      <sheetName val="Comparatif AVP_PRO"/>
      <sheetName val="synoptique"/>
    </sheetNames>
    <sheetDataSet>
      <sheetData sheetId="0" refreshError="1"/>
      <sheetData sheetId="1">
        <row r="4">
          <cell r="K4">
            <v>0.2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YNTHESE"/>
      <sheetName val="DE LOT 1"/>
      <sheetName val="DE LOT 2"/>
      <sheetName val="DE LOT 3"/>
      <sheetName val="Indices"/>
      <sheetName val="PHASAGE"/>
      <sheetName val="DE TO2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4"/>
  <sheetViews>
    <sheetView workbookViewId="0">
      <selection activeCell="E12" sqref="E12"/>
    </sheetView>
  </sheetViews>
  <sheetFormatPr baseColWidth="10" defaultRowHeight="14.5" x14ac:dyDescent="0.35"/>
  <cols>
    <col min="1" max="1" width="10" bestFit="1" customWidth="1"/>
    <col min="2" max="2" width="17.81640625" bestFit="1" customWidth="1"/>
  </cols>
  <sheetData>
    <row r="2" spans="1:2" x14ac:dyDescent="0.35">
      <c r="A2" t="s">
        <v>31</v>
      </c>
      <c r="B2" t="s">
        <v>32</v>
      </c>
    </row>
    <row r="3" spans="1:2" x14ac:dyDescent="0.35">
      <c r="A3" t="s">
        <v>342</v>
      </c>
      <c r="B3" t="s">
        <v>343</v>
      </c>
    </row>
    <row r="4" spans="1:2" x14ac:dyDescent="0.35">
      <c r="A4" t="s">
        <v>432</v>
      </c>
      <c r="B4" t="s">
        <v>343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02E62-1C47-4666-8117-80A335928DF5}">
  <dimension ref="A1:AR226"/>
  <sheetViews>
    <sheetView showZeros="0" topLeftCell="A9" zoomScale="70" zoomScaleNormal="70" zoomScaleSheetLayoutView="100" zoomScalePageLayoutView="70" workbookViewId="0">
      <selection activeCell="M35" sqref="M35"/>
    </sheetView>
  </sheetViews>
  <sheetFormatPr baseColWidth="10" defaultColWidth="11.453125" defaultRowHeight="14.5" x14ac:dyDescent="0.35"/>
  <cols>
    <col min="1" max="2" width="1.54296875" style="1" customWidth="1"/>
    <col min="3" max="3" width="14.1796875" style="2" customWidth="1"/>
    <col min="4" max="4" width="70.1796875" style="1" customWidth="1"/>
    <col min="5" max="5" width="6.54296875" style="2" customWidth="1"/>
    <col min="6" max="6" width="18.81640625" style="126" customWidth="1"/>
    <col min="7" max="7" width="10.54296875" style="12" customWidth="1"/>
    <col min="8" max="8" width="14.453125" style="11" bestFit="1" customWidth="1"/>
    <col min="9" max="9" width="3.1796875" style="2" customWidth="1"/>
    <col min="10" max="11" width="11.453125" style="1"/>
    <col min="12" max="12" width="17.1796875" style="1" customWidth="1"/>
    <col min="13" max="16384" width="11.453125" style="1"/>
  </cols>
  <sheetData>
    <row r="1" spans="1:44" ht="51" customHeight="1" thickBot="1" x14ac:dyDescent="0.4">
      <c r="C1" s="188" t="s">
        <v>341</v>
      </c>
      <c r="D1" s="189"/>
      <c r="E1" s="189"/>
      <c r="F1" s="189"/>
      <c r="G1" s="189"/>
      <c r="H1" s="190"/>
    </row>
    <row r="2" spans="1:44" ht="30" customHeight="1" x14ac:dyDescent="0.35">
      <c r="C2" s="19"/>
      <c r="E2" s="17" t="s">
        <v>7</v>
      </c>
      <c r="F2" s="134" t="s">
        <v>16</v>
      </c>
      <c r="G2" s="20" t="s">
        <v>8</v>
      </c>
      <c r="H2" s="21" t="s">
        <v>10</v>
      </c>
    </row>
    <row r="3" spans="1:44" ht="5.15" customHeight="1" x14ac:dyDescent="0.35">
      <c r="C3" s="19"/>
      <c r="E3" s="17"/>
      <c r="F3" s="110"/>
      <c r="G3" s="20"/>
      <c r="H3" s="21"/>
    </row>
    <row r="4" spans="1:44" s="6" customFormat="1" x14ac:dyDescent="0.35">
      <c r="A4" s="4"/>
      <c r="B4" s="10"/>
      <c r="C4" s="22" t="s">
        <v>18</v>
      </c>
      <c r="D4" s="23"/>
      <c r="E4" s="24"/>
      <c r="F4" s="111"/>
      <c r="G4" s="25"/>
      <c r="H4" s="26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x14ac:dyDescent="0.35">
      <c r="C5" s="27">
        <v>101</v>
      </c>
      <c r="D5" s="18" t="s">
        <v>0</v>
      </c>
      <c r="E5" s="15"/>
      <c r="F5" s="113"/>
      <c r="G5" s="28"/>
      <c r="H5" s="29">
        <f t="shared" ref="H5:H36" si="0">+G5*F5</f>
        <v>0</v>
      </c>
    </row>
    <row r="6" spans="1:44" x14ac:dyDescent="0.35">
      <c r="C6" s="30" t="s">
        <v>274</v>
      </c>
      <c r="D6" s="16" t="s">
        <v>344</v>
      </c>
      <c r="E6" s="17" t="s">
        <v>4</v>
      </c>
      <c r="F6" s="110"/>
      <c r="G6" s="20">
        <v>1</v>
      </c>
      <c r="H6" s="21">
        <f t="shared" si="0"/>
        <v>0</v>
      </c>
    </row>
    <row r="7" spans="1:44" x14ac:dyDescent="0.35">
      <c r="C7" s="27">
        <v>102</v>
      </c>
      <c r="D7" s="18" t="s">
        <v>27</v>
      </c>
      <c r="E7" s="15"/>
      <c r="F7" s="113"/>
      <c r="G7" s="28"/>
      <c r="H7" s="29">
        <f t="shared" si="0"/>
        <v>0</v>
      </c>
    </row>
    <row r="8" spans="1:44" x14ac:dyDescent="0.35">
      <c r="C8" s="30" t="s">
        <v>275</v>
      </c>
      <c r="D8" s="16" t="s">
        <v>344</v>
      </c>
      <c r="E8" s="17" t="s">
        <v>4</v>
      </c>
      <c r="F8" s="110"/>
      <c r="G8" s="20">
        <v>1</v>
      </c>
      <c r="H8" s="21">
        <f t="shared" si="0"/>
        <v>0</v>
      </c>
    </row>
    <row r="9" spans="1:44" x14ac:dyDescent="0.35">
      <c r="C9" s="27">
        <v>103</v>
      </c>
      <c r="D9" s="18" t="s">
        <v>24</v>
      </c>
      <c r="E9" s="15"/>
      <c r="F9" s="113"/>
      <c r="G9" s="28"/>
      <c r="H9" s="29">
        <f t="shared" si="0"/>
        <v>0</v>
      </c>
    </row>
    <row r="10" spans="1:44" x14ac:dyDescent="0.35">
      <c r="C10" s="30" t="s">
        <v>276</v>
      </c>
      <c r="D10" s="16" t="s">
        <v>344</v>
      </c>
      <c r="E10" s="17" t="s">
        <v>4</v>
      </c>
      <c r="F10" s="110"/>
      <c r="G10" s="20">
        <v>1</v>
      </c>
      <c r="H10" s="21">
        <f t="shared" si="0"/>
        <v>0</v>
      </c>
    </row>
    <row r="11" spans="1:44" x14ac:dyDescent="0.35">
      <c r="C11" s="27">
        <v>104</v>
      </c>
      <c r="D11" s="18" t="s">
        <v>26</v>
      </c>
      <c r="E11" s="15"/>
      <c r="F11" s="113"/>
      <c r="G11" s="28"/>
      <c r="H11" s="29">
        <f t="shared" si="0"/>
        <v>0</v>
      </c>
    </row>
    <row r="12" spans="1:44" x14ac:dyDescent="0.35">
      <c r="C12" s="30" t="s">
        <v>277</v>
      </c>
      <c r="D12" s="16" t="s">
        <v>344</v>
      </c>
      <c r="E12" s="17" t="s">
        <v>4</v>
      </c>
      <c r="F12" s="110"/>
      <c r="G12" s="20">
        <v>1</v>
      </c>
      <c r="H12" s="21">
        <f t="shared" si="0"/>
        <v>0</v>
      </c>
    </row>
    <row r="13" spans="1:44" x14ac:dyDescent="0.35">
      <c r="C13" s="27">
        <v>105</v>
      </c>
      <c r="D13" s="18" t="s">
        <v>28</v>
      </c>
      <c r="E13" s="15"/>
      <c r="F13" s="113"/>
      <c r="G13" s="28"/>
      <c r="H13" s="29">
        <f t="shared" si="0"/>
        <v>0</v>
      </c>
    </row>
    <row r="14" spans="1:44" x14ac:dyDescent="0.35">
      <c r="C14" s="30" t="s">
        <v>278</v>
      </c>
      <c r="D14" s="16" t="s">
        <v>344</v>
      </c>
      <c r="E14" s="17" t="s">
        <v>4</v>
      </c>
      <c r="F14" s="110"/>
      <c r="G14" s="20">
        <v>1</v>
      </c>
      <c r="H14" s="21">
        <f t="shared" si="0"/>
        <v>0</v>
      </c>
    </row>
    <row r="15" spans="1:44" x14ac:dyDescent="0.35">
      <c r="C15" s="27">
        <v>106</v>
      </c>
      <c r="D15" s="18" t="s">
        <v>360</v>
      </c>
      <c r="E15" s="15"/>
      <c r="F15" s="113"/>
      <c r="G15" s="28"/>
      <c r="H15" s="29">
        <f t="shared" ref="H15:H17" si="1">+G15*F15</f>
        <v>0</v>
      </c>
    </row>
    <row r="16" spans="1:44" x14ac:dyDescent="0.35">
      <c r="C16" s="30" t="s">
        <v>279</v>
      </c>
      <c r="D16" s="16" t="s">
        <v>344</v>
      </c>
      <c r="E16" s="17" t="s">
        <v>4</v>
      </c>
      <c r="F16" s="110"/>
      <c r="G16" s="20">
        <v>1</v>
      </c>
      <c r="H16" s="21">
        <f t="shared" si="1"/>
        <v>0</v>
      </c>
    </row>
    <row r="17" spans="3:12" x14ac:dyDescent="0.35">
      <c r="C17" s="13">
        <v>107</v>
      </c>
      <c r="D17" s="9" t="s">
        <v>361</v>
      </c>
      <c r="E17" s="17" t="s">
        <v>4</v>
      </c>
      <c r="F17" s="110"/>
      <c r="G17" s="20"/>
      <c r="H17" s="21">
        <f t="shared" si="1"/>
        <v>0</v>
      </c>
    </row>
    <row r="18" spans="3:12" x14ac:dyDescent="0.35">
      <c r="C18" s="27">
        <v>108</v>
      </c>
      <c r="D18" s="18" t="s">
        <v>29</v>
      </c>
      <c r="E18" s="15"/>
      <c r="F18" s="113"/>
      <c r="G18" s="28"/>
      <c r="H18" s="29">
        <f t="shared" si="0"/>
        <v>0</v>
      </c>
    </row>
    <row r="19" spans="3:12" x14ac:dyDescent="0.35">
      <c r="C19" s="30" t="s">
        <v>84</v>
      </c>
      <c r="D19" s="16" t="s">
        <v>344</v>
      </c>
      <c r="E19" s="17" t="s">
        <v>4</v>
      </c>
      <c r="F19" s="110"/>
      <c r="G19" s="20">
        <v>1</v>
      </c>
      <c r="H19" s="21">
        <f t="shared" si="0"/>
        <v>0</v>
      </c>
    </row>
    <row r="20" spans="3:12" x14ac:dyDescent="0.35">
      <c r="C20" s="27">
        <v>109</v>
      </c>
      <c r="D20" s="18" t="s">
        <v>37</v>
      </c>
      <c r="E20" s="15"/>
      <c r="F20" s="113"/>
      <c r="G20" s="28"/>
      <c r="H20" s="29">
        <f t="shared" si="0"/>
        <v>0</v>
      </c>
    </row>
    <row r="21" spans="3:12" ht="17.25" customHeight="1" x14ac:dyDescent="0.35">
      <c r="C21" s="30" t="s">
        <v>284</v>
      </c>
      <c r="D21" s="16" t="s">
        <v>280</v>
      </c>
      <c r="E21" s="17" t="s">
        <v>4</v>
      </c>
      <c r="F21" s="110"/>
      <c r="G21" s="20">
        <v>1</v>
      </c>
      <c r="H21" s="21">
        <f t="shared" si="0"/>
        <v>0</v>
      </c>
    </row>
    <row r="22" spans="3:12" ht="17.25" customHeight="1" x14ac:dyDescent="0.35">
      <c r="C22" s="30" t="s">
        <v>295</v>
      </c>
      <c r="D22" s="16" t="s">
        <v>281</v>
      </c>
      <c r="E22" s="17" t="s">
        <v>4</v>
      </c>
      <c r="F22" s="110"/>
      <c r="G22" s="20">
        <v>1</v>
      </c>
      <c r="H22" s="21">
        <f t="shared" si="0"/>
        <v>0</v>
      </c>
    </row>
    <row r="23" spans="3:12" x14ac:dyDescent="0.35">
      <c r="C23" s="27">
        <v>110</v>
      </c>
      <c r="D23" s="18" t="s">
        <v>362</v>
      </c>
      <c r="E23" s="15"/>
      <c r="F23" s="113"/>
      <c r="G23" s="28"/>
      <c r="H23" s="29">
        <f t="shared" ref="H23" si="2">+G23*F23</f>
        <v>0</v>
      </c>
    </row>
    <row r="24" spans="3:12" ht="17.25" customHeight="1" x14ac:dyDescent="0.35">
      <c r="C24" s="30" t="s">
        <v>363</v>
      </c>
      <c r="D24" s="16" t="s">
        <v>283</v>
      </c>
      <c r="E24" s="17" t="s">
        <v>4</v>
      </c>
      <c r="F24" s="110"/>
      <c r="G24" s="20">
        <v>1</v>
      </c>
      <c r="H24" s="21">
        <f t="shared" si="0"/>
        <v>0</v>
      </c>
    </row>
    <row r="25" spans="3:12" ht="17.25" customHeight="1" x14ac:dyDescent="0.35">
      <c r="C25" s="27">
        <v>111</v>
      </c>
      <c r="D25" s="18" t="s">
        <v>456</v>
      </c>
      <c r="E25" s="15" t="s">
        <v>248</v>
      </c>
      <c r="F25" s="113"/>
      <c r="G25" s="28">
        <v>10</v>
      </c>
      <c r="H25" s="29">
        <f t="shared" si="0"/>
        <v>0</v>
      </c>
    </row>
    <row r="26" spans="3:12" ht="17.25" customHeight="1" x14ac:dyDescent="0.35">
      <c r="C26" s="27">
        <v>112</v>
      </c>
      <c r="D26" s="18" t="s">
        <v>457</v>
      </c>
      <c r="E26" s="15" t="s">
        <v>248</v>
      </c>
      <c r="F26" s="113"/>
      <c r="G26" s="28">
        <v>6</v>
      </c>
      <c r="H26" s="29">
        <f t="shared" si="0"/>
        <v>0</v>
      </c>
    </row>
    <row r="27" spans="3:12" ht="17.25" customHeight="1" x14ac:dyDescent="0.35">
      <c r="C27" s="27">
        <v>113</v>
      </c>
      <c r="D27" s="69" t="s">
        <v>364</v>
      </c>
      <c r="E27" s="70"/>
      <c r="F27" s="114"/>
      <c r="G27" s="28"/>
      <c r="H27" s="29">
        <f t="shared" si="0"/>
        <v>0</v>
      </c>
    </row>
    <row r="28" spans="3:12" ht="17.25" customHeight="1" x14ac:dyDescent="0.35">
      <c r="C28" s="71" t="s">
        <v>458</v>
      </c>
      <c r="D28" s="72" t="s">
        <v>365</v>
      </c>
      <c r="E28" s="73" t="s">
        <v>3</v>
      </c>
      <c r="F28" s="115"/>
      <c r="G28" s="20">
        <v>2500</v>
      </c>
      <c r="H28" s="21">
        <f t="shared" si="0"/>
        <v>0</v>
      </c>
      <c r="L28" s="133"/>
    </row>
    <row r="29" spans="3:12" ht="17.25" customHeight="1" x14ac:dyDescent="0.35">
      <c r="C29" s="71" t="s">
        <v>459</v>
      </c>
      <c r="D29" s="72" t="s">
        <v>366</v>
      </c>
      <c r="E29" s="73" t="s">
        <v>82</v>
      </c>
      <c r="F29" s="115"/>
      <c r="G29" s="20">
        <v>339500</v>
      </c>
      <c r="H29" s="21">
        <f t="shared" si="0"/>
        <v>0</v>
      </c>
      <c r="L29" s="133"/>
    </row>
    <row r="30" spans="3:12" ht="17.25" customHeight="1" x14ac:dyDescent="0.35">
      <c r="C30" s="71" t="s">
        <v>464</v>
      </c>
      <c r="D30" s="72" t="s">
        <v>367</v>
      </c>
      <c r="E30" s="73" t="s">
        <v>3</v>
      </c>
      <c r="F30" s="115"/>
      <c r="G30" s="20">
        <v>1350</v>
      </c>
      <c r="H30" s="21">
        <f t="shared" si="0"/>
        <v>0</v>
      </c>
    </row>
    <row r="31" spans="3:12" ht="17.25" customHeight="1" x14ac:dyDescent="0.35">
      <c r="C31" s="71" t="s">
        <v>460</v>
      </c>
      <c r="D31" s="72" t="s">
        <v>368</v>
      </c>
      <c r="E31" s="73" t="s">
        <v>3</v>
      </c>
      <c r="F31" s="115"/>
      <c r="G31" s="20">
        <v>2500</v>
      </c>
      <c r="H31" s="21">
        <f t="shared" si="0"/>
        <v>0</v>
      </c>
    </row>
    <row r="32" spans="3:12" ht="17.25" customHeight="1" x14ac:dyDescent="0.35">
      <c r="C32" s="71" t="s">
        <v>461</v>
      </c>
      <c r="D32" s="72" t="s">
        <v>434</v>
      </c>
      <c r="E32" s="73" t="s">
        <v>2</v>
      </c>
      <c r="F32" s="115"/>
      <c r="G32" s="186">
        <v>6</v>
      </c>
      <c r="H32" s="21">
        <f t="shared" si="0"/>
        <v>0</v>
      </c>
    </row>
    <row r="33" spans="1:44" ht="17.25" customHeight="1" x14ac:dyDescent="0.35">
      <c r="C33" s="71" t="s">
        <v>465</v>
      </c>
      <c r="D33" s="72" t="s">
        <v>435</v>
      </c>
      <c r="E33" s="73" t="s">
        <v>2</v>
      </c>
      <c r="F33" s="115"/>
      <c r="G33" s="186">
        <v>4</v>
      </c>
      <c r="H33" s="21">
        <f t="shared" ref="H33:H34" si="3">+G33*F33</f>
        <v>0</v>
      </c>
    </row>
    <row r="34" spans="1:44" ht="17.25" customHeight="1" x14ac:dyDescent="0.35">
      <c r="C34" s="71" t="s">
        <v>462</v>
      </c>
      <c r="D34" s="72" t="s">
        <v>436</v>
      </c>
      <c r="E34" s="73" t="s">
        <v>437</v>
      </c>
      <c r="F34" s="115"/>
      <c r="G34" s="186">
        <f>6*135</f>
        <v>810</v>
      </c>
      <c r="H34" s="21">
        <f t="shared" si="3"/>
        <v>0</v>
      </c>
    </row>
    <row r="35" spans="1:44" ht="17.25" customHeight="1" x14ac:dyDescent="0.35">
      <c r="C35" s="27">
        <v>114</v>
      </c>
      <c r="D35" s="69" t="s">
        <v>83</v>
      </c>
      <c r="E35" s="70"/>
      <c r="F35" s="114"/>
      <c r="G35" s="28"/>
      <c r="H35" s="29">
        <f t="shared" si="0"/>
        <v>0</v>
      </c>
    </row>
    <row r="36" spans="1:44" ht="17.25" customHeight="1" x14ac:dyDescent="0.35">
      <c r="C36" s="71" t="s">
        <v>466</v>
      </c>
      <c r="D36" s="155" t="s">
        <v>282</v>
      </c>
      <c r="E36" s="73" t="s">
        <v>4</v>
      </c>
      <c r="F36" s="115"/>
      <c r="G36" s="20">
        <v>1</v>
      </c>
      <c r="H36" s="21">
        <f t="shared" si="0"/>
        <v>0</v>
      </c>
    </row>
    <row r="37" spans="1:44" s="8" customFormat="1" ht="11.25" customHeight="1" thickBot="1" x14ac:dyDescent="0.4">
      <c r="A37" s="1"/>
      <c r="B37" s="1"/>
      <c r="C37" s="31"/>
      <c r="D37" s="32" t="s">
        <v>12</v>
      </c>
      <c r="E37" s="33"/>
      <c r="F37" s="116"/>
      <c r="G37" s="34"/>
      <c r="H37" s="7">
        <f>SUM(H5:H36)</f>
        <v>0</v>
      </c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ht="5.15" customHeight="1" x14ac:dyDescent="0.35">
      <c r="C38" s="35"/>
      <c r="D38" s="36"/>
      <c r="E38" s="37"/>
      <c r="F38" s="117"/>
      <c r="G38" s="38"/>
      <c r="H38" s="39">
        <f t="shared" ref="H38:H49" si="4">+G38*F38</f>
        <v>0</v>
      </c>
    </row>
    <row r="39" spans="1:44" s="6" customFormat="1" x14ac:dyDescent="0.35">
      <c r="A39" s="4"/>
      <c r="B39" s="10"/>
      <c r="C39" s="22" t="s">
        <v>19</v>
      </c>
      <c r="D39" s="40"/>
      <c r="E39" s="24"/>
      <c r="F39" s="111"/>
      <c r="G39" s="25"/>
      <c r="H39" s="26">
        <f t="shared" si="4"/>
        <v>0</v>
      </c>
      <c r="I39" s="5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x14ac:dyDescent="0.35">
      <c r="C40" s="13">
        <v>201</v>
      </c>
      <c r="D40" s="9" t="s">
        <v>42</v>
      </c>
      <c r="E40" s="17"/>
      <c r="F40" s="110"/>
      <c r="G40" s="20"/>
      <c r="H40" s="21">
        <f t="shared" si="4"/>
        <v>0</v>
      </c>
    </row>
    <row r="41" spans="1:44" x14ac:dyDescent="0.35">
      <c r="C41" s="30" t="s">
        <v>438</v>
      </c>
      <c r="D41" s="16" t="s">
        <v>344</v>
      </c>
      <c r="E41" s="17" t="s">
        <v>4</v>
      </c>
      <c r="F41" s="110"/>
      <c r="G41" s="20">
        <v>1</v>
      </c>
      <c r="H41" s="21">
        <f t="shared" si="4"/>
        <v>0</v>
      </c>
    </row>
    <row r="42" spans="1:44" x14ac:dyDescent="0.35">
      <c r="C42" s="13">
        <v>202</v>
      </c>
      <c r="D42" s="9" t="s">
        <v>157</v>
      </c>
      <c r="E42" s="17" t="s">
        <v>3</v>
      </c>
      <c r="F42" s="110"/>
      <c r="G42" s="20">
        <v>143</v>
      </c>
      <c r="H42" s="21">
        <f t="shared" si="4"/>
        <v>0</v>
      </c>
    </row>
    <row r="43" spans="1:44" x14ac:dyDescent="0.35">
      <c r="C43" s="13">
        <v>203</v>
      </c>
      <c r="D43" s="9" t="s">
        <v>163</v>
      </c>
      <c r="E43" s="17"/>
      <c r="F43" s="110"/>
      <c r="G43" s="156"/>
      <c r="H43" s="21">
        <f t="shared" si="4"/>
        <v>0</v>
      </c>
    </row>
    <row r="44" spans="1:44" x14ac:dyDescent="0.35">
      <c r="C44" s="71" t="s">
        <v>311</v>
      </c>
      <c r="D44" s="9" t="s">
        <v>313</v>
      </c>
      <c r="E44" s="17" t="s">
        <v>3</v>
      </c>
      <c r="F44" s="110"/>
      <c r="G44" s="20">
        <v>210</v>
      </c>
      <c r="H44" s="21">
        <f t="shared" si="4"/>
        <v>0</v>
      </c>
    </row>
    <row r="45" spans="1:44" x14ac:dyDescent="0.35">
      <c r="C45" s="71" t="s">
        <v>312</v>
      </c>
      <c r="D45" s="9" t="s">
        <v>314</v>
      </c>
      <c r="E45" s="17" t="s">
        <v>3</v>
      </c>
      <c r="F45" s="110"/>
      <c r="G45" s="20">
        <v>160</v>
      </c>
      <c r="H45" s="21">
        <f t="shared" si="4"/>
        <v>0</v>
      </c>
    </row>
    <row r="46" spans="1:44" x14ac:dyDescent="0.35">
      <c r="C46" s="13">
        <v>204</v>
      </c>
      <c r="D46" s="9" t="s">
        <v>35</v>
      </c>
      <c r="E46" s="17" t="s">
        <v>1</v>
      </c>
      <c r="F46" s="110"/>
      <c r="G46" s="20">
        <v>19215.900000000001</v>
      </c>
      <c r="H46" s="21">
        <f t="shared" si="4"/>
        <v>0</v>
      </c>
    </row>
    <row r="47" spans="1:44" x14ac:dyDescent="0.35">
      <c r="C47" s="13">
        <v>205</v>
      </c>
      <c r="D47" s="9" t="s">
        <v>164</v>
      </c>
      <c r="E47" s="17" t="s">
        <v>43</v>
      </c>
      <c r="F47" s="110"/>
      <c r="G47" s="20">
        <v>234.3</v>
      </c>
      <c r="H47" s="21">
        <f t="shared" si="4"/>
        <v>0</v>
      </c>
    </row>
    <row r="48" spans="1:44" s="4" customFormat="1" x14ac:dyDescent="0.35">
      <c r="B48" s="10"/>
      <c r="C48" s="13">
        <v>206</v>
      </c>
      <c r="D48" s="9" t="s">
        <v>44</v>
      </c>
      <c r="E48" s="17" t="s">
        <v>3</v>
      </c>
      <c r="F48" s="110"/>
      <c r="G48" s="20">
        <v>124.3</v>
      </c>
      <c r="H48" s="21">
        <f t="shared" si="4"/>
        <v>0</v>
      </c>
      <c r="I48" s="2"/>
    </row>
    <row r="49" spans="1:44" s="4" customFormat="1" x14ac:dyDescent="0.35">
      <c r="B49" s="10"/>
      <c r="C49" s="13">
        <v>207</v>
      </c>
      <c r="D49" s="9" t="s">
        <v>41</v>
      </c>
      <c r="E49" s="17" t="s">
        <v>3</v>
      </c>
      <c r="F49" s="110"/>
      <c r="G49" s="20">
        <f>1632+57</f>
        <v>1689</v>
      </c>
      <c r="H49" s="21">
        <f t="shared" si="4"/>
        <v>0</v>
      </c>
      <c r="I49" s="2"/>
    </row>
    <row r="50" spans="1:44" s="4" customFormat="1" x14ac:dyDescent="0.35">
      <c r="B50" s="10"/>
      <c r="C50" s="13">
        <v>208</v>
      </c>
      <c r="D50" s="9" t="s">
        <v>354</v>
      </c>
      <c r="E50" s="17" t="s">
        <v>353</v>
      </c>
      <c r="F50" s="110"/>
      <c r="G50" s="171"/>
      <c r="H50" s="21">
        <f>SUM(H40:H49)*G50</f>
        <v>0</v>
      </c>
      <c r="I50" s="2"/>
    </row>
    <row r="51" spans="1:44" s="8" customFormat="1" ht="15" thickBot="1" x14ac:dyDescent="0.4">
      <c r="A51" s="1"/>
      <c r="B51" s="1"/>
      <c r="C51" s="31"/>
      <c r="D51" s="32" t="s">
        <v>15</v>
      </c>
      <c r="E51" s="33"/>
      <c r="F51" s="116"/>
      <c r="G51" s="34"/>
      <c r="H51" s="7">
        <f>SUM(H40:H50)</f>
        <v>0</v>
      </c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ht="5.15" customHeight="1" x14ac:dyDescent="0.35">
      <c r="C52" s="35"/>
      <c r="D52" s="36"/>
      <c r="E52" s="37"/>
      <c r="F52" s="117"/>
      <c r="G52" s="38"/>
      <c r="H52" s="39">
        <f t="shared" ref="H52:H64" si="5">+G52*F52</f>
        <v>0</v>
      </c>
    </row>
    <row r="53" spans="1:44" s="6" customFormat="1" x14ac:dyDescent="0.35">
      <c r="A53" s="4"/>
      <c r="B53" s="10"/>
      <c r="C53" s="22" t="s">
        <v>20</v>
      </c>
      <c r="D53" s="40"/>
      <c r="E53" s="24"/>
      <c r="F53" s="111"/>
      <c r="G53" s="25"/>
      <c r="H53" s="26">
        <f t="shared" si="5"/>
        <v>0</v>
      </c>
      <c r="I53" s="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1:44" x14ac:dyDescent="0.35">
      <c r="C54" s="41">
        <v>301</v>
      </c>
      <c r="D54" s="14" t="s">
        <v>38</v>
      </c>
      <c r="E54" s="42"/>
      <c r="F54" s="118"/>
      <c r="G54" s="43"/>
      <c r="H54" s="44">
        <f t="shared" si="5"/>
        <v>0</v>
      </c>
    </row>
    <row r="55" spans="1:44" ht="16.5" x14ac:dyDescent="0.35">
      <c r="C55" s="30" t="s">
        <v>80</v>
      </c>
      <c r="D55" s="9" t="s">
        <v>98</v>
      </c>
      <c r="E55" s="17" t="s">
        <v>6</v>
      </c>
      <c r="F55" s="110"/>
      <c r="G55" s="20">
        <v>440</v>
      </c>
      <c r="H55" s="21">
        <f t="shared" si="5"/>
        <v>0</v>
      </c>
    </row>
    <row r="56" spans="1:44" ht="16.5" x14ac:dyDescent="0.35">
      <c r="C56" s="30" t="s">
        <v>81</v>
      </c>
      <c r="D56" s="9" t="s">
        <v>99</v>
      </c>
      <c r="E56" s="17" t="s">
        <v>6</v>
      </c>
      <c r="F56" s="110"/>
      <c r="G56" s="20">
        <f>13682+67+97</f>
        <v>13846</v>
      </c>
      <c r="H56" s="21">
        <f t="shared" si="5"/>
        <v>0</v>
      </c>
    </row>
    <row r="57" spans="1:44" x14ac:dyDescent="0.35">
      <c r="C57" s="13">
        <v>302</v>
      </c>
      <c r="D57" s="9" t="s">
        <v>97</v>
      </c>
      <c r="E57" s="17" t="s">
        <v>43</v>
      </c>
      <c r="F57" s="110"/>
      <c r="G57" s="20">
        <v>2604.7999999999997</v>
      </c>
      <c r="H57" s="21">
        <f t="shared" si="5"/>
        <v>0</v>
      </c>
    </row>
    <row r="58" spans="1:44" ht="16.5" x14ac:dyDescent="0.35">
      <c r="C58" s="13">
        <v>303</v>
      </c>
      <c r="D58" s="9" t="s">
        <v>30</v>
      </c>
      <c r="E58" s="17" t="s">
        <v>6</v>
      </c>
      <c r="F58" s="110"/>
      <c r="G58" s="20">
        <v>110</v>
      </c>
      <c r="H58" s="21">
        <f t="shared" si="5"/>
        <v>0</v>
      </c>
    </row>
    <row r="59" spans="1:44" x14ac:dyDescent="0.35">
      <c r="C59" s="13">
        <v>304</v>
      </c>
      <c r="D59" s="9" t="s">
        <v>5</v>
      </c>
      <c r="E59" s="17" t="s">
        <v>1</v>
      </c>
      <c r="F59" s="110"/>
      <c r="G59" s="20">
        <v>19215.900000000001</v>
      </c>
      <c r="H59" s="21">
        <f t="shared" si="5"/>
        <v>0</v>
      </c>
    </row>
    <row r="60" spans="1:44" ht="16.5" x14ac:dyDescent="0.35">
      <c r="C60" s="13">
        <v>305</v>
      </c>
      <c r="D60" s="9" t="s">
        <v>45</v>
      </c>
      <c r="E60" s="17" t="s">
        <v>6</v>
      </c>
      <c r="F60" s="110"/>
      <c r="G60" s="20">
        <v>1428.9</v>
      </c>
      <c r="H60" s="21">
        <f t="shared" si="5"/>
        <v>0</v>
      </c>
    </row>
    <row r="61" spans="1:44" ht="16.5" x14ac:dyDescent="0.35">
      <c r="C61" s="13">
        <v>306</v>
      </c>
      <c r="D61" s="9" t="s">
        <v>46</v>
      </c>
      <c r="E61" s="17" t="s">
        <v>6</v>
      </c>
      <c r="F61" s="110"/>
      <c r="G61" s="20">
        <v>6878.3</v>
      </c>
      <c r="H61" s="21">
        <f t="shared" si="5"/>
        <v>0</v>
      </c>
    </row>
    <row r="62" spans="1:44" ht="16.5" x14ac:dyDescent="0.35">
      <c r="C62" s="13">
        <v>307</v>
      </c>
      <c r="D62" s="9" t="s">
        <v>345</v>
      </c>
      <c r="E62" s="17" t="s">
        <v>6</v>
      </c>
      <c r="F62" s="110"/>
      <c r="G62" s="20">
        <v>609.4</v>
      </c>
      <c r="H62" s="21">
        <f t="shared" si="5"/>
        <v>0</v>
      </c>
    </row>
    <row r="63" spans="1:44" x14ac:dyDescent="0.35">
      <c r="C63" s="13">
        <v>308</v>
      </c>
      <c r="D63" s="16" t="s">
        <v>96</v>
      </c>
      <c r="E63" s="17" t="s">
        <v>43</v>
      </c>
      <c r="F63" s="110"/>
      <c r="G63" s="20">
        <v>325</v>
      </c>
      <c r="H63" s="21">
        <f t="shared" si="5"/>
        <v>0</v>
      </c>
    </row>
    <row r="64" spans="1:44" x14ac:dyDescent="0.35">
      <c r="C64" s="13">
        <v>309</v>
      </c>
      <c r="D64" s="16" t="s">
        <v>285</v>
      </c>
      <c r="E64" s="17" t="s">
        <v>43</v>
      </c>
      <c r="F64" s="110"/>
      <c r="G64" s="20">
        <v>500</v>
      </c>
      <c r="H64" s="21">
        <f t="shared" si="5"/>
        <v>0</v>
      </c>
    </row>
    <row r="65" spans="1:44" x14ac:dyDescent="0.35">
      <c r="C65" s="13">
        <v>310</v>
      </c>
      <c r="D65" s="16" t="s">
        <v>355</v>
      </c>
      <c r="E65" s="17" t="s">
        <v>353</v>
      </c>
      <c r="F65" s="110"/>
      <c r="G65" s="171"/>
      <c r="H65" s="79">
        <f>SUM(H55:H64)*G65</f>
        <v>0</v>
      </c>
    </row>
    <row r="66" spans="1:44" s="8" customFormat="1" ht="15" thickBot="1" x14ac:dyDescent="0.4">
      <c r="A66" s="1"/>
      <c r="B66" s="1"/>
      <c r="C66" s="31"/>
      <c r="D66" s="32" t="s">
        <v>13</v>
      </c>
      <c r="E66" s="33"/>
      <c r="F66" s="116"/>
      <c r="G66" s="34"/>
      <c r="H66" s="7">
        <f>SUM(H55:H64)</f>
        <v>0</v>
      </c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ht="5.15" customHeight="1" thickBot="1" x14ac:dyDescent="0.4">
      <c r="C67" s="45"/>
      <c r="D67" s="46"/>
      <c r="E67" s="47"/>
      <c r="F67" s="119"/>
      <c r="G67" s="48"/>
      <c r="H67" s="49">
        <f t="shared" ref="H67:H100" si="6">+G67*F67</f>
        <v>0</v>
      </c>
    </row>
    <row r="68" spans="1:44" s="6" customFormat="1" x14ac:dyDescent="0.35">
      <c r="A68" s="4"/>
      <c r="B68" s="10"/>
      <c r="C68" s="50" t="s">
        <v>21</v>
      </c>
      <c r="D68" s="51"/>
      <c r="E68" s="52"/>
      <c r="F68" s="120"/>
      <c r="G68" s="53"/>
      <c r="H68" s="54">
        <f t="shared" si="6"/>
        <v>0</v>
      </c>
      <c r="I68" s="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44" x14ac:dyDescent="0.35">
      <c r="C69" s="41">
        <v>401</v>
      </c>
      <c r="D69" s="14" t="s">
        <v>315</v>
      </c>
      <c r="E69" s="42"/>
      <c r="F69" s="118"/>
      <c r="G69" s="43">
        <v>0</v>
      </c>
      <c r="H69" s="44">
        <f t="shared" si="6"/>
        <v>0</v>
      </c>
    </row>
    <row r="70" spans="1:44" x14ac:dyDescent="0.35">
      <c r="C70" s="30" t="s">
        <v>316</v>
      </c>
      <c r="D70" s="9" t="s">
        <v>60</v>
      </c>
      <c r="E70" s="17" t="s">
        <v>3</v>
      </c>
      <c r="F70" s="110"/>
      <c r="G70" s="20">
        <v>62.7</v>
      </c>
      <c r="H70" s="21">
        <f t="shared" si="6"/>
        <v>0</v>
      </c>
    </row>
    <row r="71" spans="1:44" x14ac:dyDescent="0.35">
      <c r="C71" s="30" t="s">
        <v>317</v>
      </c>
      <c r="D71" s="9" t="s">
        <v>61</v>
      </c>
      <c r="E71" s="17" t="s">
        <v>3</v>
      </c>
      <c r="F71" s="110"/>
      <c r="G71" s="20">
        <v>220</v>
      </c>
      <c r="H71" s="21">
        <f t="shared" si="6"/>
        <v>0</v>
      </c>
    </row>
    <row r="72" spans="1:44" x14ac:dyDescent="0.35">
      <c r="C72" s="30" t="s">
        <v>318</v>
      </c>
      <c r="D72" s="9" t="s">
        <v>100</v>
      </c>
      <c r="E72" s="17" t="s">
        <v>3</v>
      </c>
      <c r="F72" s="110"/>
      <c r="G72" s="20">
        <v>95.7</v>
      </c>
      <c r="H72" s="21">
        <f t="shared" si="6"/>
        <v>0</v>
      </c>
    </row>
    <row r="73" spans="1:44" x14ac:dyDescent="0.35">
      <c r="C73" s="13">
        <v>402</v>
      </c>
      <c r="D73" s="9" t="s">
        <v>47</v>
      </c>
      <c r="E73" s="17" t="s">
        <v>43</v>
      </c>
      <c r="F73" s="110"/>
      <c r="G73" s="20">
        <v>16.5</v>
      </c>
      <c r="H73" s="21">
        <f t="shared" si="6"/>
        <v>0</v>
      </c>
    </row>
    <row r="74" spans="1:44" x14ac:dyDescent="0.35">
      <c r="C74" s="41">
        <v>403</v>
      </c>
      <c r="D74" s="14" t="s">
        <v>346</v>
      </c>
      <c r="E74" s="42"/>
      <c r="F74" s="118"/>
      <c r="G74" s="43">
        <v>0</v>
      </c>
      <c r="H74" s="44">
        <f t="shared" si="6"/>
        <v>0</v>
      </c>
    </row>
    <row r="75" spans="1:44" s="81" customFormat="1" x14ac:dyDescent="0.35">
      <c r="C75" s="30" t="s">
        <v>320</v>
      </c>
      <c r="D75" s="108" t="s">
        <v>101</v>
      </c>
      <c r="E75" s="86" t="s">
        <v>3</v>
      </c>
      <c r="F75" s="121"/>
      <c r="G75" s="80">
        <v>110</v>
      </c>
      <c r="H75" s="87">
        <f t="shared" si="6"/>
        <v>0</v>
      </c>
      <c r="I75" s="88"/>
    </row>
    <row r="76" spans="1:44" s="81" customFormat="1" x14ac:dyDescent="0.35">
      <c r="C76" s="30" t="s">
        <v>321</v>
      </c>
      <c r="D76" s="108" t="s">
        <v>158</v>
      </c>
      <c r="E76" s="86" t="s">
        <v>3</v>
      </c>
      <c r="F76" s="121"/>
      <c r="G76" s="80">
        <v>225.5</v>
      </c>
      <c r="H76" s="87">
        <f t="shared" si="6"/>
        <v>0</v>
      </c>
      <c r="I76" s="88"/>
    </row>
    <row r="77" spans="1:44" s="81" customFormat="1" x14ac:dyDescent="0.35">
      <c r="C77" s="30" t="s">
        <v>322</v>
      </c>
      <c r="D77" s="108" t="s">
        <v>159</v>
      </c>
      <c r="E77" s="86" t="s">
        <v>3</v>
      </c>
      <c r="F77" s="121"/>
      <c r="G77" s="80">
        <v>192.5</v>
      </c>
      <c r="H77" s="87">
        <f t="shared" si="6"/>
        <v>0</v>
      </c>
      <c r="I77" s="88"/>
    </row>
    <row r="78" spans="1:44" x14ac:dyDescent="0.35">
      <c r="C78" s="109">
        <v>404</v>
      </c>
      <c r="D78" s="108" t="s">
        <v>319</v>
      </c>
      <c r="E78" s="86" t="s">
        <v>3</v>
      </c>
      <c r="F78" s="121"/>
      <c r="G78" s="80">
        <v>132</v>
      </c>
      <c r="H78" s="87">
        <f t="shared" si="6"/>
        <v>0</v>
      </c>
      <c r="I78" s="88"/>
    </row>
    <row r="79" spans="1:44" x14ac:dyDescent="0.35">
      <c r="C79" s="109">
        <v>405</v>
      </c>
      <c r="D79" s="108" t="s">
        <v>102</v>
      </c>
      <c r="E79" s="86" t="s">
        <v>2</v>
      </c>
      <c r="F79" s="121"/>
      <c r="G79" s="80">
        <v>3.3</v>
      </c>
      <c r="H79" s="87">
        <f t="shared" si="6"/>
        <v>0</v>
      </c>
      <c r="I79" s="88"/>
    </row>
    <row r="80" spans="1:44" x14ac:dyDescent="0.35">
      <c r="C80" s="109">
        <v>406</v>
      </c>
      <c r="D80" s="108" t="s">
        <v>103</v>
      </c>
      <c r="E80" s="86" t="s">
        <v>2</v>
      </c>
      <c r="F80" s="121"/>
      <c r="G80" s="80">
        <v>11.1</v>
      </c>
      <c r="H80" s="87">
        <f t="shared" si="6"/>
        <v>0</v>
      </c>
      <c r="I80" s="88"/>
    </row>
    <row r="81" spans="3:9" x14ac:dyDescent="0.35">
      <c r="C81" s="41">
        <v>407</v>
      </c>
      <c r="D81" s="14" t="s">
        <v>369</v>
      </c>
      <c r="E81" s="42"/>
      <c r="F81" s="118"/>
      <c r="G81" s="43"/>
      <c r="H81" s="44"/>
      <c r="I81" s="88"/>
    </row>
    <row r="82" spans="3:9" x14ac:dyDescent="0.35">
      <c r="C82" s="30" t="s">
        <v>370</v>
      </c>
      <c r="D82" s="108" t="s">
        <v>371</v>
      </c>
      <c r="E82" s="86" t="s">
        <v>2</v>
      </c>
      <c r="F82" s="121"/>
      <c r="G82" s="80">
        <v>1</v>
      </c>
      <c r="H82" s="87">
        <f t="shared" ref="H82" si="7">+G82*F82</f>
        <v>0</v>
      </c>
      <c r="I82" s="88"/>
    </row>
    <row r="83" spans="3:9" x14ac:dyDescent="0.35">
      <c r="C83" s="30" t="s">
        <v>372</v>
      </c>
      <c r="D83" s="108" t="s">
        <v>374</v>
      </c>
      <c r="E83" s="86" t="s">
        <v>2</v>
      </c>
      <c r="F83" s="121"/>
      <c r="G83" s="80">
        <v>2</v>
      </c>
      <c r="H83" s="87">
        <f t="shared" ref="H83:H85" si="8">+G83*F83</f>
        <v>0</v>
      </c>
      <c r="I83" s="88"/>
    </row>
    <row r="84" spans="3:9" x14ac:dyDescent="0.35">
      <c r="C84" s="30" t="s">
        <v>373</v>
      </c>
      <c r="D84" s="108" t="s">
        <v>375</v>
      </c>
      <c r="E84" s="86" t="s">
        <v>2</v>
      </c>
      <c r="F84" s="121"/>
      <c r="G84" s="80">
        <v>1</v>
      </c>
      <c r="H84" s="87">
        <f t="shared" si="8"/>
        <v>0</v>
      </c>
      <c r="I84" s="88"/>
    </row>
    <row r="85" spans="3:9" x14ac:dyDescent="0.35">
      <c r="C85" s="109">
        <v>408</v>
      </c>
      <c r="D85" s="108" t="s">
        <v>420</v>
      </c>
      <c r="E85" s="86" t="s">
        <v>3</v>
      </c>
      <c r="F85" s="121"/>
      <c r="G85" s="80">
        <f>G70+G71+G72+G75+G76+G77</f>
        <v>906.4</v>
      </c>
      <c r="H85" s="87">
        <f t="shared" si="8"/>
        <v>0</v>
      </c>
      <c r="I85" s="88"/>
    </row>
    <row r="86" spans="3:9" x14ac:dyDescent="0.35">
      <c r="C86" s="41">
        <v>409</v>
      </c>
      <c r="D86" s="14" t="s">
        <v>48</v>
      </c>
      <c r="E86" s="42"/>
      <c r="F86" s="118"/>
      <c r="G86" s="43">
        <v>0</v>
      </c>
      <c r="H86" s="44">
        <f t="shared" si="6"/>
        <v>0</v>
      </c>
    </row>
    <row r="87" spans="3:9" x14ac:dyDescent="0.35">
      <c r="C87" s="68" t="s">
        <v>63</v>
      </c>
      <c r="D87" s="181" t="s">
        <v>49</v>
      </c>
      <c r="E87" s="182" t="s">
        <v>43</v>
      </c>
      <c r="F87" s="183"/>
      <c r="G87" s="184">
        <v>1052</v>
      </c>
      <c r="H87" s="21">
        <f t="shared" si="6"/>
        <v>0</v>
      </c>
    </row>
    <row r="88" spans="3:9" x14ac:dyDescent="0.35">
      <c r="C88" s="68" t="s">
        <v>64</v>
      </c>
      <c r="D88" s="181" t="s">
        <v>50</v>
      </c>
      <c r="E88" s="182" t="s">
        <v>3</v>
      </c>
      <c r="F88" s="183"/>
      <c r="G88" s="184">
        <v>270</v>
      </c>
      <c r="H88" s="21">
        <f t="shared" si="6"/>
        <v>0</v>
      </c>
    </row>
    <row r="89" spans="3:9" x14ac:dyDescent="0.35">
      <c r="C89" s="68" t="s">
        <v>65</v>
      </c>
      <c r="D89" s="181" t="s">
        <v>51</v>
      </c>
      <c r="E89" s="182" t="s">
        <v>1</v>
      </c>
      <c r="F89" s="183"/>
      <c r="G89" s="184">
        <v>562</v>
      </c>
      <c r="H89" s="21">
        <f t="shared" si="6"/>
        <v>0</v>
      </c>
    </row>
    <row r="90" spans="3:9" x14ac:dyDescent="0.35">
      <c r="C90" s="68" t="s">
        <v>66</v>
      </c>
      <c r="D90" s="181" t="s">
        <v>87</v>
      </c>
      <c r="E90" s="182" t="s">
        <v>1</v>
      </c>
      <c r="F90" s="183"/>
      <c r="G90" s="184">
        <v>562</v>
      </c>
      <c r="H90" s="21">
        <f t="shared" si="6"/>
        <v>0</v>
      </c>
    </row>
    <row r="91" spans="3:9" x14ac:dyDescent="0.35">
      <c r="C91" s="68" t="s">
        <v>67</v>
      </c>
      <c r="D91" s="181" t="s">
        <v>88</v>
      </c>
      <c r="E91" s="182" t="s">
        <v>1</v>
      </c>
      <c r="F91" s="183"/>
      <c r="G91" s="184">
        <v>562</v>
      </c>
      <c r="H91" s="21">
        <f t="shared" si="6"/>
        <v>0</v>
      </c>
    </row>
    <row r="92" spans="3:9" x14ac:dyDescent="0.35">
      <c r="C92" s="68" t="s">
        <v>68</v>
      </c>
      <c r="D92" s="181" t="s">
        <v>52</v>
      </c>
      <c r="E92" s="182" t="s">
        <v>3</v>
      </c>
      <c r="F92" s="183"/>
      <c r="G92" s="184">
        <v>270</v>
      </c>
      <c r="H92" s="21">
        <f t="shared" si="6"/>
        <v>0</v>
      </c>
    </row>
    <row r="93" spans="3:9" x14ac:dyDescent="0.35">
      <c r="C93" s="68" t="s">
        <v>69</v>
      </c>
      <c r="D93" s="181" t="s">
        <v>53</v>
      </c>
      <c r="E93" s="182" t="s">
        <v>2</v>
      </c>
      <c r="F93" s="183"/>
      <c r="G93" s="184">
        <v>37.4</v>
      </c>
      <c r="H93" s="21">
        <f t="shared" si="6"/>
        <v>0</v>
      </c>
    </row>
    <row r="94" spans="3:9" x14ac:dyDescent="0.35">
      <c r="C94" s="68" t="s">
        <v>70</v>
      </c>
      <c r="D94" s="181" t="s">
        <v>302</v>
      </c>
      <c r="E94" s="182" t="s">
        <v>2</v>
      </c>
      <c r="F94" s="183"/>
      <c r="G94" s="184">
        <v>2.2000000000000002</v>
      </c>
      <c r="H94" s="21">
        <f t="shared" si="6"/>
        <v>0</v>
      </c>
    </row>
    <row r="95" spans="3:9" x14ac:dyDescent="0.35">
      <c r="C95" s="68" t="s">
        <v>71</v>
      </c>
      <c r="D95" s="181" t="s">
        <v>55</v>
      </c>
      <c r="E95" s="182" t="s">
        <v>43</v>
      </c>
      <c r="F95" s="183"/>
      <c r="G95" s="184">
        <v>158.4</v>
      </c>
      <c r="H95" s="21">
        <f t="shared" si="6"/>
        <v>0</v>
      </c>
    </row>
    <row r="96" spans="3:9" x14ac:dyDescent="0.35">
      <c r="C96" s="68" t="s">
        <v>72</v>
      </c>
      <c r="D96" s="181" t="s">
        <v>56</v>
      </c>
      <c r="E96" s="182" t="s">
        <v>43</v>
      </c>
      <c r="F96" s="183"/>
      <c r="G96" s="184">
        <v>211.2</v>
      </c>
      <c r="H96" s="21">
        <f t="shared" si="6"/>
        <v>0</v>
      </c>
    </row>
    <row r="97" spans="3:8" x14ac:dyDescent="0.35">
      <c r="C97" s="68" t="s">
        <v>73</v>
      </c>
      <c r="D97" s="181" t="s">
        <v>57</v>
      </c>
      <c r="E97" s="182" t="s">
        <v>43</v>
      </c>
      <c r="F97" s="183"/>
      <c r="G97" s="184">
        <v>52.8</v>
      </c>
      <c r="H97" s="21">
        <f t="shared" si="6"/>
        <v>0</v>
      </c>
    </row>
    <row r="98" spans="3:8" x14ac:dyDescent="0.35">
      <c r="C98" s="68" t="s">
        <v>74</v>
      </c>
      <c r="D98" s="181" t="s">
        <v>334</v>
      </c>
      <c r="E98" s="182" t="s">
        <v>4</v>
      </c>
      <c r="F98" s="183"/>
      <c r="G98" s="184">
        <v>1</v>
      </c>
      <c r="H98" s="21">
        <f t="shared" si="6"/>
        <v>0</v>
      </c>
    </row>
    <row r="99" spans="3:8" x14ac:dyDescent="0.35">
      <c r="C99" s="68" t="s">
        <v>75</v>
      </c>
      <c r="D99" s="181" t="s">
        <v>335</v>
      </c>
      <c r="E99" s="182" t="s">
        <v>4</v>
      </c>
      <c r="F99" s="183"/>
      <c r="G99" s="184">
        <v>1</v>
      </c>
      <c r="H99" s="21">
        <f t="shared" si="6"/>
        <v>0</v>
      </c>
    </row>
    <row r="100" spans="3:8" x14ac:dyDescent="0.35">
      <c r="C100" s="68" t="s">
        <v>76</v>
      </c>
      <c r="D100" s="181" t="s">
        <v>336</v>
      </c>
      <c r="E100" s="182" t="s">
        <v>43</v>
      </c>
      <c r="F100" s="183"/>
      <c r="G100" s="184">
        <v>7</v>
      </c>
      <c r="H100" s="21">
        <f t="shared" si="6"/>
        <v>0</v>
      </c>
    </row>
    <row r="101" spans="3:8" x14ac:dyDescent="0.35">
      <c r="C101" s="68" t="s">
        <v>77</v>
      </c>
      <c r="D101" s="181" t="s">
        <v>58</v>
      </c>
      <c r="E101" s="182" t="s">
        <v>2</v>
      </c>
      <c r="F101" s="183"/>
      <c r="G101" s="184">
        <v>1</v>
      </c>
      <c r="H101" s="21">
        <f t="shared" ref="H101:H127" si="9">+G101*F101</f>
        <v>0</v>
      </c>
    </row>
    <row r="102" spans="3:8" x14ac:dyDescent="0.35">
      <c r="C102" s="68" t="s">
        <v>78</v>
      </c>
      <c r="D102" s="181" t="s">
        <v>59</v>
      </c>
      <c r="E102" s="182" t="s">
        <v>2</v>
      </c>
      <c r="F102" s="183"/>
      <c r="G102" s="184">
        <v>1</v>
      </c>
      <c r="H102" s="21">
        <f t="shared" si="9"/>
        <v>0</v>
      </c>
    </row>
    <row r="103" spans="3:8" x14ac:dyDescent="0.35">
      <c r="C103" s="68" t="s">
        <v>303</v>
      </c>
      <c r="D103" s="181" t="s">
        <v>105</v>
      </c>
      <c r="E103" s="182" t="s">
        <v>2</v>
      </c>
      <c r="F103" s="183"/>
      <c r="G103" s="184">
        <v>2</v>
      </c>
      <c r="H103" s="21">
        <f t="shared" si="9"/>
        <v>0</v>
      </c>
    </row>
    <row r="104" spans="3:8" x14ac:dyDescent="0.35">
      <c r="C104" s="68" t="s">
        <v>304</v>
      </c>
      <c r="D104" s="181" t="s">
        <v>376</v>
      </c>
      <c r="E104" s="158" t="s">
        <v>3</v>
      </c>
      <c r="F104" s="183"/>
      <c r="G104" s="184">
        <v>253</v>
      </c>
      <c r="H104" s="21">
        <f t="shared" si="9"/>
        <v>0</v>
      </c>
    </row>
    <row r="105" spans="3:8" x14ac:dyDescent="0.35">
      <c r="C105" s="68" t="s">
        <v>305</v>
      </c>
      <c r="D105" s="181" t="s">
        <v>106</v>
      </c>
      <c r="E105" s="182" t="s">
        <v>3</v>
      </c>
      <c r="F105" s="183"/>
      <c r="G105" s="184">
        <v>253</v>
      </c>
      <c r="H105" s="21">
        <f t="shared" si="9"/>
        <v>0</v>
      </c>
    </row>
    <row r="106" spans="3:8" x14ac:dyDescent="0.35">
      <c r="C106" s="68" t="s">
        <v>306</v>
      </c>
      <c r="D106" s="181" t="s">
        <v>347</v>
      </c>
      <c r="E106" s="158" t="s">
        <v>2</v>
      </c>
      <c r="F106" s="183"/>
      <c r="G106" s="184">
        <v>1</v>
      </c>
      <c r="H106" s="21">
        <f t="shared" si="9"/>
        <v>0</v>
      </c>
    </row>
    <row r="107" spans="3:8" x14ac:dyDescent="0.35">
      <c r="C107" s="41">
        <v>410</v>
      </c>
      <c r="D107" s="14" t="s">
        <v>104</v>
      </c>
      <c r="E107" s="42"/>
      <c r="F107" s="118"/>
      <c r="G107" s="43">
        <v>0</v>
      </c>
      <c r="H107" s="44">
        <f t="shared" si="9"/>
        <v>0</v>
      </c>
    </row>
    <row r="108" spans="3:8" x14ac:dyDescent="0.35">
      <c r="C108" s="185" t="s">
        <v>165</v>
      </c>
      <c r="D108" s="181" t="s">
        <v>49</v>
      </c>
      <c r="E108" s="182" t="s">
        <v>43</v>
      </c>
      <c r="F108" s="183"/>
      <c r="G108" s="184">
        <v>428</v>
      </c>
      <c r="H108" s="21">
        <f t="shared" si="9"/>
        <v>0</v>
      </c>
    </row>
    <row r="109" spans="3:8" x14ac:dyDescent="0.35">
      <c r="C109" s="185" t="s">
        <v>166</v>
      </c>
      <c r="D109" s="181" t="s">
        <v>50</v>
      </c>
      <c r="E109" s="182" t="s">
        <v>3</v>
      </c>
      <c r="F109" s="183"/>
      <c r="G109" s="184">
        <v>85</v>
      </c>
      <c r="H109" s="21">
        <f t="shared" si="9"/>
        <v>0</v>
      </c>
    </row>
    <row r="110" spans="3:8" x14ac:dyDescent="0.35">
      <c r="C110" s="185" t="s">
        <v>167</v>
      </c>
      <c r="D110" s="181" t="s">
        <v>51</v>
      </c>
      <c r="E110" s="182" t="s">
        <v>1</v>
      </c>
      <c r="F110" s="183"/>
      <c r="G110" s="184">
        <v>351</v>
      </c>
      <c r="H110" s="21">
        <f t="shared" si="9"/>
        <v>0</v>
      </c>
    </row>
    <row r="111" spans="3:8" x14ac:dyDescent="0.35">
      <c r="C111" s="185" t="s">
        <v>168</v>
      </c>
      <c r="D111" s="181" t="s">
        <v>87</v>
      </c>
      <c r="E111" s="182" t="s">
        <v>1</v>
      </c>
      <c r="F111" s="183"/>
      <c r="G111" s="184">
        <v>351</v>
      </c>
      <c r="H111" s="21">
        <f t="shared" si="9"/>
        <v>0</v>
      </c>
    </row>
    <row r="112" spans="3:8" x14ac:dyDescent="0.35">
      <c r="C112" s="185" t="s">
        <v>169</v>
      </c>
      <c r="D112" s="181" t="s">
        <v>88</v>
      </c>
      <c r="E112" s="182" t="s">
        <v>1</v>
      </c>
      <c r="F112" s="183"/>
      <c r="G112" s="184">
        <v>351</v>
      </c>
      <c r="H112" s="21">
        <f t="shared" si="9"/>
        <v>0</v>
      </c>
    </row>
    <row r="113" spans="3:8" x14ac:dyDescent="0.35">
      <c r="C113" s="185" t="s">
        <v>170</v>
      </c>
      <c r="D113" s="181" t="s">
        <v>52</v>
      </c>
      <c r="E113" s="182" t="s">
        <v>3</v>
      </c>
      <c r="F113" s="183"/>
      <c r="G113" s="184">
        <v>85</v>
      </c>
      <c r="H113" s="21">
        <f t="shared" si="9"/>
        <v>0</v>
      </c>
    </row>
    <row r="114" spans="3:8" x14ac:dyDescent="0.35">
      <c r="C114" s="185" t="s">
        <v>171</v>
      </c>
      <c r="D114" s="181" t="s">
        <v>53</v>
      </c>
      <c r="E114" s="182" t="s">
        <v>2</v>
      </c>
      <c r="F114" s="183"/>
      <c r="G114" s="184">
        <v>14.3</v>
      </c>
      <c r="H114" s="21">
        <f t="shared" si="9"/>
        <v>0</v>
      </c>
    </row>
    <row r="115" spans="3:8" x14ac:dyDescent="0.35">
      <c r="C115" s="185" t="s">
        <v>172</v>
      </c>
      <c r="D115" s="181" t="s">
        <v>54</v>
      </c>
      <c r="E115" s="182" t="s">
        <v>2</v>
      </c>
      <c r="F115" s="183"/>
      <c r="G115" s="184">
        <v>2.2000000000000002</v>
      </c>
      <c r="H115" s="21">
        <f t="shared" si="9"/>
        <v>0</v>
      </c>
    </row>
    <row r="116" spans="3:8" x14ac:dyDescent="0.35">
      <c r="C116" s="185" t="s">
        <v>173</v>
      </c>
      <c r="D116" s="181" t="s">
        <v>55</v>
      </c>
      <c r="E116" s="182" t="s">
        <v>43</v>
      </c>
      <c r="F116" s="183"/>
      <c r="G116" s="184">
        <v>84.15</v>
      </c>
      <c r="H116" s="21">
        <f t="shared" si="9"/>
        <v>0</v>
      </c>
    </row>
    <row r="117" spans="3:8" x14ac:dyDescent="0.35">
      <c r="C117" s="185" t="s">
        <v>174</v>
      </c>
      <c r="D117" s="181" t="s">
        <v>56</v>
      </c>
      <c r="E117" s="182" t="s">
        <v>43</v>
      </c>
      <c r="F117" s="183"/>
      <c r="G117" s="184">
        <v>112.2</v>
      </c>
      <c r="H117" s="21">
        <f t="shared" si="9"/>
        <v>0</v>
      </c>
    </row>
    <row r="118" spans="3:8" x14ac:dyDescent="0.35">
      <c r="C118" s="185" t="s">
        <v>175</v>
      </c>
      <c r="D118" s="181" t="s">
        <v>57</v>
      </c>
      <c r="E118" s="182" t="s">
        <v>43</v>
      </c>
      <c r="F118" s="183"/>
      <c r="G118" s="184">
        <v>28.05</v>
      </c>
      <c r="H118" s="21">
        <f t="shared" si="9"/>
        <v>0</v>
      </c>
    </row>
    <row r="119" spans="3:8" x14ac:dyDescent="0.35">
      <c r="C119" s="185" t="s">
        <v>176</v>
      </c>
      <c r="D119" s="181" t="s">
        <v>334</v>
      </c>
      <c r="E119" s="182" t="s">
        <v>4</v>
      </c>
      <c r="F119" s="183"/>
      <c r="G119" s="184">
        <v>1</v>
      </c>
      <c r="H119" s="21">
        <f t="shared" si="9"/>
        <v>0</v>
      </c>
    </row>
    <row r="120" spans="3:8" x14ac:dyDescent="0.35">
      <c r="C120" s="185" t="s">
        <v>177</v>
      </c>
      <c r="D120" s="181" t="s">
        <v>335</v>
      </c>
      <c r="E120" s="182" t="s">
        <v>4</v>
      </c>
      <c r="F120" s="183"/>
      <c r="G120" s="184">
        <v>1</v>
      </c>
      <c r="H120" s="21">
        <f t="shared" si="9"/>
        <v>0</v>
      </c>
    </row>
    <row r="121" spans="3:8" x14ac:dyDescent="0.35">
      <c r="C121" s="185" t="s">
        <v>178</v>
      </c>
      <c r="D121" s="181" t="s">
        <v>336</v>
      </c>
      <c r="E121" s="182" t="s">
        <v>43</v>
      </c>
      <c r="F121" s="183"/>
      <c r="G121" s="184">
        <v>13</v>
      </c>
      <c r="H121" s="21">
        <f t="shared" si="9"/>
        <v>0</v>
      </c>
    </row>
    <row r="122" spans="3:8" x14ac:dyDescent="0.35">
      <c r="C122" s="185" t="s">
        <v>179</v>
      </c>
      <c r="D122" s="181" t="s">
        <v>58</v>
      </c>
      <c r="E122" s="182" t="s">
        <v>2</v>
      </c>
      <c r="F122" s="183"/>
      <c r="G122" s="184">
        <v>1</v>
      </c>
      <c r="H122" s="21">
        <f t="shared" si="9"/>
        <v>0</v>
      </c>
    </row>
    <row r="123" spans="3:8" x14ac:dyDescent="0.35">
      <c r="C123" s="185" t="s">
        <v>180</v>
      </c>
      <c r="D123" s="181" t="s">
        <v>59</v>
      </c>
      <c r="E123" s="182" t="s">
        <v>2</v>
      </c>
      <c r="F123" s="183"/>
      <c r="G123" s="184">
        <v>1</v>
      </c>
      <c r="H123" s="21">
        <f t="shared" si="9"/>
        <v>0</v>
      </c>
    </row>
    <row r="124" spans="3:8" x14ac:dyDescent="0.35">
      <c r="C124" s="185" t="s">
        <v>307</v>
      </c>
      <c r="D124" s="181" t="s">
        <v>105</v>
      </c>
      <c r="E124" s="182" t="s">
        <v>2</v>
      </c>
      <c r="F124" s="183"/>
      <c r="G124" s="184">
        <v>2</v>
      </c>
      <c r="H124" s="21">
        <f t="shared" si="9"/>
        <v>0</v>
      </c>
    </row>
    <row r="125" spans="3:8" x14ac:dyDescent="0.35">
      <c r="C125" s="185" t="s">
        <v>308</v>
      </c>
      <c r="D125" s="181" t="s">
        <v>376</v>
      </c>
      <c r="E125" s="158" t="s">
        <v>3</v>
      </c>
      <c r="F125" s="183"/>
      <c r="G125" s="184">
        <v>185</v>
      </c>
      <c r="H125" s="21">
        <f t="shared" si="9"/>
        <v>0</v>
      </c>
    </row>
    <row r="126" spans="3:8" x14ac:dyDescent="0.35">
      <c r="C126" s="185" t="s">
        <v>309</v>
      </c>
      <c r="D126" s="181" t="s">
        <v>106</v>
      </c>
      <c r="E126" s="182" t="s">
        <v>3</v>
      </c>
      <c r="F126" s="183"/>
      <c r="G126" s="184">
        <v>184.8</v>
      </c>
      <c r="H126" s="21">
        <f t="shared" si="9"/>
        <v>0</v>
      </c>
    </row>
    <row r="127" spans="3:8" x14ac:dyDescent="0.35">
      <c r="C127" s="185" t="s">
        <v>310</v>
      </c>
      <c r="D127" s="157" t="s">
        <v>337</v>
      </c>
      <c r="E127" s="158" t="s">
        <v>2</v>
      </c>
      <c r="F127" s="183"/>
      <c r="G127" s="184">
        <v>1</v>
      </c>
      <c r="H127" s="21">
        <f t="shared" si="9"/>
        <v>0</v>
      </c>
    </row>
    <row r="128" spans="3:8" x14ac:dyDescent="0.35">
      <c r="C128" s="41">
        <v>411</v>
      </c>
      <c r="D128" s="14" t="s">
        <v>356</v>
      </c>
      <c r="E128" s="42" t="s">
        <v>353</v>
      </c>
      <c r="F128" s="118"/>
      <c r="G128" s="171"/>
      <c r="H128" s="79">
        <f>SUM(H70:H127)*G128</f>
        <v>0</v>
      </c>
    </row>
    <row r="129" spans="1:44" s="8" customFormat="1" ht="15" thickBot="1" x14ac:dyDescent="0.4">
      <c r="A129" s="1"/>
      <c r="B129" s="1"/>
      <c r="C129" s="31"/>
      <c r="D129" s="32" t="s">
        <v>23</v>
      </c>
      <c r="E129" s="33"/>
      <c r="F129" s="116"/>
      <c r="G129" s="34"/>
      <c r="H129" s="7">
        <f>SUM(H69:H128)</f>
        <v>0</v>
      </c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ht="5.15" customHeight="1" x14ac:dyDescent="0.35">
      <c r="C130" s="55"/>
      <c r="D130" s="56"/>
      <c r="E130" s="57"/>
      <c r="F130" s="122"/>
      <c r="G130" s="58"/>
      <c r="H130" s="59">
        <f t="shared" ref="H130:H138" si="10">+G130*F130</f>
        <v>0</v>
      </c>
    </row>
    <row r="131" spans="1:44" s="6" customFormat="1" x14ac:dyDescent="0.35">
      <c r="A131" s="4"/>
      <c r="B131" s="10"/>
      <c r="C131" s="22" t="s">
        <v>36</v>
      </c>
      <c r="D131" s="40"/>
      <c r="E131" s="24"/>
      <c r="F131" s="111"/>
      <c r="G131" s="25"/>
      <c r="H131" s="26">
        <f t="shared" si="10"/>
        <v>0</v>
      </c>
      <c r="I131" s="5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</row>
    <row r="132" spans="1:44" x14ac:dyDescent="0.35">
      <c r="C132" s="13">
        <v>501</v>
      </c>
      <c r="D132" s="9" t="s">
        <v>421</v>
      </c>
      <c r="E132" s="17" t="s">
        <v>1</v>
      </c>
      <c r="F132" s="110"/>
      <c r="G132" s="20">
        <v>3715.7999999999997</v>
      </c>
      <c r="H132" s="21">
        <f t="shared" si="10"/>
        <v>0</v>
      </c>
    </row>
    <row r="133" spans="1:44" s="3" customFormat="1" x14ac:dyDescent="0.35">
      <c r="A133" s="1"/>
      <c r="B133" s="1"/>
      <c r="C133" s="13">
        <v>502</v>
      </c>
      <c r="D133" s="9" t="s">
        <v>89</v>
      </c>
      <c r="E133" s="17" t="s">
        <v>1</v>
      </c>
      <c r="F133" s="110"/>
      <c r="G133" s="20">
        <v>24585</v>
      </c>
      <c r="H133" s="21">
        <f t="shared" si="10"/>
        <v>0</v>
      </c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s="3" customFormat="1" x14ac:dyDescent="0.35">
      <c r="A134" s="1"/>
      <c r="B134" s="1"/>
      <c r="C134" s="41">
        <v>504</v>
      </c>
      <c r="D134" s="14" t="s">
        <v>39</v>
      </c>
      <c r="E134" s="42"/>
      <c r="F134" s="118"/>
      <c r="G134" s="43">
        <v>0</v>
      </c>
      <c r="H134" s="44">
        <f t="shared" si="10"/>
        <v>0</v>
      </c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x14ac:dyDescent="0.35">
      <c r="C135" s="30" t="s">
        <v>377</v>
      </c>
      <c r="D135" s="9" t="s">
        <v>378</v>
      </c>
      <c r="E135" s="17" t="s">
        <v>9</v>
      </c>
      <c r="F135" s="110"/>
      <c r="G135" s="20">
        <v>8205.34</v>
      </c>
      <c r="H135" s="21">
        <f t="shared" si="10"/>
        <v>0</v>
      </c>
    </row>
    <row r="136" spans="1:44" x14ac:dyDescent="0.35">
      <c r="C136" s="30" t="s">
        <v>379</v>
      </c>
      <c r="D136" s="9" t="s">
        <v>62</v>
      </c>
      <c r="E136" s="17" t="s">
        <v>9</v>
      </c>
      <c r="F136" s="110"/>
      <c r="G136" s="20">
        <v>2979.9</v>
      </c>
      <c r="H136" s="21">
        <f t="shared" si="10"/>
        <v>0</v>
      </c>
    </row>
    <row r="137" spans="1:44" x14ac:dyDescent="0.35">
      <c r="C137" s="30" t="s">
        <v>380</v>
      </c>
      <c r="D137" s="9" t="s">
        <v>107</v>
      </c>
      <c r="E137" s="17" t="s">
        <v>9</v>
      </c>
      <c r="F137" s="110"/>
      <c r="G137" s="20">
        <v>2266</v>
      </c>
      <c r="H137" s="21">
        <f t="shared" si="10"/>
        <v>0</v>
      </c>
    </row>
    <row r="138" spans="1:44" s="105" customFormat="1" x14ac:dyDescent="0.35">
      <c r="C138" s="13">
        <v>505</v>
      </c>
      <c r="D138" s="9" t="s">
        <v>156</v>
      </c>
      <c r="E138" s="86" t="s">
        <v>1</v>
      </c>
      <c r="F138" s="121"/>
      <c r="G138" s="80">
        <v>2033.9</v>
      </c>
      <c r="H138" s="87">
        <f t="shared" si="10"/>
        <v>0</v>
      </c>
      <c r="I138" s="88"/>
    </row>
    <row r="139" spans="1:44" x14ac:dyDescent="0.35">
      <c r="C139" s="13">
        <v>506</v>
      </c>
      <c r="D139" s="9" t="s">
        <v>357</v>
      </c>
      <c r="E139" s="17" t="s">
        <v>353</v>
      </c>
      <c r="F139" s="110"/>
      <c r="G139" s="171"/>
      <c r="H139" s="21">
        <f>SUM(H132:H138)*G139</f>
        <v>0</v>
      </c>
    </row>
    <row r="140" spans="1:44" s="8" customFormat="1" ht="15" thickBot="1" x14ac:dyDescent="0.4">
      <c r="A140" s="1"/>
      <c r="B140" s="1"/>
      <c r="C140" s="31"/>
      <c r="D140" s="32" t="s">
        <v>14</v>
      </c>
      <c r="E140" s="33"/>
      <c r="F140" s="116"/>
      <c r="G140" s="34"/>
      <c r="H140" s="7">
        <f>SUM(H130:H139)</f>
        <v>0</v>
      </c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ht="5.15" customHeight="1" x14ac:dyDescent="0.35">
      <c r="C141" s="35"/>
      <c r="D141" s="36"/>
      <c r="E141" s="37"/>
      <c r="F141" s="117"/>
      <c r="G141" s="38"/>
      <c r="H141" s="39">
        <f t="shared" ref="H141:H157" si="11">+G141*F141</f>
        <v>0</v>
      </c>
    </row>
    <row r="142" spans="1:44" s="6" customFormat="1" x14ac:dyDescent="0.35">
      <c r="A142" s="4"/>
      <c r="B142" s="10"/>
      <c r="C142" s="22" t="s">
        <v>251</v>
      </c>
      <c r="D142" s="40"/>
      <c r="E142" s="24"/>
      <c r="F142" s="111"/>
      <c r="G142" s="25"/>
      <c r="H142" s="26">
        <f t="shared" si="11"/>
        <v>0</v>
      </c>
      <c r="I142" s="5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</row>
    <row r="143" spans="1:44" s="6" customFormat="1" x14ac:dyDescent="0.35">
      <c r="A143" s="4"/>
      <c r="B143" s="10"/>
      <c r="C143" s="41">
        <v>701</v>
      </c>
      <c r="D143" s="14" t="s">
        <v>109</v>
      </c>
      <c r="E143" s="42"/>
      <c r="F143" s="124"/>
      <c r="G143" s="43"/>
      <c r="H143" s="44">
        <f t="shared" si="11"/>
        <v>0</v>
      </c>
      <c r="I143" s="5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</row>
    <row r="144" spans="1:44" s="6" customFormat="1" x14ac:dyDescent="0.35">
      <c r="A144" s="4"/>
      <c r="B144" s="10"/>
      <c r="C144" s="30" t="s">
        <v>131</v>
      </c>
      <c r="D144" s="16" t="s">
        <v>110</v>
      </c>
      <c r="E144" s="57"/>
      <c r="F144" s="110"/>
      <c r="G144" s="58"/>
      <c r="H144" s="59">
        <f t="shared" si="11"/>
        <v>0</v>
      </c>
      <c r="I144" s="5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</row>
    <row r="145" spans="1:44" s="6" customFormat="1" x14ac:dyDescent="0.35">
      <c r="A145" s="4"/>
      <c r="B145" s="10"/>
      <c r="C145" s="30" t="s">
        <v>381</v>
      </c>
      <c r="D145" s="16" t="s">
        <v>382</v>
      </c>
      <c r="E145" s="57" t="s">
        <v>3</v>
      </c>
      <c r="F145" s="110"/>
      <c r="G145" s="58">
        <v>25</v>
      </c>
      <c r="H145" s="59">
        <f t="shared" si="11"/>
        <v>0</v>
      </c>
      <c r="I145" s="5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</row>
    <row r="146" spans="1:44" s="6" customFormat="1" x14ac:dyDescent="0.35">
      <c r="A146" s="4"/>
      <c r="B146" s="10"/>
      <c r="C146" s="30" t="s">
        <v>384</v>
      </c>
      <c r="D146" s="16" t="s">
        <v>383</v>
      </c>
      <c r="E146" s="57" t="s">
        <v>3</v>
      </c>
      <c r="F146" s="110"/>
      <c r="G146" s="58">
        <v>2450</v>
      </c>
      <c r="H146" s="59">
        <f t="shared" si="11"/>
        <v>0</v>
      </c>
      <c r="I146" s="5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</row>
    <row r="147" spans="1:44" ht="15" customHeight="1" x14ac:dyDescent="0.35">
      <c r="C147" s="30" t="s">
        <v>155</v>
      </c>
      <c r="D147" s="56" t="s">
        <v>116</v>
      </c>
      <c r="E147" s="57" t="s">
        <v>2</v>
      </c>
      <c r="F147" s="122"/>
      <c r="G147" s="58">
        <v>10</v>
      </c>
      <c r="H147" s="59">
        <f t="shared" si="11"/>
        <v>0</v>
      </c>
    </row>
    <row r="148" spans="1:44" s="6" customFormat="1" x14ac:dyDescent="0.35">
      <c r="A148" s="4"/>
      <c r="B148" s="10"/>
      <c r="C148" s="41">
        <v>702</v>
      </c>
      <c r="D148" s="14" t="s">
        <v>111</v>
      </c>
      <c r="E148" s="42"/>
      <c r="F148" s="124"/>
      <c r="G148" s="43">
        <v>0</v>
      </c>
      <c r="H148" s="44">
        <f t="shared" si="11"/>
        <v>0</v>
      </c>
      <c r="I148" s="5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</row>
    <row r="149" spans="1:44" s="4" customFormat="1" x14ac:dyDescent="0.35">
      <c r="B149" s="10"/>
      <c r="C149" s="30" t="s">
        <v>132</v>
      </c>
      <c r="D149" s="82" t="s">
        <v>339</v>
      </c>
      <c r="E149" s="57" t="s">
        <v>43</v>
      </c>
      <c r="F149" s="110"/>
      <c r="G149" s="58">
        <v>40</v>
      </c>
      <c r="H149" s="59">
        <f t="shared" si="11"/>
        <v>0</v>
      </c>
      <c r="I149" s="5"/>
    </row>
    <row r="150" spans="1:44" s="4" customFormat="1" x14ac:dyDescent="0.35">
      <c r="B150" s="10"/>
      <c r="C150" s="30" t="s">
        <v>151</v>
      </c>
      <c r="D150" s="82" t="s">
        <v>112</v>
      </c>
      <c r="E150" s="57" t="s">
        <v>3</v>
      </c>
      <c r="F150" s="110"/>
      <c r="G150" s="58">
        <v>283</v>
      </c>
      <c r="H150" s="59">
        <f t="shared" si="11"/>
        <v>0</v>
      </c>
      <c r="I150" s="5"/>
    </row>
    <row r="151" spans="1:44" s="6" customFormat="1" x14ac:dyDescent="0.35">
      <c r="A151" s="4"/>
      <c r="B151" s="10"/>
      <c r="C151" s="41">
        <v>703</v>
      </c>
      <c r="D151" s="14" t="s">
        <v>114</v>
      </c>
      <c r="E151" s="42"/>
      <c r="F151" s="118"/>
      <c r="G151" s="43">
        <v>0</v>
      </c>
      <c r="H151" s="44">
        <f t="shared" si="11"/>
        <v>0</v>
      </c>
      <c r="I151" s="5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</row>
    <row r="152" spans="1:44" ht="15" customHeight="1" x14ac:dyDescent="0.35">
      <c r="C152" s="167" t="s">
        <v>133</v>
      </c>
      <c r="D152" s="168" t="s">
        <v>387</v>
      </c>
      <c r="E152" s="163" t="s">
        <v>2</v>
      </c>
      <c r="F152" s="164"/>
      <c r="G152" s="165">
        <v>1</v>
      </c>
      <c r="H152" s="166">
        <f t="shared" si="11"/>
        <v>0</v>
      </c>
    </row>
    <row r="153" spans="1:44" ht="15" customHeight="1" x14ac:dyDescent="0.35">
      <c r="C153" s="167" t="s">
        <v>134</v>
      </c>
      <c r="D153" s="168" t="s">
        <v>386</v>
      </c>
      <c r="E153" s="163" t="s">
        <v>2</v>
      </c>
      <c r="F153" s="164"/>
      <c r="G153" s="165">
        <v>5</v>
      </c>
      <c r="H153" s="166">
        <f t="shared" si="11"/>
        <v>0</v>
      </c>
    </row>
    <row r="154" spans="1:44" ht="25.5" customHeight="1" x14ac:dyDescent="0.35">
      <c r="C154" s="167" t="s">
        <v>152</v>
      </c>
      <c r="D154" s="169" t="s">
        <v>385</v>
      </c>
      <c r="E154" s="163" t="s">
        <v>2</v>
      </c>
      <c r="F154" s="164"/>
      <c r="G154" s="165">
        <v>5</v>
      </c>
      <c r="H154" s="166">
        <f t="shared" si="11"/>
        <v>0</v>
      </c>
    </row>
    <row r="155" spans="1:44" ht="15" customHeight="1" x14ac:dyDescent="0.35">
      <c r="C155" s="167" t="s">
        <v>153</v>
      </c>
      <c r="D155" s="170" t="s">
        <v>388</v>
      </c>
      <c r="E155" s="163" t="s">
        <v>2</v>
      </c>
      <c r="F155" s="164"/>
      <c r="G155" s="165">
        <v>1</v>
      </c>
      <c r="H155" s="166">
        <f t="shared" si="11"/>
        <v>0</v>
      </c>
    </row>
    <row r="156" spans="1:44" ht="15" customHeight="1" x14ac:dyDescent="0.35">
      <c r="C156" s="167" t="s">
        <v>340</v>
      </c>
      <c r="D156" s="170" t="s">
        <v>390</v>
      </c>
      <c r="E156" s="163" t="s">
        <v>2</v>
      </c>
      <c r="F156" s="164"/>
      <c r="G156" s="165">
        <v>5</v>
      </c>
      <c r="H156" s="166">
        <f t="shared" si="11"/>
        <v>0</v>
      </c>
    </row>
    <row r="157" spans="1:44" ht="15" customHeight="1" x14ac:dyDescent="0.35">
      <c r="C157" s="109">
        <v>704</v>
      </c>
      <c r="D157" s="170" t="s">
        <v>115</v>
      </c>
      <c r="E157" s="163" t="s">
        <v>2</v>
      </c>
      <c r="F157" s="164"/>
      <c r="G157" s="165">
        <v>1</v>
      </c>
      <c r="H157" s="166">
        <f t="shared" si="11"/>
        <v>0</v>
      </c>
    </row>
    <row r="158" spans="1:44" ht="15" customHeight="1" x14ac:dyDescent="0.35">
      <c r="C158" s="109">
        <v>706</v>
      </c>
      <c r="D158" s="108" t="s">
        <v>358</v>
      </c>
      <c r="E158" s="86" t="s">
        <v>353</v>
      </c>
      <c r="F158" s="121"/>
      <c r="G158" s="171"/>
      <c r="H158" s="21">
        <f>SUM(H145:H157)*G158</f>
        <v>0</v>
      </c>
    </row>
    <row r="159" spans="1:44" s="8" customFormat="1" ht="15" thickBot="1" x14ac:dyDescent="0.4">
      <c r="A159" s="1"/>
      <c r="B159" s="1"/>
      <c r="C159" s="31"/>
      <c r="D159" s="32" t="s">
        <v>117</v>
      </c>
      <c r="E159" s="33"/>
      <c r="F159" s="116"/>
      <c r="G159" s="34"/>
      <c r="H159" s="7">
        <f>SUM(H141:H158)</f>
        <v>0</v>
      </c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x14ac:dyDescent="0.35">
      <c r="C160" s="75"/>
      <c r="D160" s="84"/>
      <c r="E160" s="60"/>
      <c r="F160" s="125"/>
      <c r="G160" s="66"/>
      <c r="H160" s="85">
        <f t="shared" ref="H160:H170" si="12">+G160*F160</f>
        <v>0</v>
      </c>
    </row>
    <row r="161" spans="1:44" s="6" customFormat="1" x14ac:dyDescent="0.35">
      <c r="A161" s="4"/>
      <c r="B161" s="10"/>
      <c r="C161" s="22" t="s">
        <v>79</v>
      </c>
      <c r="D161" s="40"/>
      <c r="E161" s="24"/>
      <c r="F161" s="111"/>
      <c r="G161" s="25"/>
      <c r="H161" s="26">
        <f t="shared" si="12"/>
        <v>0</v>
      </c>
      <c r="I161" s="5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</row>
    <row r="162" spans="1:44" s="6" customFormat="1" x14ac:dyDescent="0.35">
      <c r="A162" s="4"/>
      <c r="B162" s="10"/>
      <c r="C162" s="13">
        <v>801</v>
      </c>
      <c r="D162" s="9" t="s">
        <v>422</v>
      </c>
      <c r="E162" s="17" t="s">
        <v>3</v>
      </c>
      <c r="F162" s="110"/>
      <c r="G162" s="20">
        <v>11829.4</v>
      </c>
      <c r="H162" s="21">
        <f t="shared" si="12"/>
        <v>0</v>
      </c>
      <c r="I162" s="5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</row>
    <row r="163" spans="1:44" s="6" customFormat="1" x14ac:dyDescent="0.35">
      <c r="A163" s="4"/>
      <c r="B163" s="10"/>
      <c r="C163" s="13">
        <v>802</v>
      </c>
      <c r="D163" s="9" t="s">
        <v>423</v>
      </c>
      <c r="E163" s="17" t="s">
        <v>1</v>
      </c>
      <c r="F163" s="110"/>
      <c r="G163" s="20">
        <v>318</v>
      </c>
      <c r="H163" s="21">
        <f t="shared" si="12"/>
        <v>0</v>
      </c>
      <c r="I163" s="5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</row>
    <row r="164" spans="1:44" s="6" customFormat="1" x14ac:dyDescent="0.35">
      <c r="A164" s="4"/>
      <c r="B164" s="10"/>
      <c r="C164" s="41">
        <v>803</v>
      </c>
      <c r="D164" s="14" t="s">
        <v>190</v>
      </c>
      <c r="E164" s="42"/>
      <c r="F164" s="118"/>
      <c r="G164" s="43">
        <v>0</v>
      </c>
      <c r="H164" s="44">
        <f t="shared" si="12"/>
        <v>0</v>
      </c>
      <c r="I164" s="5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</row>
    <row r="165" spans="1:44" s="6" customFormat="1" x14ac:dyDescent="0.35">
      <c r="A165" s="4"/>
      <c r="B165" s="10"/>
      <c r="C165" s="30" t="s">
        <v>187</v>
      </c>
      <c r="D165" s="9" t="s">
        <v>136</v>
      </c>
      <c r="E165" s="17" t="s">
        <v>3</v>
      </c>
      <c r="F165" s="110"/>
      <c r="G165" s="20">
        <v>4986.3</v>
      </c>
      <c r="H165" s="21">
        <f t="shared" si="12"/>
        <v>0</v>
      </c>
      <c r="I165" s="5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</row>
    <row r="166" spans="1:44" s="6" customFormat="1" x14ac:dyDescent="0.35">
      <c r="A166" s="4"/>
      <c r="B166" s="10"/>
      <c r="C166" s="30" t="s">
        <v>327</v>
      </c>
      <c r="D166" s="9" t="s">
        <v>137</v>
      </c>
      <c r="E166" s="17" t="s">
        <v>3</v>
      </c>
      <c r="F166" s="110"/>
      <c r="G166" s="20">
        <v>1453.1</v>
      </c>
      <c r="H166" s="21">
        <f t="shared" si="12"/>
        <v>0</v>
      </c>
      <c r="I166" s="5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</row>
    <row r="167" spans="1:44" s="6" customFormat="1" ht="13.5" customHeight="1" x14ac:dyDescent="0.35">
      <c r="A167" s="4"/>
      <c r="B167" s="10"/>
      <c r="C167" s="30" t="s">
        <v>328</v>
      </c>
      <c r="D167" s="9" t="s">
        <v>138</v>
      </c>
      <c r="E167" s="17" t="s">
        <v>3</v>
      </c>
      <c r="F167" s="110"/>
      <c r="G167" s="20">
        <v>2710.4</v>
      </c>
      <c r="H167" s="21">
        <f t="shared" si="12"/>
        <v>0</v>
      </c>
      <c r="I167" s="5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</row>
    <row r="168" spans="1:44" s="6" customFormat="1" x14ac:dyDescent="0.35">
      <c r="A168" s="4"/>
      <c r="B168" s="10"/>
      <c r="C168" s="30" t="s">
        <v>329</v>
      </c>
      <c r="D168" s="9" t="s">
        <v>139</v>
      </c>
      <c r="E168" s="17" t="s">
        <v>3</v>
      </c>
      <c r="F168" s="110"/>
      <c r="G168" s="20">
        <v>2679.6</v>
      </c>
      <c r="H168" s="21">
        <f t="shared" si="12"/>
        <v>0</v>
      </c>
      <c r="I168" s="5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</row>
    <row r="169" spans="1:44" x14ac:dyDescent="0.35">
      <c r="C169" s="41">
        <v>804</v>
      </c>
      <c r="D169" s="14" t="s">
        <v>191</v>
      </c>
      <c r="E169" s="42"/>
      <c r="F169" s="118"/>
      <c r="G169" s="43">
        <v>0</v>
      </c>
      <c r="H169" s="44">
        <f t="shared" si="12"/>
        <v>0</v>
      </c>
    </row>
    <row r="170" spans="1:44" x14ac:dyDescent="0.35">
      <c r="C170" s="30" t="s">
        <v>330</v>
      </c>
      <c r="D170" s="9" t="s">
        <v>25</v>
      </c>
      <c r="E170" s="17" t="s">
        <v>1</v>
      </c>
      <c r="F170" s="110"/>
      <c r="G170" s="20">
        <v>317.89999999999998</v>
      </c>
      <c r="H170" s="21">
        <f t="shared" si="12"/>
        <v>0</v>
      </c>
    </row>
    <row r="171" spans="1:44" ht="15" customHeight="1" x14ac:dyDescent="0.35">
      <c r="C171" s="13">
        <v>806</v>
      </c>
      <c r="D171" s="9" t="s">
        <v>359</v>
      </c>
      <c r="E171" s="17" t="s">
        <v>353</v>
      </c>
      <c r="F171" s="110"/>
      <c r="G171" s="171"/>
      <c r="H171" s="21">
        <f>SUM(H162:H170)*G171</f>
        <v>0</v>
      </c>
    </row>
    <row r="172" spans="1:44" s="8" customFormat="1" ht="15" thickBot="1" x14ac:dyDescent="0.4">
      <c r="A172" s="1"/>
      <c r="B172" s="1"/>
      <c r="C172" s="31"/>
      <c r="D172" s="32" t="s">
        <v>40</v>
      </c>
      <c r="E172" s="33"/>
      <c r="F172" s="116"/>
      <c r="G172" s="34"/>
      <c r="H172" s="7">
        <f>SUM(H162:H171)</f>
        <v>0</v>
      </c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s="3" customFormat="1" x14ac:dyDescent="0.35">
      <c r="A173" s="1"/>
      <c r="B173" s="1"/>
      <c r="C173" s="75"/>
      <c r="D173" s="67"/>
      <c r="E173" s="60"/>
      <c r="F173" s="125"/>
      <c r="G173" s="66"/>
      <c r="H173" s="79">
        <f t="shared" ref="H173:H192" si="13">+G173*F173</f>
        <v>0</v>
      </c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s="6" customFormat="1" x14ac:dyDescent="0.35">
      <c r="A174" s="4"/>
      <c r="B174" s="10"/>
      <c r="C174" s="22" t="s">
        <v>118</v>
      </c>
      <c r="D174" s="40"/>
      <c r="E174" s="24"/>
      <c r="F174" s="111"/>
      <c r="G174" s="25"/>
      <c r="H174" s="26">
        <f t="shared" si="13"/>
        <v>0</v>
      </c>
      <c r="I174" s="5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</row>
    <row r="175" spans="1:44" s="4" customFormat="1" x14ac:dyDescent="0.35">
      <c r="B175" s="10"/>
      <c r="C175" s="13"/>
      <c r="D175" s="106" t="s">
        <v>119</v>
      </c>
      <c r="E175" s="17"/>
      <c r="F175" s="110"/>
      <c r="G175" s="20"/>
      <c r="H175" s="21">
        <f t="shared" si="13"/>
        <v>0</v>
      </c>
      <c r="I175" s="5"/>
    </row>
    <row r="176" spans="1:44" s="4" customFormat="1" x14ac:dyDescent="0.35">
      <c r="B176" s="10"/>
      <c r="C176" s="13">
        <v>901</v>
      </c>
      <c r="D176" s="9" t="s">
        <v>424</v>
      </c>
      <c r="E176" s="17" t="s">
        <v>2</v>
      </c>
      <c r="F176" s="110"/>
      <c r="G176" s="20">
        <v>14</v>
      </c>
      <c r="H176" s="21">
        <f t="shared" si="13"/>
        <v>0</v>
      </c>
      <c r="I176" s="5"/>
    </row>
    <row r="177" spans="1:44" x14ac:dyDescent="0.35">
      <c r="C177" s="41">
        <v>904</v>
      </c>
      <c r="D177" s="14" t="s">
        <v>141</v>
      </c>
      <c r="E177" s="42"/>
      <c r="F177" s="118"/>
      <c r="G177" s="43">
        <v>0</v>
      </c>
      <c r="H177" s="44">
        <f t="shared" si="13"/>
        <v>0</v>
      </c>
    </row>
    <row r="178" spans="1:44" s="4" customFormat="1" x14ac:dyDescent="0.35">
      <c r="B178" s="10"/>
      <c r="C178" s="30" t="s">
        <v>448</v>
      </c>
      <c r="D178" s="9" t="s">
        <v>143</v>
      </c>
      <c r="E178" s="17" t="s">
        <v>2</v>
      </c>
      <c r="F178" s="110"/>
      <c r="G178" s="20">
        <v>12</v>
      </c>
      <c r="H178" s="21">
        <f t="shared" si="13"/>
        <v>0</v>
      </c>
      <c r="I178" s="5"/>
    </row>
    <row r="179" spans="1:44" s="4" customFormat="1" x14ac:dyDescent="0.35">
      <c r="B179" s="10"/>
      <c r="C179" s="30" t="s">
        <v>449</v>
      </c>
      <c r="D179" s="9" t="s">
        <v>160</v>
      </c>
      <c r="E179" s="17" t="s">
        <v>2</v>
      </c>
      <c r="F179" s="110"/>
      <c r="G179" s="20">
        <v>1</v>
      </c>
      <c r="H179" s="21">
        <f t="shared" si="13"/>
        <v>0</v>
      </c>
      <c r="I179" s="5"/>
    </row>
    <row r="180" spans="1:44" x14ac:dyDescent="0.35">
      <c r="C180" s="30" t="s">
        <v>450</v>
      </c>
      <c r="D180" s="9" t="s">
        <v>161</v>
      </c>
      <c r="E180" s="17" t="s">
        <v>2</v>
      </c>
      <c r="F180" s="110"/>
      <c r="G180" s="20">
        <v>3</v>
      </c>
      <c r="H180" s="21">
        <f t="shared" si="13"/>
        <v>0</v>
      </c>
    </row>
    <row r="181" spans="1:44" s="3" customFormat="1" x14ac:dyDescent="0.35">
      <c r="A181" s="1"/>
      <c r="B181" s="1"/>
      <c r="C181" s="13">
        <v>905</v>
      </c>
      <c r="D181" s="9" t="s">
        <v>392</v>
      </c>
      <c r="E181" s="17" t="s">
        <v>2</v>
      </c>
      <c r="F181" s="110"/>
      <c r="G181" s="20">
        <v>1</v>
      </c>
      <c r="H181" s="21">
        <f t="shared" ref="H181" si="14">+G181*F181</f>
        <v>0</v>
      </c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s="3" customFormat="1" x14ac:dyDescent="0.35">
      <c r="A182" s="1"/>
      <c r="B182" s="1"/>
      <c r="C182" s="13">
        <v>907</v>
      </c>
      <c r="D182" s="9" t="s">
        <v>148</v>
      </c>
      <c r="E182" s="17" t="s">
        <v>2</v>
      </c>
      <c r="F182" s="110"/>
      <c r="G182" s="20">
        <v>4</v>
      </c>
      <c r="H182" s="21">
        <f t="shared" si="13"/>
        <v>0</v>
      </c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ht="15" customHeight="1" x14ac:dyDescent="0.35">
      <c r="C183" s="13">
        <v>908</v>
      </c>
      <c r="D183" s="9" t="s">
        <v>451</v>
      </c>
      <c r="E183" s="17" t="s">
        <v>353</v>
      </c>
      <c r="F183" s="110"/>
      <c r="G183" s="171">
        <v>0.1</v>
      </c>
      <c r="H183" s="21">
        <f>SUM(H175:H182)*G183</f>
        <v>0</v>
      </c>
    </row>
    <row r="184" spans="1:44" s="6" customFormat="1" x14ac:dyDescent="0.35">
      <c r="A184" s="4"/>
      <c r="B184" s="10"/>
      <c r="C184" s="41"/>
      <c r="D184" s="14" t="s">
        <v>120</v>
      </c>
      <c r="E184" s="42"/>
      <c r="F184" s="118"/>
      <c r="G184" s="43">
        <v>0</v>
      </c>
      <c r="H184" s="44">
        <f t="shared" si="13"/>
        <v>0</v>
      </c>
      <c r="I184" s="5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</row>
    <row r="185" spans="1:44" s="3" customFormat="1" ht="27" customHeight="1" x14ac:dyDescent="0.35">
      <c r="A185" s="1"/>
      <c r="B185" s="1"/>
      <c r="C185" s="109">
        <v>910</v>
      </c>
      <c r="D185" s="172" t="s">
        <v>149</v>
      </c>
      <c r="E185" s="86" t="s">
        <v>2</v>
      </c>
      <c r="F185" s="121"/>
      <c r="G185" s="80">
        <v>2</v>
      </c>
      <c r="H185" s="87">
        <f t="shared" si="13"/>
        <v>0</v>
      </c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s="3" customFormat="1" x14ac:dyDescent="0.35">
      <c r="A186" s="1"/>
      <c r="B186" s="1"/>
      <c r="C186" s="109">
        <v>911</v>
      </c>
      <c r="D186" s="172" t="s">
        <v>150</v>
      </c>
      <c r="E186" s="86" t="s">
        <v>2</v>
      </c>
      <c r="F186" s="121"/>
      <c r="G186" s="80">
        <v>4</v>
      </c>
      <c r="H186" s="87">
        <f t="shared" si="13"/>
        <v>0</v>
      </c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s="3" customFormat="1" x14ac:dyDescent="0.35">
      <c r="A187" s="1"/>
      <c r="B187" s="1"/>
      <c r="C187" s="109">
        <v>913</v>
      </c>
      <c r="D187" s="172" t="s">
        <v>193</v>
      </c>
      <c r="E187" s="86" t="s">
        <v>1</v>
      </c>
      <c r="F187" s="121"/>
      <c r="G187" s="80">
        <v>115</v>
      </c>
      <c r="H187" s="87">
        <f t="shared" si="13"/>
        <v>0</v>
      </c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s="3" customFormat="1" x14ac:dyDescent="0.35">
      <c r="A188" s="1"/>
      <c r="B188" s="1"/>
      <c r="C188" s="109">
        <v>914</v>
      </c>
      <c r="D188" s="172" t="s">
        <v>393</v>
      </c>
      <c r="E188" s="86" t="s">
        <v>1</v>
      </c>
      <c r="F188" s="121"/>
      <c r="G188" s="80">
        <v>140</v>
      </c>
      <c r="H188" s="87">
        <f t="shared" si="13"/>
        <v>0</v>
      </c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s="3" customFormat="1" x14ac:dyDescent="0.35">
      <c r="A189" s="1"/>
      <c r="B189" s="1"/>
      <c r="C189" s="109">
        <v>915</v>
      </c>
      <c r="D189" s="172" t="s">
        <v>394</v>
      </c>
      <c r="E189" s="86" t="s">
        <v>43</v>
      </c>
      <c r="F189" s="121"/>
      <c r="G189" s="80">
        <v>96</v>
      </c>
      <c r="H189" s="87">
        <f t="shared" si="13"/>
        <v>0</v>
      </c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s="3" customFormat="1" x14ac:dyDescent="0.35">
      <c r="A190" s="1"/>
      <c r="B190" s="1"/>
      <c r="C190" s="109">
        <v>916</v>
      </c>
      <c r="D190" s="172" t="s">
        <v>395</v>
      </c>
      <c r="E190" s="86" t="s">
        <v>3</v>
      </c>
      <c r="F190" s="121"/>
      <c r="G190" s="80">
        <v>90</v>
      </c>
      <c r="H190" s="87">
        <f t="shared" si="13"/>
        <v>0</v>
      </c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s="3" customFormat="1" x14ac:dyDescent="0.35">
      <c r="A191" s="1"/>
      <c r="B191" s="1"/>
      <c r="C191" s="109">
        <v>917</v>
      </c>
      <c r="D191" s="172" t="s">
        <v>396</v>
      </c>
      <c r="E191" s="86" t="s">
        <v>3</v>
      </c>
      <c r="F191" s="121"/>
      <c r="G191" s="80">
        <f>6*2*7.5</f>
        <v>90</v>
      </c>
      <c r="H191" s="87">
        <f t="shared" si="13"/>
        <v>0</v>
      </c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s="3" customFormat="1" ht="25" x14ac:dyDescent="0.35">
      <c r="A192" s="1"/>
      <c r="B192" s="1"/>
      <c r="C192" s="109">
        <v>918</v>
      </c>
      <c r="D192" s="172" t="s">
        <v>194</v>
      </c>
      <c r="E192" s="86" t="s">
        <v>2</v>
      </c>
      <c r="F192" s="121"/>
      <c r="G192" s="80">
        <v>6</v>
      </c>
      <c r="H192" s="87">
        <f t="shared" si="13"/>
        <v>0</v>
      </c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s="3" customFormat="1" ht="15" thickBot="1" x14ac:dyDescent="0.4">
      <c r="A193" s="1"/>
      <c r="B193" s="1"/>
      <c r="C193" s="13">
        <v>919</v>
      </c>
      <c r="D193" s="107" t="s">
        <v>397</v>
      </c>
      <c r="E193" s="17" t="s">
        <v>353</v>
      </c>
      <c r="F193" s="110"/>
      <c r="G193" s="171"/>
      <c r="H193" s="21">
        <f>SUM(H176:H192)*G193</f>
        <v>0</v>
      </c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s="8" customFormat="1" ht="15" thickBot="1" x14ac:dyDescent="0.4">
      <c r="A194" s="1"/>
      <c r="B194" s="1"/>
      <c r="C194" s="100"/>
      <c r="D194" s="101" t="s">
        <v>121</v>
      </c>
      <c r="E194" s="102"/>
      <c r="F194" s="127"/>
      <c r="G194" s="103"/>
      <c r="H194" s="104">
        <f>SUM(H175:H193)</f>
        <v>0</v>
      </c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s="8" customFormat="1" x14ac:dyDescent="0.35">
      <c r="A195" s="1"/>
      <c r="B195" s="1"/>
      <c r="C195" s="135"/>
      <c r="D195" s="136"/>
      <c r="E195" s="135"/>
      <c r="F195" s="137"/>
      <c r="G195" s="138"/>
      <c r="H195" s="139">
        <f t="shared" ref="H195:H211" si="15">+G195*F195</f>
        <v>0</v>
      </c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x14ac:dyDescent="0.35">
      <c r="C196" s="22" t="s">
        <v>252</v>
      </c>
      <c r="D196" s="22"/>
      <c r="E196" s="24"/>
      <c r="F196" s="24"/>
      <c r="G196" s="24"/>
      <c r="H196" s="26">
        <f t="shared" si="15"/>
        <v>0</v>
      </c>
    </row>
    <row r="197" spans="1:44" x14ac:dyDescent="0.35">
      <c r="C197" s="143"/>
      <c r="D197" s="18" t="s">
        <v>399</v>
      </c>
      <c r="E197" s="144"/>
      <c r="F197" s="144"/>
      <c r="G197" s="144"/>
      <c r="H197" s="145">
        <f t="shared" si="15"/>
        <v>0</v>
      </c>
    </row>
    <row r="198" spans="1:44" ht="29" x14ac:dyDescent="0.35">
      <c r="C198" s="150">
        <v>2001</v>
      </c>
      <c r="D198" s="159" t="s">
        <v>253</v>
      </c>
      <c r="E198" s="149" t="s">
        <v>254</v>
      </c>
      <c r="F198" s="162"/>
      <c r="G198" s="146">
        <v>26</v>
      </c>
      <c r="H198" s="148">
        <f t="shared" si="15"/>
        <v>0</v>
      </c>
    </row>
    <row r="199" spans="1:44" ht="23.15" customHeight="1" x14ac:dyDescent="0.35">
      <c r="C199" s="150">
        <v>2002</v>
      </c>
      <c r="D199" s="159" t="s">
        <v>255</v>
      </c>
      <c r="E199" s="149" t="s">
        <v>254</v>
      </c>
      <c r="F199" s="162"/>
      <c r="G199" s="146">
        <v>11</v>
      </c>
      <c r="H199" s="148">
        <f t="shared" si="15"/>
        <v>0</v>
      </c>
    </row>
    <row r="200" spans="1:44" ht="27.65" customHeight="1" x14ac:dyDescent="0.35">
      <c r="C200" s="150">
        <v>2003</v>
      </c>
      <c r="D200" s="159" t="s">
        <v>257</v>
      </c>
      <c r="E200" s="146" t="s">
        <v>258</v>
      </c>
      <c r="F200" s="162"/>
      <c r="G200" s="146">
        <v>5</v>
      </c>
      <c r="H200" s="148">
        <f t="shared" si="15"/>
        <v>0</v>
      </c>
    </row>
    <row r="201" spans="1:44" ht="26.5" customHeight="1" x14ac:dyDescent="0.35">
      <c r="C201" s="150">
        <v>2004</v>
      </c>
      <c r="D201" s="159" t="s">
        <v>259</v>
      </c>
      <c r="E201" s="146" t="s">
        <v>256</v>
      </c>
      <c r="F201" s="162"/>
      <c r="G201" s="146">
        <v>10</v>
      </c>
      <c r="H201" s="148">
        <f t="shared" si="15"/>
        <v>0</v>
      </c>
    </row>
    <row r="202" spans="1:44" ht="15.5" x14ac:dyDescent="0.35">
      <c r="C202" s="143"/>
      <c r="D202" s="160" t="s">
        <v>260</v>
      </c>
      <c r="E202" s="144"/>
      <c r="F202" s="144"/>
      <c r="G202" s="144"/>
      <c r="H202" s="145">
        <f t="shared" si="15"/>
        <v>0</v>
      </c>
    </row>
    <row r="203" spans="1:44" x14ac:dyDescent="0.35">
      <c r="C203" s="150">
        <v>2101</v>
      </c>
      <c r="D203" s="142" t="s">
        <v>261</v>
      </c>
      <c r="E203" s="146" t="s">
        <v>256</v>
      </c>
      <c r="F203" s="162"/>
      <c r="G203" s="146">
        <v>8</v>
      </c>
      <c r="H203" s="148">
        <f t="shared" si="15"/>
        <v>0</v>
      </c>
    </row>
    <row r="204" spans="1:44" x14ac:dyDescent="0.35">
      <c r="C204" s="150">
        <v>2102</v>
      </c>
      <c r="D204" s="142" t="s">
        <v>262</v>
      </c>
      <c r="E204" s="146" t="s">
        <v>258</v>
      </c>
      <c r="F204" s="162"/>
      <c r="G204" s="146">
        <v>2</v>
      </c>
      <c r="H204" s="148">
        <f t="shared" si="15"/>
        <v>0</v>
      </c>
    </row>
    <row r="205" spans="1:44" x14ac:dyDescent="0.35">
      <c r="C205" s="150">
        <v>2103</v>
      </c>
      <c r="D205" s="142" t="s">
        <v>263</v>
      </c>
      <c r="E205" s="146" t="s">
        <v>264</v>
      </c>
      <c r="F205" s="162"/>
      <c r="G205" s="146">
        <v>240</v>
      </c>
      <c r="H205" s="148">
        <f t="shared" si="15"/>
        <v>0</v>
      </c>
    </row>
    <row r="206" spans="1:44" x14ac:dyDescent="0.35">
      <c r="C206" s="150">
        <v>2104</v>
      </c>
      <c r="D206" s="142" t="s">
        <v>265</v>
      </c>
      <c r="E206" s="146" t="s">
        <v>266</v>
      </c>
      <c r="F206" s="162"/>
      <c r="G206" s="146">
        <v>190</v>
      </c>
      <c r="H206" s="148">
        <f t="shared" si="15"/>
        <v>0</v>
      </c>
    </row>
    <row r="207" spans="1:44" x14ac:dyDescent="0.35">
      <c r="C207" s="143"/>
      <c r="D207" s="18" t="s">
        <v>267</v>
      </c>
      <c r="E207" s="144"/>
      <c r="F207" s="144"/>
      <c r="G207" s="144"/>
      <c r="H207" s="145">
        <f t="shared" si="15"/>
        <v>0</v>
      </c>
    </row>
    <row r="208" spans="1:44" ht="29" x14ac:dyDescent="0.35">
      <c r="C208" s="150">
        <v>2201</v>
      </c>
      <c r="D208" s="159" t="s">
        <v>268</v>
      </c>
      <c r="E208" s="149" t="s">
        <v>254</v>
      </c>
      <c r="F208" s="162"/>
      <c r="G208" s="146">
        <v>44</v>
      </c>
      <c r="H208" s="148">
        <f t="shared" si="15"/>
        <v>0</v>
      </c>
    </row>
    <row r="209" spans="1:44" ht="29" x14ac:dyDescent="0.35">
      <c r="C209" s="150">
        <v>2202</v>
      </c>
      <c r="D209" s="159" t="s">
        <v>269</v>
      </c>
      <c r="E209" s="149" t="s">
        <v>254</v>
      </c>
      <c r="F209" s="162"/>
      <c r="G209" s="146">
        <v>12</v>
      </c>
      <c r="H209" s="148">
        <f t="shared" si="15"/>
        <v>0</v>
      </c>
    </row>
    <row r="210" spans="1:44" x14ac:dyDescent="0.35">
      <c r="C210" s="150">
        <v>2203</v>
      </c>
      <c r="D210" s="159" t="s">
        <v>270</v>
      </c>
      <c r="E210" s="149" t="s">
        <v>256</v>
      </c>
      <c r="F210" s="162"/>
      <c r="G210" s="146">
        <v>14</v>
      </c>
      <c r="H210" s="148">
        <f t="shared" si="15"/>
        <v>0</v>
      </c>
    </row>
    <row r="211" spans="1:44" x14ac:dyDescent="0.35">
      <c r="C211" s="150">
        <v>2204</v>
      </c>
      <c r="D211" s="159" t="s">
        <v>271</v>
      </c>
      <c r="E211" s="149" t="s">
        <v>254</v>
      </c>
      <c r="F211" s="162"/>
      <c r="G211" s="146">
        <v>12</v>
      </c>
      <c r="H211" s="148">
        <f t="shared" si="15"/>
        <v>0</v>
      </c>
    </row>
    <row r="212" spans="1:44" ht="15" thickBot="1" x14ac:dyDescent="0.4">
      <c r="C212" s="150">
        <v>2205</v>
      </c>
      <c r="D212" s="159" t="s">
        <v>398</v>
      </c>
      <c r="E212" s="149" t="s">
        <v>353</v>
      </c>
      <c r="F212" s="162"/>
      <c r="G212" s="171"/>
      <c r="H212" s="21">
        <f>SUM(H197:H211)*G212</f>
        <v>0</v>
      </c>
    </row>
    <row r="213" spans="1:44" ht="15" thickBot="1" x14ac:dyDescent="0.4">
      <c r="C213" s="100"/>
      <c r="D213" s="101" t="s">
        <v>400</v>
      </c>
      <c r="E213" s="102"/>
      <c r="F213" s="127"/>
      <c r="G213" s="103"/>
      <c r="H213" s="104">
        <f>SUM(H197:H212)</f>
        <v>0</v>
      </c>
    </row>
    <row r="214" spans="1:44" ht="15" thickBot="1" x14ac:dyDescent="0.4">
      <c r="C214" s="191" t="s">
        <v>195</v>
      </c>
      <c r="D214" s="192"/>
      <c r="E214" s="192"/>
      <c r="F214" s="192"/>
      <c r="G214" s="192"/>
      <c r="H214" s="193"/>
    </row>
    <row r="215" spans="1:44" s="8" customFormat="1" ht="15" thickBot="1" x14ac:dyDescent="0.4">
      <c r="A215" s="1"/>
      <c r="B215" s="1"/>
      <c r="C215" s="95"/>
      <c r="D215" s="96" t="str">
        <f>+C4</f>
        <v xml:space="preserve"> FAMILLE A- PRIX GENERAUX </v>
      </c>
      <c r="E215" s="97"/>
      <c r="F215" s="128"/>
      <c r="G215" s="98"/>
      <c r="H215" s="99">
        <f>H37</f>
        <v>0</v>
      </c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1:44" s="8" customFormat="1" ht="15" thickBot="1" x14ac:dyDescent="0.4">
      <c r="A216" s="1"/>
      <c r="B216" s="1"/>
      <c r="C216" s="76"/>
      <c r="D216" s="77" t="str">
        <f>+C39</f>
        <v xml:space="preserve"> FAMILLE C- TRAVAUX PREPARATOIRES</v>
      </c>
      <c r="E216" s="78"/>
      <c r="F216" s="129"/>
      <c r="G216" s="83"/>
      <c r="H216" s="99">
        <f>H51</f>
        <v>0</v>
      </c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1:44" s="8" customFormat="1" ht="15" thickBot="1" x14ac:dyDescent="0.4">
      <c r="A217" s="1"/>
      <c r="B217" s="1"/>
      <c r="C217" s="76"/>
      <c r="D217" s="77" t="str">
        <f>+C53</f>
        <v xml:space="preserve"> FAMILLE D- TERRASSEMENT</v>
      </c>
      <c r="E217" s="78"/>
      <c r="F217" s="129"/>
      <c r="G217" s="83"/>
      <c r="H217" s="99">
        <f>H66</f>
        <v>0</v>
      </c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1:44" s="8" customFormat="1" ht="15" thickBot="1" x14ac:dyDescent="0.4">
      <c r="A218" s="1"/>
      <c r="B218" s="1"/>
      <c r="C218" s="76"/>
      <c r="D218" s="77" t="str">
        <f>+C68</f>
        <v xml:space="preserve"> FAMILLE F- ASSAINISSEMENT EAUX PLUVIALES</v>
      </c>
      <c r="E218" s="78"/>
      <c r="F218" s="129"/>
      <c r="G218" s="83"/>
      <c r="H218" s="99">
        <f>H129</f>
        <v>0</v>
      </c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1:44" s="8" customFormat="1" ht="15" thickBot="1" x14ac:dyDescent="0.4">
      <c r="A219" s="1"/>
      <c r="B219" s="1"/>
      <c r="C219" s="76"/>
      <c r="D219" s="77" t="str">
        <f>+C131</f>
        <v xml:space="preserve"> FAMILLE G- CHAUSSEE </v>
      </c>
      <c r="E219" s="78"/>
      <c r="F219" s="129"/>
      <c r="G219" s="83"/>
      <c r="H219" s="99">
        <f>H140</f>
        <v>0</v>
      </c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1:44" s="8" customFormat="1" ht="15" thickBot="1" x14ac:dyDescent="0.4">
      <c r="A220" s="1"/>
      <c r="B220" s="1"/>
      <c r="C220" s="76"/>
      <c r="D220" s="77" t="str">
        <f>+C142</f>
        <v xml:space="preserve"> FAMILLE H2 et H3 : EQUIPEMENTS DE SECURITE</v>
      </c>
      <c r="E220" s="78"/>
      <c r="F220" s="129"/>
      <c r="G220" s="83"/>
      <c r="H220" s="99">
        <f>H159</f>
        <v>0</v>
      </c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1:44" s="8" customFormat="1" ht="15" thickBot="1" x14ac:dyDescent="0.4">
      <c r="A221" s="1"/>
      <c r="B221" s="1"/>
      <c r="C221" s="76"/>
      <c r="D221" s="77" t="str">
        <f>+C161</f>
        <v xml:space="preserve"> FAMILLE H4 : SIGNALISATION HORIZONTALE</v>
      </c>
      <c r="E221" s="78"/>
      <c r="F221" s="129"/>
      <c r="G221" s="83"/>
      <c r="H221" s="99">
        <f>H172</f>
        <v>0</v>
      </c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1:44" s="8" customFormat="1" ht="15" thickBot="1" x14ac:dyDescent="0.4">
      <c r="A222" s="1"/>
      <c r="B222" s="1"/>
      <c r="C222" s="76"/>
      <c r="D222" s="77" t="str">
        <f>+C174</f>
        <v xml:space="preserve"> FAMILLE H5 : SIGNALISATION VERTICALE ET DIRECTIONNELLE</v>
      </c>
      <c r="E222" s="78"/>
      <c r="F222" s="129"/>
      <c r="G222" s="83"/>
      <c r="H222" s="99">
        <f>H194</f>
        <v>0</v>
      </c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s="8" customFormat="1" ht="15" thickBot="1" x14ac:dyDescent="0.4">
      <c r="A223" s="1"/>
      <c r="B223" s="1"/>
      <c r="C223" s="76"/>
      <c r="D223" s="77" t="str">
        <f>+C196</f>
        <v>Famille E : OUVRAGE d'ART</v>
      </c>
      <c r="E223" s="78"/>
      <c r="F223" s="129"/>
      <c r="G223" s="83"/>
      <c r="H223" s="99">
        <f>H213</f>
        <v>0</v>
      </c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x14ac:dyDescent="0.35">
      <c r="C224" s="153"/>
      <c r="D224" s="51" t="s">
        <v>33</v>
      </c>
      <c r="E224" s="52"/>
      <c r="F224" s="154"/>
      <c r="G224" s="52"/>
      <c r="H224" s="54">
        <f>SUM(H215:H223)</f>
        <v>0</v>
      </c>
    </row>
    <row r="225" spans="3:8" ht="15" thickBot="1" x14ac:dyDescent="0.4">
      <c r="C225" s="62"/>
      <c r="D225" s="63" t="s">
        <v>11</v>
      </c>
      <c r="E225" s="64"/>
      <c r="F225" s="131"/>
      <c r="G225" s="64"/>
      <c r="H225" s="65">
        <f>0.2*H224</f>
        <v>0</v>
      </c>
    </row>
    <row r="226" spans="3:8" ht="15" thickBot="1" x14ac:dyDescent="0.4">
      <c r="C226" s="91"/>
      <c r="D226" s="92" t="s">
        <v>34</v>
      </c>
      <c r="E226" s="93"/>
      <c r="F226" s="132"/>
      <c r="G226" s="93"/>
      <c r="H226" s="94">
        <f>+H224+H225</f>
        <v>0</v>
      </c>
    </row>
  </sheetData>
  <mergeCells count="2">
    <mergeCell ref="C1:H1"/>
    <mergeCell ref="C214:H214"/>
  </mergeCells>
  <phoneticPr fontId="35" type="noConversion"/>
  <printOptions horizontalCentered="1"/>
  <pageMargins left="0.23622047244094491" right="0.23622047244094491" top="0.74803149606299213" bottom="1.5354330708661419" header="0.31496062992125984" footer="0.31496062992125984"/>
  <pageSetup paperSize="9" scale="62" orientation="portrait" r:id="rId1"/>
  <headerFooter>
    <oddHeader>&amp;LRéaménagement de l'Echangeur n°30 de L'AGAVON&amp;RDQE TRANCHE FERME</oddHeader>
    <oddFooter>&amp;L&amp;9EGIS Villes &amp; Transports
Établi le 06/02/2023
Révisé  le 10/05/2023&amp;R&amp;P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C519D-5A2F-486D-8665-A6BA649A2929}">
  <dimension ref="A1:AR203"/>
  <sheetViews>
    <sheetView showZeros="0" tabSelected="1" topLeftCell="A151" zoomScale="85" zoomScaleNormal="85" zoomScaleSheetLayoutView="100" zoomScalePageLayoutView="70" workbookViewId="0">
      <selection activeCell="K161" sqref="K161"/>
    </sheetView>
  </sheetViews>
  <sheetFormatPr baseColWidth="10" defaultColWidth="11.453125" defaultRowHeight="14.5" x14ac:dyDescent="0.35"/>
  <cols>
    <col min="1" max="2" width="1.54296875" style="1" customWidth="1"/>
    <col min="3" max="3" width="19.1796875" style="2" customWidth="1"/>
    <col min="4" max="4" width="70.81640625" style="1" customWidth="1"/>
    <col min="5" max="5" width="6.54296875" style="2" customWidth="1"/>
    <col min="6" max="6" width="18.81640625" style="126" customWidth="1"/>
    <col min="7" max="7" width="10.54296875" style="12" customWidth="1"/>
    <col min="8" max="8" width="14.453125" style="11" bestFit="1" customWidth="1"/>
    <col min="9" max="9" width="3.1796875" style="2" customWidth="1"/>
    <col min="10" max="11" width="11.453125" style="1"/>
    <col min="12" max="12" width="17.1796875" style="1" customWidth="1"/>
    <col min="13" max="16384" width="11.453125" style="1"/>
  </cols>
  <sheetData>
    <row r="1" spans="1:44" ht="51" customHeight="1" thickBot="1" x14ac:dyDescent="0.4">
      <c r="C1" s="188" t="s">
        <v>272</v>
      </c>
      <c r="D1" s="189"/>
      <c r="E1" s="189"/>
      <c r="F1" s="189"/>
      <c r="G1" s="189"/>
      <c r="H1" s="190"/>
    </row>
    <row r="2" spans="1:44" ht="30" customHeight="1" x14ac:dyDescent="0.35">
      <c r="C2" s="19"/>
      <c r="E2" s="17" t="s">
        <v>7</v>
      </c>
      <c r="F2" s="134" t="s">
        <v>16</v>
      </c>
      <c r="G2" s="20" t="s">
        <v>8</v>
      </c>
      <c r="H2" s="21" t="s">
        <v>10</v>
      </c>
    </row>
    <row r="3" spans="1:44" ht="5.15" customHeight="1" x14ac:dyDescent="0.35">
      <c r="C3" s="19"/>
      <c r="E3" s="17"/>
      <c r="F3" s="110"/>
      <c r="G3" s="20"/>
      <c r="H3" s="21"/>
    </row>
    <row r="4" spans="1:44" s="6" customFormat="1" x14ac:dyDescent="0.35">
      <c r="A4" s="4"/>
      <c r="B4" s="10"/>
      <c r="C4" s="22" t="s">
        <v>18</v>
      </c>
      <c r="D4" s="23"/>
      <c r="E4" s="24"/>
      <c r="F4" s="111"/>
      <c r="G4" s="25"/>
      <c r="H4" s="26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s="6" customFormat="1" x14ac:dyDescent="0.35">
      <c r="A5" s="4"/>
      <c r="B5" s="10"/>
      <c r="C5" s="27">
        <v>101</v>
      </c>
      <c r="D5" s="18" t="s">
        <v>0</v>
      </c>
      <c r="E5" s="15"/>
      <c r="F5" s="113"/>
      <c r="G5" s="28"/>
      <c r="H5" s="29">
        <f t="shared" ref="H5:H35" si="0">+G5*F5</f>
        <v>0</v>
      </c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6" customFormat="1" x14ac:dyDescent="0.35">
      <c r="A6" s="4"/>
      <c r="B6" s="10"/>
      <c r="C6" s="30" t="s">
        <v>289</v>
      </c>
      <c r="D6" s="16" t="s">
        <v>348</v>
      </c>
      <c r="E6" s="17" t="s">
        <v>4</v>
      </c>
      <c r="F6" s="110"/>
      <c r="G6" s="20">
        <v>1</v>
      </c>
      <c r="H6" s="21">
        <f t="shared" si="0"/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6" customFormat="1" x14ac:dyDescent="0.35">
      <c r="A7" s="4"/>
      <c r="B7" s="10"/>
      <c r="C7" s="27">
        <v>102</v>
      </c>
      <c r="D7" s="18" t="s">
        <v>27</v>
      </c>
      <c r="E7" s="15"/>
      <c r="F7" s="113"/>
      <c r="G7" s="28"/>
      <c r="H7" s="29">
        <f t="shared" si="0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6" customFormat="1" x14ac:dyDescent="0.35">
      <c r="A8" s="4"/>
      <c r="B8" s="10"/>
      <c r="C8" s="30" t="s">
        <v>290</v>
      </c>
      <c r="D8" s="16" t="s">
        <v>348</v>
      </c>
      <c r="E8" s="17" t="s">
        <v>4</v>
      </c>
      <c r="F8" s="110"/>
      <c r="G8" s="20">
        <v>1</v>
      </c>
      <c r="H8" s="21">
        <f t="shared" si="0"/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6" customFormat="1" x14ac:dyDescent="0.35">
      <c r="A9" s="4"/>
      <c r="B9" s="10"/>
      <c r="C9" s="27">
        <v>103</v>
      </c>
      <c r="D9" s="18" t="s">
        <v>24</v>
      </c>
      <c r="E9" s="15"/>
      <c r="F9" s="113"/>
      <c r="G9" s="28"/>
      <c r="H9" s="29">
        <f t="shared" si="0"/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s="6" customFormat="1" x14ac:dyDescent="0.35">
      <c r="A10" s="4"/>
      <c r="B10" s="10"/>
      <c r="C10" s="30" t="s">
        <v>291</v>
      </c>
      <c r="D10" s="16" t="s">
        <v>348</v>
      </c>
      <c r="E10" s="17" t="s">
        <v>4</v>
      </c>
      <c r="F10" s="110"/>
      <c r="G10" s="20">
        <v>1</v>
      </c>
      <c r="H10" s="21">
        <f t="shared" si="0"/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s="6" customFormat="1" x14ac:dyDescent="0.35">
      <c r="A11" s="4"/>
      <c r="B11" s="10"/>
      <c r="C11" s="27">
        <v>104</v>
      </c>
      <c r="D11" s="18" t="s">
        <v>26</v>
      </c>
      <c r="E11" s="15"/>
      <c r="F11" s="113"/>
      <c r="G11" s="28"/>
      <c r="H11" s="29">
        <f t="shared" si="0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s="6" customFormat="1" x14ac:dyDescent="0.35">
      <c r="A12" s="4"/>
      <c r="B12" s="10"/>
      <c r="C12" s="30" t="s">
        <v>292</v>
      </c>
      <c r="D12" s="16" t="s">
        <v>348</v>
      </c>
      <c r="E12" s="17" t="s">
        <v>4</v>
      </c>
      <c r="F12" s="110"/>
      <c r="G12" s="20">
        <v>1</v>
      </c>
      <c r="H12" s="21">
        <f t="shared" si="0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6" customFormat="1" x14ac:dyDescent="0.35">
      <c r="A13" s="4"/>
      <c r="B13" s="10"/>
      <c r="C13" s="27">
        <v>105</v>
      </c>
      <c r="D13" s="18" t="s">
        <v>28</v>
      </c>
      <c r="E13" s="15"/>
      <c r="F13" s="113"/>
      <c r="G13" s="28"/>
      <c r="H13" s="29">
        <f t="shared" si="0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6" customFormat="1" x14ac:dyDescent="0.35">
      <c r="A14" s="4"/>
      <c r="B14" s="10"/>
      <c r="C14" s="30" t="s">
        <v>293</v>
      </c>
      <c r="D14" s="16" t="s">
        <v>348</v>
      </c>
      <c r="E14" s="17" t="s">
        <v>4</v>
      </c>
      <c r="F14" s="110"/>
      <c r="G14" s="20">
        <v>1</v>
      </c>
      <c r="H14" s="21">
        <f t="shared" si="0"/>
        <v>0</v>
      </c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6" customFormat="1" x14ac:dyDescent="0.35">
      <c r="A15" s="4"/>
      <c r="B15" s="10"/>
      <c r="C15" s="27">
        <v>106</v>
      </c>
      <c r="D15" s="18" t="s">
        <v>360</v>
      </c>
      <c r="E15" s="15"/>
      <c r="F15" s="113"/>
      <c r="G15" s="28"/>
      <c r="H15" s="29">
        <f t="shared" si="0"/>
        <v>0</v>
      </c>
      <c r="I15" s="5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6" customFormat="1" x14ac:dyDescent="0.35">
      <c r="A16" s="4"/>
      <c r="B16" s="10"/>
      <c r="C16" s="30" t="s">
        <v>294</v>
      </c>
      <c r="D16" s="16" t="s">
        <v>348</v>
      </c>
      <c r="E16" s="17" t="s">
        <v>4</v>
      </c>
      <c r="F16" s="110"/>
      <c r="G16" s="20">
        <v>1</v>
      </c>
      <c r="H16" s="21">
        <f t="shared" si="0"/>
        <v>0</v>
      </c>
      <c r="I16" s="5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6" customFormat="1" x14ac:dyDescent="0.35">
      <c r="A17" s="4"/>
      <c r="B17" s="10"/>
      <c r="C17" s="27">
        <v>108</v>
      </c>
      <c r="D17" s="18" t="s">
        <v>29</v>
      </c>
      <c r="E17" s="15"/>
      <c r="F17" s="113"/>
      <c r="G17" s="28"/>
      <c r="H17" s="29">
        <f t="shared" si="0"/>
        <v>0</v>
      </c>
      <c r="I17" s="5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6" customFormat="1" x14ac:dyDescent="0.35">
      <c r="A18" s="4"/>
      <c r="B18" s="10"/>
      <c r="C18" s="30" t="s">
        <v>85</v>
      </c>
      <c r="D18" s="16" t="s">
        <v>348</v>
      </c>
      <c r="E18" s="17" t="s">
        <v>4</v>
      </c>
      <c r="F18" s="110"/>
      <c r="G18" s="20">
        <v>1</v>
      </c>
      <c r="H18" s="21">
        <f t="shared" si="0"/>
        <v>0</v>
      </c>
      <c r="I18" s="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6" customFormat="1" x14ac:dyDescent="0.35">
      <c r="A19" s="4"/>
      <c r="B19" s="10"/>
      <c r="C19" s="27">
        <v>109</v>
      </c>
      <c r="D19" s="18" t="s">
        <v>37</v>
      </c>
      <c r="E19" s="15"/>
      <c r="F19" s="113"/>
      <c r="G19" s="28"/>
      <c r="H19" s="29">
        <f t="shared" si="0"/>
        <v>0</v>
      </c>
      <c r="I19" s="5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6" customFormat="1" x14ac:dyDescent="0.35">
      <c r="A20" s="4"/>
      <c r="B20" s="10"/>
      <c r="C20" s="30" t="s">
        <v>301</v>
      </c>
      <c r="D20" s="16" t="s">
        <v>412</v>
      </c>
      <c r="E20" s="17" t="s">
        <v>4</v>
      </c>
      <c r="F20" s="110"/>
      <c r="G20" s="20">
        <v>1</v>
      </c>
      <c r="H20" s="21">
        <f t="shared" si="0"/>
        <v>0</v>
      </c>
      <c r="I20" s="5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6" customFormat="1" x14ac:dyDescent="0.35">
      <c r="A21" s="4"/>
      <c r="B21" s="10"/>
      <c r="C21" s="30" t="s">
        <v>416</v>
      </c>
      <c r="D21" s="16" t="s">
        <v>413</v>
      </c>
      <c r="E21" s="17" t="s">
        <v>4</v>
      </c>
      <c r="F21" s="110"/>
      <c r="G21" s="20">
        <v>1</v>
      </c>
      <c r="H21" s="21">
        <f t="shared" si="0"/>
        <v>0</v>
      </c>
      <c r="I21" s="5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6" customFormat="1" x14ac:dyDescent="0.35">
      <c r="A22" s="4"/>
      <c r="B22" s="10"/>
      <c r="C22" s="27">
        <v>110</v>
      </c>
      <c r="D22" s="18" t="s">
        <v>362</v>
      </c>
      <c r="E22" s="15"/>
      <c r="F22" s="113"/>
      <c r="G22" s="28"/>
      <c r="H22" s="29">
        <f t="shared" si="0"/>
        <v>0</v>
      </c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6" customFormat="1" x14ac:dyDescent="0.35">
      <c r="A23" s="4"/>
      <c r="B23" s="10"/>
      <c r="C23" s="30" t="s">
        <v>414</v>
      </c>
      <c r="D23" s="16" t="s">
        <v>349</v>
      </c>
      <c r="E23" s="17" t="s">
        <v>4</v>
      </c>
      <c r="F23" s="110"/>
      <c r="G23" s="20">
        <v>1</v>
      </c>
      <c r="H23" s="21">
        <f t="shared" si="0"/>
        <v>0</v>
      </c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6" customFormat="1" x14ac:dyDescent="0.35">
      <c r="A24" s="4"/>
      <c r="B24" s="10"/>
      <c r="C24" s="27">
        <v>111</v>
      </c>
      <c r="D24" s="18" t="s">
        <v>456</v>
      </c>
      <c r="E24" s="15" t="s">
        <v>248</v>
      </c>
      <c r="F24" s="113"/>
      <c r="G24" s="28">
        <v>2</v>
      </c>
      <c r="H24" s="29">
        <f t="shared" si="0"/>
        <v>0</v>
      </c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6" customFormat="1" x14ac:dyDescent="0.35">
      <c r="A25" s="4"/>
      <c r="B25" s="10"/>
      <c r="C25" s="27">
        <v>112</v>
      </c>
      <c r="D25" s="18" t="s">
        <v>457</v>
      </c>
      <c r="E25" s="15" t="s">
        <v>248</v>
      </c>
      <c r="F25" s="113"/>
      <c r="G25" s="28">
        <v>2</v>
      </c>
      <c r="H25" s="29">
        <f t="shared" si="0"/>
        <v>0</v>
      </c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6" customFormat="1" x14ac:dyDescent="0.35">
      <c r="A26" s="4"/>
      <c r="B26" s="10"/>
      <c r="C26" s="27">
        <v>113</v>
      </c>
      <c r="D26" s="69" t="s">
        <v>364</v>
      </c>
      <c r="E26" s="70"/>
      <c r="F26" s="114"/>
      <c r="G26" s="28"/>
      <c r="H26" s="29">
        <f t="shared" si="0"/>
        <v>0</v>
      </c>
      <c r="I26" s="5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6" customFormat="1" x14ac:dyDescent="0.35">
      <c r="A27" s="4"/>
      <c r="B27" s="10"/>
      <c r="C27" s="71" t="s">
        <v>458</v>
      </c>
      <c r="D27" s="72" t="s">
        <v>365</v>
      </c>
      <c r="E27" s="73" t="s">
        <v>3</v>
      </c>
      <c r="F27" s="115"/>
      <c r="G27" s="20">
        <v>1500</v>
      </c>
      <c r="H27" s="21">
        <f t="shared" si="0"/>
        <v>0</v>
      </c>
      <c r="I27" s="5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6" customFormat="1" x14ac:dyDescent="0.35">
      <c r="A28" s="4"/>
      <c r="B28" s="10"/>
      <c r="C28" s="71" t="s">
        <v>459</v>
      </c>
      <c r="D28" s="72" t="s">
        <v>366</v>
      </c>
      <c r="E28" s="73" t="s">
        <v>82</v>
      </c>
      <c r="F28" s="115"/>
      <c r="G28" s="20">
        <v>170800</v>
      </c>
      <c r="H28" s="21">
        <f t="shared" si="0"/>
        <v>0</v>
      </c>
      <c r="I28" s="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6" customFormat="1" x14ac:dyDescent="0.35">
      <c r="A29" s="4"/>
      <c r="B29" s="10"/>
      <c r="C29" s="71" t="s">
        <v>464</v>
      </c>
      <c r="D29" s="72" t="s">
        <v>367</v>
      </c>
      <c r="E29" s="73" t="s">
        <v>3</v>
      </c>
      <c r="F29" s="115"/>
      <c r="G29" s="20">
        <v>640</v>
      </c>
      <c r="H29" s="21">
        <f t="shared" si="0"/>
        <v>0</v>
      </c>
      <c r="I29" s="5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6" customFormat="1" x14ac:dyDescent="0.35">
      <c r="A30" s="4"/>
      <c r="B30" s="10"/>
      <c r="C30" s="71" t="s">
        <v>460</v>
      </c>
      <c r="D30" s="72" t="s">
        <v>368</v>
      </c>
      <c r="E30" s="73" t="s">
        <v>3</v>
      </c>
      <c r="F30" s="115"/>
      <c r="G30" s="20">
        <v>1500</v>
      </c>
      <c r="H30" s="21">
        <f t="shared" si="0"/>
        <v>0</v>
      </c>
      <c r="I30" s="5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6" customFormat="1" x14ac:dyDescent="0.35">
      <c r="A31" s="4"/>
      <c r="B31" s="10"/>
      <c r="C31" s="71" t="s">
        <v>461</v>
      </c>
      <c r="D31" s="72" t="s">
        <v>434</v>
      </c>
      <c r="E31" s="73" t="s">
        <v>2</v>
      </c>
      <c r="F31" s="115"/>
      <c r="G31" s="186">
        <v>3</v>
      </c>
      <c r="H31" s="21">
        <f t="shared" si="0"/>
        <v>0</v>
      </c>
      <c r="I31" s="5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6" customFormat="1" x14ac:dyDescent="0.35">
      <c r="A32" s="4"/>
      <c r="B32" s="10"/>
      <c r="C32" s="71" t="s">
        <v>465</v>
      </c>
      <c r="D32" s="72" t="s">
        <v>435</v>
      </c>
      <c r="E32" s="73" t="s">
        <v>2</v>
      </c>
      <c r="F32" s="115"/>
      <c r="G32" s="186">
        <v>3</v>
      </c>
      <c r="H32" s="21"/>
      <c r="I32" s="5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6" customFormat="1" x14ac:dyDescent="0.35">
      <c r="A33" s="4"/>
      <c r="B33" s="10"/>
      <c r="C33" s="71" t="s">
        <v>462</v>
      </c>
      <c r="D33" s="72" t="s">
        <v>436</v>
      </c>
      <c r="E33" s="73" t="s">
        <v>437</v>
      </c>
      <c r="F33" s="115"/>
      <c r="G33" s="186">
        <f>3*115</f>
        <v>345</v>
      </c>
      <c r="H33" s="21"/>
      <c r="I33" s="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6" customFormat="1" x14ac:dyDescent="0.35">
      <c r="A34" s="4"/>
      <c r="B34" s="10"/>
      <c r="C34" s="27">
        <v>114</v>
      </c>
      <c r="D34" s="69" t="s">
        <v>83</v>
      </c>
      <c r="E34" s="70"/>
      <c r="F34" s="114"/>
      <c r="G34" s="28"/>
      <c r="H34" s="29">
        <f t="shared" si="0"/>
        <v>0</v>
      </c>
      <c r="I34" s="5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6" customFormat="1" x14ac:dyDescent="0.35">
      <c r="A35" s="4"/>
      <c r="B35" s="10"/>
      <c r="C35" s="71" t="s">
        <v>467</v>
      </c>
      <c r="D35" s="155" t="s">
        <v>349</v>
      </c>
      <c r="E35" s="73" t="s">
        <v>4</v>
      </c>
      <c r="F35" s="115"/>
      <c r="G35" s="20">
        <v>1</v>
      </c>
      <c r="H35" s="21">
        <f t="shared" si="0"/>
        <v>0</v>
      </c>
      <c r="I35" s="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s="8" customFormat="1" ht="11.25" customHeight="1" thickBot="1" x14ac:dyDescent="0.4">
      <c r="A36" s="1"/>
      <c r="B36" s="1"/>
      <c r="C36" s="31"/>
      <c r="D36" s="32" t="s">
        <v>12</v>
      </c>
      <c r="E36" s="33"/>
      <c r="F36" s="116"/>
      <c r="G36" s="34"/>
      <c r="H36" s="7">
        <f>SUM(H5:H35)</f>
        <v>0</v>
      </c>
      <c r="I36" s="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ht="5.15" customHeight="1" x14ac:dyDescent="0.35">
      <c r="C37" s="35"/>
      <c r="D37" s="36"/>
      <c r="E37" s="37"/>
      <c r="F37" s="117"/>
      <c r="G37" s="38"/>
      <c r="H37" s="39">
        <f t="shared" ref="H37:H44" si="1">+G37*F37</f>
        <v>0</v>
      </c>
    </row>
    <row r="38" spans="1:44" s="6" customFormat="1" x14ac:dyDescent="0.35">
      <c r="A38" s="4"/>
      <c r="B38" s="10"/>
      <c r="C38" s="22" t="s">
        <v>19</v>
      </c>
      <c r="D38" s="40"/>
      <c r="E38" s="24"/>
      <c r="F38" s="111"/>
      <c r="G38" s="25"/>
      <c r="H38" s="26">
        <f t="shared" si="1"/>
        <v>0</v>
      </c>
      <c r="I38" s="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x14ac:dyDescent="0.35">
      <c r="C39" s="13">
        <v>201</v>
      </c>
      <c r="D39" s="9" t="s">
        <v>42</v>
      </c>
      <c r="E39" s="17"/>
      <c r="F39" s="110"/>
      <c r="G39" s="20"/>
      <c r="H39" s="21">
        <f t="shared" si="1"/>
        <v>0</v>
      </c>
    </row>
    <row r="40" spans="1:44" x14ac:dyDescent="0.35">
      <c r="C40" s="30" t="s">
        <v>439</v>
      </c>
      <c r="D40" s="16" t="s">
        <v>440</v>
      </c>
      <c r="E40" s="17" t="s">
        <v>4</v>
      </c>
      <c r="F40" s="110"/>
      <c r="G40" s="20">
        <v>1</v>
      </c>
      <c r="H40" s="21">
        <f t="shared" si="1"/>
        <v>0</v>
      </c>
    </row>
    <row r="41" spans="1:44" x14ac:dyDescent="0.35">
      <c r="C41" s="13">
        <v>204</v>
      </c>
      <c r="D41" s="9" t="s">
        <v>35</v>
      </c>
      <c r="E41" s="17" t="s">
        <v>1</v>
      </c>
      <c r="F41" s="110"/>
      <c r="G41" s="20">
        <v>5172.2</v>
      </c>
      <c r="H41" s="21">
        <f t="shared" si="1"/>
        <v>0</v>
      </c>
    </row>
    <row r="42" spans="1:44" x14ac:dyDescent="0.35">
      <c r="C42" s="13">
        <v>205</v>
      </c>
      <c r="D42" s="9" t="s">
        <v>164</v>
      </c>
      <c r="E42" s="17" t="s">
        <v>43</v>
      </c>
      <c r="F42" s="110"/>
      <c r="G42" s="20">
        <v>379.5</v>
      </c>
      <c r="H42" s="21">
        <f t="shared" si="1"/>
        <v>0</v>
      </c>
    </row>
    <row r="43" spans="1:44" s="4" customFormat="1" x14ac:dyDescent="0.35">
      <c r="B43" s="10"/>
      <c r="C43" s="13">
        <v>206</v>
      </c>
      <c r="D43" s="9" t="s">
        <v>44</v>
      </c>
      <c r="E43" s="17" t="s">
        <v>3</v>
      </c>
      <c r="F43" s="110"/>
      <c r="G43" s="20">
        <v>379.5</v>
      </c>
      <c r="H43" s="21">
        <f t="shared" si="1"/>
        <v>0</v>
      </c>
      <c r="I43" s="2"/>
    </row>
    <row r="44" spans="1:44" s="4" customFormat="1" x14ac:dyDescent="0.35">
      <c r="B44" s="10"/>
      <c r="C44" s="13">
        <v>207</v>
      </c>
      <c r="D44" s="9" t="s">
        <v>41</v>
      </c>
      <c r="E44" s="17" t="s">
        <v>3</v>
      </c>
      <c r="F44" s="110"/>
      <c r="G44" s="20">
        <v>290.39999999999998</v>
      </c>
      <c r="H44" s="21">
        <f t="shared" si="1"/>
        <v>0</v>
      </c>
      <c r="I44" s="2"/>
    </row>
    <row r="45" spans="1:44" s="4" customFormat="1" x14ac:dyDescent="0.35">
      <c r="B45" s="10"/>
      <c r="C45" s="13">
        <v>208</v>
      </c>
      <c r="D45" s="9" t="s">
        <v>354</v>
      </c>
      <c r="E45" s="17" t="s">
        <v>353</v>
      </c>
      <c r="F45" s="110"/>
      <c r="G45" s="171"/>
      <c r="H45" s="21">
        <f>SUM(H41:H44)*G45</f>
        <v>0</v>
      </c>
      <c r="I45" s="2"/>
    </row>
    <row r="46" spans="1:44" s="8" customFormat="1" ht="15" thickBot="1" x14ac:dyDescent="0.4">
      <c r="A46" s="1"/>
      <c r="B46" s="1"/>
      <c r="C46" s="31"/>
      <c r="D46" s="32" t="s">
        <v>15</v>
      </c>
      <c r="E46" s="33"/>
      <c r="F46" s="116"/>
      <c r="G46" s="34"/>
      <c r="H46" s="7">
        <f>SUM(H41:H45)</f>
        <v>0</v>
      </c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ht="5.15" customHeight="1" x14ac:dyDescent="0.35">
      <c r="C47" s="35"/>
      <c r="D47" s="36"/>
      <c r="E47" s="37"/>
      <c r="F47" s="117"/>
      <c r="G47" s="38"/>
      <c r="H47" s="39">
        <f t="shared" ref="H47:H55" si="2">+G47*F47</f>
        <v>0</v>
      </c>
    </row>
    <row r="48" spans="1:44" s="6" customFormat="1" x14ac:dyDescent="0.35">
      <c r="A48" s="4"/>
      <c r="B48" s="10"/>
      <c r="C48" s="22" t="s">
        <v>20</v>
      </c>
      <c r="D48" s="40"/>
      <c r="E48" s="24"/>
      <c r="F48" s="111"/>
      <c r="G48" s="25"/>
      <c r="H48" s="26">
        <f t="shared" si="2"/>
        <v>0</v>
      </c>
      <c r="I48" s="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44" x14ac:dyDescent="0.35">
      <c r="C49" s="41">
        <v>301</v>
      </c>
      <c r="D49" s="14" t="s">
        <v>38</v>
      </c>
      <c r="E49" s="42"/>
      <c r="F49" s="118"/>
      <c r="G49" s="43"/>
      <c r="H49" s="44">
        <f t="shared" si="2"/>
        <v>0</v>
      </c>
    </row>
    <row r="50" spans="1:44" ht="16.5" x14ac:dyDescent="0.35">
      <c r="C50" s="30" t="s">
        <v>81</v>
      </c>
      <c r="D50" s="9" t="s">
        <v>99</v>
      </c>
      <c r="E50" s="17" t="s">
        <v>6</v>
      </c>
      <c r="F50" s="110"/>
      <c r="G50" s="20">
        <v>4104.1000000000004</v>
      </c>
      <c r="H50" s="21">
        <f t="shared" si="2"/>
        <v>0</v>
      </c>
    </row>
    <row r="51" spans="1:44" x14ac:dyDescent="0.35">
      <c r="C51" s="13">
        <v>302</v>
      </c>
      <c r="D51" s="9" t="s">
        <v>97</v>
      </c>
      <c r="E51" s="17" t="s">
        <v>43</v>
      </c>
      <c r="F51" s="110"/>
      <c r="G51" s="20">
        <v>24.2</v>
      </c>
      <c r="H51" s="21">
        <f t="shared" si="2"/>
        <v>0</v>
      </c>
    </row>
    <row r="52" spans="1:44" x14ac:dyDescent="0.35">
      <c r="C52" s="13">
        <v>304</v>
      </c>
      <c r="D52" s="9" t="s">
        <v>5</v>
      </c>
      <c r="E52" s="17" t="s">
        <v>1</v>
      </c>
      <c r="F52" s="110"/>
      <c r="G52" s="20">
        <v>5172.2</v>
      </c>
      <c r="H52" s="21">
        <f t="shared" si="2"/>
        <v>0</v>
      </c>
    </row>
    <row r="53" spans="1:44" ht="16.5" x14ac:dyDescent="0.35">
      <c r="C53" s="13">
        <v>305</v>
      </c>
      <c r="D53" s="9" t="s">
        <v>45</v>
      </c>
      <c r="E53" s="17" t="s">
        <v>6</v>
      </c>
      <c r="F53" s="110"/>
      <c r="G53" s="20">
        <v>525.79999999999995</v>
      </c>
      <c r="H53" s="21">
        <f t="shared" si="2"/>
        <v>0</v>
      </c>
    </row>
    <row r="54" spans="1:44" ht="16.5" x14ac:dyDescent="0.35">
      <c r="C54" s="13">
        <v>306</v>
      </c>
      <c r="D54" s="9" t="s">
        <v>46</v>
      </c>
      <c r="E54" s="17" t="s">
        <v>6</v>
      </c>
      <c r="F54" s="110"/>
      <c r="G54" s="20">
        <v>2292.4</v>
      </c>
      <c r="H54" s="21">
        <f t="shared" si="2"/>
        <v>0</v>
      </c>
    </row>
    <row r="55" spans="1:44" x14ac:dyDescent="0.35">
      <c r="C55" s="13">
        <v>308</v>
      </c>
      <c r="D55" s="16" t="s">
        <v>96</v>
      </c>
      <c r="E55" s="17" t="s">
        <v>43</v>
      </c>
      <c r="F55" s="110"/>
      <c r="G55" s="20">
        <v>126.5</v>
      </c>
      <c r="H55" s="21">
        <f t="shared" si="2"/>
        <v>0</v>
      </c>
    </row>
    <row r="56" spans="1:44" x14ac:dyDescent="0.35">
      <c r="C56" s="13">
        <v>310</v>
      </c>
      <c r="D56" s="16" t="s">
        <v>355</v>
      </c>
      <c r="E56" s="17" t="s">
        <v>353</v>
      </c>
      <c r="F56" s="110"/>
      <c r="G56" s="171"/>
      <c r="H56" s="79">
        <f>SUM(H50:H55)*G56</f>
        <v>0</v>
      </c>
    </row>
    <row r="57" spans="1:44" s="8" customFormat="1" ht="15" thickBot="1" x14ac:dyDescent="0.4">
      <c r="A57" s="1"/>
      <c r="B57" s="1"/>
      <c r="C57" s="31"/>
      <c r="D57" s="32" t="s">
        <v>13</v>
      </c>
      <c r="E57" s="33"/>
      <c r="F57" s="116"/>
      <c r="G57" s="34"/>
      <c r="H57" s="7">
        <f>SUM(H50:H56)</f>
        <v>0</v>
      </c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ht="5.15" customHeight="1" x14ac:dyDescent="0.35">
      <c r="C58" s="45"/>
      <c r="D58" s="46"/>
      <c r="E58" s="47"/>
      <c r="F58" s="119"/>
      <c r="G58" s="48"/>
      <c r="H58" s="49">
        <f t="shared" ref="H58:H66" si="3">+G58*F58</f>
        <v>0</v>
      </c>
    </row>
    <row r="59" spans="1:44" ht="5.15" customHeight="1" x14ac:dyDescent="0.35">
      <c r="C59" s="55"/>
      <c r="D59" s="56"/>
      <c r="E59" s="57"/>
      <c r="F59" s="122"/>
      <c r="G59" s="58"/>
      <c r="H59" s="59">
        <f t="shared" si="3"/>
        <v>0</v>
      </c>
    </row>
    <row r="60" spans="1:44" s="6" customFormat="1" x14ac:dyDescent="0.35">
      <c r="A60" s="4"/>
      <c r="B60" s="10"/>
      <c r="C60" s="22" t="s">
        <v>36</v>
      </c>
      <c r="D60" s="40"/>
      <c r="E60" s="24"/>
      <c r="F60" s="111"/>
      <c r="G60" s="25"/>
      <c r="H60" s="26">
        <f t="shared" si="3"/>
        <v>0</v>
      </c>
      <c r="I60" s="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44" s="6" customFormat="1" x14ac:dyDescent="0.35">
      <c r="A61" s="4"/>
      <c r="B61" s="10"/>
      <c r="C61" s="13">
        <v>501</v>
      </c>
      <c r="D61" s="9" t="s">
        <v>421</v>
      </c>
      <c r="E61" s="17" t="s">
        <v>1</v>
      </c>
      <c r="F61" s="110"/>
      <c r="G61" s="20">
        <v>855</v>
      </c>
      <c r="H61" s="21">
        <f t="shared" si="3"/>
        <v>0</v>
      </c>
      <c r="I61" s="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44" s="6" customFormat="1" x14ac:dyDescent="0.35">
      <c r="A62" s="4"/>
      <c r="B62" s="10"/>
      <c r="C62" s="13">
        <v>502</v>
      </c>
      <c r="D62" s="9" t="s">
        <v>89</v>
      </c>
      <c r="E62" s="17" t="s">
        <v>1</v>
      </c>
      <c r="F62" s="110"/>
      <c r="G62" s="20">
        <v>4479</v>
      </c>
      <c r="H62" s="21">
        <f t="shared" si="3"/>
        <v>0</v>
      </c>
      <c r="I62" s="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44" s="6" customFormat="1" x14ac:dyDescent="0.35">
      <c r="A63" s="4"/>
      <c r="B63" s="10"/>
      <c r="C63" s="41">
        <v>504</v>
      </c>
      <c r="D63" s="14" t="s">
        <v>39</v>
      </c>
      <c r="E63" s="42"/>
      <c r="F63" s="118"/>
      <c r="G63" s="43"/>
      <c r="H63" s="44">
        <f t="shared" si="3"/>
        <v>0</v>
      </c>
      <c r="I63" s="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44" s="6" customFormat="1" x14ac:dyDescent="0.35">
      <c r="A64" s="4"/>
      <c r="B64" s="10"/>
      <c r="C64" s="30" t="s">
        <v>377</v>
      </c>
      <c r="D64" s="9" t="s">
        <v>378</v>
      </c>
      <c r="E64" s="17" t="s">
        <v>9</v>
      </c>
      <c r="F64" s="110"/>
      <c r="G64" s="20">
        <v>4046.9</v>
      </c>
      <c r="H64" s="21">
        <f t="shared" si="3"/>
        <v>0</v>
      </c>
      <c r="I64" s="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1:44" s="6" customFormat="1" x14ac:dyDescent="0.35">
      <c r="A65" s="4"/>
      <c r="B65" s="10"/>
      <c r="C65" s="30" t="s">
        <v>379</v>
      </c>
      <c r="D65" s="9" t="s">
        <v>62</v>
      </c>
      <c r="E65" s="17" t="s">
        <v>9</v>
      </c>
      <c r="F65" s="110"/>
      <c r="G65" s="20">
        <v>1373.9</v>
      </c>
      <c r="H65" s="21">
        <f t="shared" si="3"/>
        <v>0</v>
      </c>
      <c r="I65" s="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44" s="6" customFormat="1" x14ac:dyDescent="0.35">
      <c r="A66" s="4"/>
      <c r="B66" s="10"/>
      <c r="C66" s="30" t="s">
        <v>380</v>
      </c>
      <c r="D66" s="9" t="s">
        <v>107</v>
      </c>
      <c r="E66" s="17" t="s">
        <v>9</v>
      </c>
      <c r="F66" s="110"/>
      <c r="G66" s="20">
        <v>572</v>
      </c>
      <c r="H66" s="21">
        <f t="shared" si="3"/>
        <v>0</v>
      </c>
      <c r="I66" s="5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44" s="6" customFormat="1" x14ac:dyDescent="0.35">
      <c r="A67" s="4"/>
      <c r="B67" s="10"/>
      <c r="C67" s="13">
        <v>506</v>
      </c>
      <c r="D67" s="9" t="s">
        <v>357</v>
      </c>
      <c r="E67" s="17" t="s">
        <v>353</v>
      </c>
      <c r="F67" s="110"/>
      <c r="G67" s="171"/>
      <c r="H67" s="21">
        <f>SUM(H61:H66)*G67</f>
        <v>0</v>
      </c>
      <c r="I67" s="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44" s="8" customFormat="1" ht="15" thickBot="1" x14ac:dyDescent="0.4">
      <c r="A68" s="1"/>
      <c r="B68" s="1"/>
      <c r="C68" s="31"/>
      <c r="D68" s="32" t="s">
        <v>14</v>
      </c>
      <c r="E68" s="33"/>
      <c r="F68" s="116"/>
      <c r="G68" s="34"/>
      <c r="H68" s="7">
        <f>SUM(H61:H67)</f>
        <v>0</v>
      </c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ht="5.15" customHeight="1" x14ac:dyDescent="0.35">
      <c r="C69" s="35"/>
      <c r="D69" s="36"/>
      <c r="E69" s="37"/>
      <c r="F69" s="117"/>
      <c r="G69" s="38"/>
      <c r="H69" s="39">
        <f t="shared" ref="H69:H85" si="4">+G69*F69</f>
        <v>0</v>
      </c>
    </row>
    <row r="70" spans="1:44" s="6" customFormat="1" x14ac:dyDescent="0.35">
      <c r="A70" s="4"/>
      <c r="B70" s="10"/>
      <c r="C70" s="22" t="s">
        <v>22</v>
      </c>
      <c r="D70" s="40"/>
      <c r="E70" s="24"/>
      <c r="F70" s="111"/>
      <c r="G70" s="25"/>
      <c r="H70" s="26">
        <f t="shared" si="4"/>
        <v>0</v>
      </c>
      <c r="I70" s="5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44" s="6" customFormat="1" x14ac:dyDescent="0.35">
      <c r="A71" s="4"/>
      <c r="B71" s="10"/>
      <c r="C71" s="41">
        <v>601</v>
      </c>
      <c r="D71" s="14" t="s">
        <v>323</v>
      </c>
      <c r="E71" s="42"/>
      <c r="F71" s="118"/>
      <c r="G71" s="43"/>
      <c r="H71" s="44">
        <f t="shared" si="4"/>
        <v>0</v>
      </c>
      <c r="I71" s="5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44" s="6" customFormat="1" x14ac:dyDescent="0.35">
      <c r="A72" s="4"/>
      <c r="B72" s="10"/>
      <c r="C72" s="30" t="s">
        <v>122</v>
      </c>
      <c r="D72" s="9" t="s">
        <v>324</v>
      </c>
      <c r="E72" s="17" t="s">
        <v>3</v>
      </c>
      <c r="F72" s="110"/>
      <c r="G72" s="20">
        <v>1550</v>
      </c>
      <c r="H72" s="21">
        <f t="shared" si="4"/>
        <v>0</v>
      </c>
      <c r="I72" s="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44" s="6" customFormat="1" x14ac:dyDescent="0.35">
      <c r="A73" s="4"/>
      <c r="B73" s="10"/>
      <c r="C73" s="30" t="s">
        <v>123</v>
      </c>
      <c r="D73" s="9" t="s">
        <v>325</v>
      </c>
      <c r="E73" s="17" t="s">
        <v>3</v>
      </c>
      <c r="F73" s="110"/>
      <c r="G73" s="20">
        <v>11</v>
      </c>
      <c r="H73" s="21">
        <f t="shared" si="4"/>
        <v>0</v>
      </c>
      <c r="I73" s="5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44" x14ac:dyDescent="0.35">
      <c r="C74" s="13">
        <v>602</v>
      </c>
      <c r="D74" s="9" t="s">
        <v>94</v>
      </c>
      <c r="E74" s="17" t="s">
        <v>3</v>
      </c>
      <c r="F74" s="110"/>
      <c r="G74" s="20">
        <f>G72</f>
        <v>1550</v>
      </c>
      <c r="H74" s="21">
        <f t="shared" si="4"/>
        <v>0</v>
      </c>
    </row>
    <row r="75" spans="1:44" x14ac:dyDescent="0.35">
      <c r="C75" s="41">
        <v>603</v>
      </c>
      <c r="D75" s="14" t="s">
        <v>93</v>
      </c>
      <c r="E75" s="42"/>
      <c r="F75" s="118"/>
      <c r="G75" s="43">
        <v>0</v>
      </c>
      <c r="H75" s="44">
        <f t="shared" si="4"/>
        <v>0</v>
      </c>
    </row>
    <row r="76" spans="1:44" x14ac:dyDescent="0.35">
      <c r="C76" s="167" t="s">
        <v>124</v>
      </c>
      <c r="D76" s="157" t="s">
        <v>92</v>
      </c>
      <c r="E76" s="86" t="s">
        <v>2</v>
      </c>
      <c r="F76" s="121"/>
      <c r="G76" s="80">
        <v>8</v>
      </c>
      <c r="H76" s="87">
        <f t="shared" si="4"/>
        <v>0</v>
      </c>
    </row>
    <row r="77" spans="1:44" x14ac:dyDescent="0.35">
      <c r="C77" s="167" t="s">
        <v>125</v>
      </c>
      <c r="D77" s="157" t="s">
        <v>433</v>
      </c>
      <c r="E77" s="86" t="s">
        <v>2</v>
      </c>
      <c r="F77" s="121"/>
      <c r="G77" s="80">
        <v>19</v>
      </c>
      <c r="H77" s="87">
        <f t="shared" si="4"/>
        <v>0</v>
      </c>
    </row>
    <row r="78" spans="1:44" x14ac:dyDescent="0.35">
      <c r="C78" s="167" t="s">
        <v>126</v>
      </c>
      <c r="D78" s="157" t="s">
        <v>154</v>
      </c>
      <c r="E78" s="86" t="s">
        <v>2</v>
      </c>
      <c r="F78" s="121"/>
      <c r="G78" s="80">
        <v>5</v>
      </c>
      <c r="H78" s="87">
        <f t="shared" si="4"/>
        <v>0</v>
      </c>
    </row>
    <row r="79" spans="1:44" x14ac:dyDescent="0.35">
      <c r="C79" s="13">
        <v>604</v>
      </c>
      <c r="D79" s="16" t="s">
        <v>91</v>
      </c>
      <c r="E79" s="17" t="s">
        <v>2</v>
      </c>
      <c r="F79" s="119"/>
      <c r="G79" s="20">
        <v>1</v>
      </c>
      <c r="H79" s="21">
        <f t="shared" si="4"/>
        <v>0</v>
      </c>
    </row>
    <row r="80" spans="1:44" x14ac:dyDescent="0.35">
      <c r="C80" s="41">
        <v>605</v>
      </c>
      <c r="D80" s="74" t="s">
        <v>95</v>
      </c>
      <c r="E80" s="42"/>
      <c r="F80" s="123"/>
      <c r="G80" s="43">
        <v>0</v>
      </c>
      <c r="H80" s="44">
        <f t="shared" si="4"/>
        <v>0</v>
      </c>
    </row>
    <row r="81" spans="1:44" s="3" customFormat="1" x14ac:dyDescent="0.35">
      <c r="A81" s="1"/>
      <c r="B81" s="1"/>
      <c r="C81" s="30" t="s">
        <v>181</v>
      </c>
      <c r="D81" s="16" t="s">
        <v>127</v>
      </c>
      <c r="E81" s="17" t="s">
        <v>2</v>
      </c>
      <c r="F81" s="110"/>
      <c r="G81" s="20">
        <v>2</v>
      </c>
      <c r="H81" s="21">
        <f t="shared" si="4"/>
        <v>0</v>
      </c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s="3" customFormat="1" x14ac:dyDescent="0.35">
      <c r="A82" s="1"/>
      <c r="B82" s="1"/>
      <c r="C82" s="30" t="s">
        <v>182</v>
      </c>
      <c r="D82" s="16" t="s">
        <v>128</v>
      </c>
      <c r="E82" s="17" t="s">
        <v>2</v>
      </c>
      <c r="F82" s="110"/>
      <c r="G82" s="20">
        <v>1</v>
      </c>
      <c r="H82" s="21">
        <f t="shared" si="4"/>
        <v>0</v>
      </c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s="3" customFormat="1" ht="18" customHeight="1" x14ac:dyDescent="0.35">
      <c r="A83" s="1"/>
      <c r="B83" s="1"/>
      <c r="C83" s="30" t="s">
        <v>183</v>
      </c>
      <c r="D83" s="16" t="s">
        <v>129</v>
      </c>
      <c r="E83" s="17" t="s">
        <v>2</v>
      </c>
      <c r="F83" s="110"/>
      <c r="G83" s="20">
        <v>1</v>
      </c>
      <c r="H83" s="21">
        <f t="shared" si="4"/>
        <v>0</v>
      </c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s="3" customFormat="1" ht="18" customHeight="1" x14ac:dyDescent="0.35">
      <c r="A84" s="1"/>
      <c r="B84" s="1"/>
      <c r="C84" s="30" t="s">
        <v>184</v>
      </c>
      <c r="D84" s="16" t="s">
        <v>130</v>
      </c>
      <c r="E84" s="17" t="s">
        <v>2</v>
      </c>
      <c r="F84" s="110"/>
      <c r="G84" s="20">
        <v>1</v>
      </c>
      <c r="H84" s="21">
        <f t="shared" si="4"/>
        <v>0</v>
      </c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s="3" customFormat="1" ht="18" customHeight="1" x14ac:dyDescent="0.35">
      <c r="A85" s="1"/>
      <c r="B85" s="1"/>
      <c r="C85" s="30" t="s">
        <v>185</v>
      </c>
      <c r="D85" s="16" t="s">
        <v>186</v>
      </c>
      <c r="E85" s="17" t="s">
        <v>2</v>
      </c>
      <c r="F85" s="110"/>
      <c r="G85" s="20">
        <v>1</v>
      </c>
      <c r="H85" s="21">
        <f t="shared" si="4"/>
        <v>0</v>
      </c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s="3" customFormat="1" ht="18" customHeight="1" x14ac:dyDescent="0.35">
      <c r="A86" s="1"/>
      <c r="B86" s="1"/>
      <c r="C86" s="13">
        <v>606</v>
      </c>
      <c r="D86" s="161" t="s">
        <v>411</v>
      </c>
      <c r="E86" s="60" t="s">
        <v>353</v>
      </c>
      <c r="F86" s="125"/>
      <c r="G86" s="171"/>
      <c r="H86" s="21">
        <f>SUM(H72:H85)*G86</f>
        <v>0</v>
      </c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s="8" customFormat="1" ht="15" thickBot="1" x14ac:dyDescent="0.4">
      <c r="A87" s="1"/>
      <c r="B87" s="1"/>
      <c r="C87" s="31"/>
      <c r="D87" s="32" t="s">
        <v>90</v>
      </c>
      <c r="E87" s="33"/>
      <c r="F87" s="116"/>
      <c r="G87" s="34"/>
      <c r="H87" s="7">
        <f>SUM(H71:H86)</f>
        <v>0</v>
      </c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ht="10.4" customHeight="1" x14ac:dyDescent="0.35">
      <c r="C88" s="35"/>
      <c r="D88" s="36"/>
      <c r="E88" s="37"/>
      <c r="F88" s="117"/>
      <c r="G88" s="38"/>
      <c r="H88" s="39">
        <f t="shared" ref="H88:H89" si="5">+G88*F88</f>
        <v>0</v>
      </c>
    </row>
    <row r="89" spans="1:44" s="6" customFormat="1" x14ac:dyDescent="0.35">
      <c r="A89" s="4"/>
      <c r="B89" s="10"/>
      <c r="C89" s="22" t="s">
        <v>251</v>
      </c>
      <c r="D89" s="40"/>
      <c r="E89" s="24"/>
      <c r="F89" s="111"/>
      <c r="G89" s="25"/>
      <c r="H89" s="26">
        <f t="shared" si="5"/>
        <v>0</v>
      </c>
      <c r="I89" s="5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:44" s="6" customFormat="1" x14ac:dyDescent="0.35">
      <c r="A90" s="4"/>
      <c r="B90" s="10"/>
      <c r="C90" s="41">
        <v>701</v>
      </c>
      <c r="D90" s="14" t="s">
        <v>109</v>
      </c>
      <c r="E90" s="42"/>
      <c r="F90" s="118"/>
      <c r="G90" s="43"/>
      <c r="H90" s="44"/>
      <c r="I90" s="5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:44" s="6" customFormat="1" x14ac:dyDescent="0.35">
      <c r="A91" s="4"/>
      <c r="B91" s="10"/>
      <c r="C91" s="30" t="s">
        <v>131</v>
      </c>
      <c r="D91" s="16" t="s">
        <v>110</v>
      </c>
      <c r="E91" s="57"/>
      <c r="F91" s="110"/>
      <c r="G91" s="57"/>
      <c r="H91" s="110"/>
      <c r="I91" s="5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:44" s="6" customFormat="1" x14ac:dyDescent="0.35">
      <c r="A92" s="4"/>
      <c r="B92" s="10"/>
      <c r="C92" s="30" t="s">
        <v>384</v>
      </c>
      <c r="D92" s="16" t="s">
        <v>383</v>
      </c>
      <c r="E92" s="57" t="s">
        <v>3</v>
      </c>
      <c r="F92" s="110"/>
      <c r="G92" s="57">
        <v>268</v>
      </c>
      <c r="H92" s="110">
        <f t="shared" ref="H92:H104" si="6">+G92*F92</f>
        <v>0</v>
      </c>
      <c r="I92" s="5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:44" s="6" customFormat="1" x14ac:dyDescent="0.35">
      <c r="A93" s="4"/>
      <c r="B93" s="10"/>
      <c r="C93" s="41">
        <v>702</v>
      </c>
      <c r="D93" s="14" t="s">
        <v>111</v>
      </c>
      <c r="E93" s="42"/>
      <c r="F93" s="118"/>
      <c r="G93" s="43"/>
      <c r="H93" s="44">
        <f t="shared" si="6"/>
        <v>0</v>
      </c>
      <c r="I93" s="5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:44" s="6" customFormat="1" x14ac:dyDescent="0.35">
      <c r="A94" s="4"/>
      <c r="B94" s="10"/>
      <c r="C94" s="30" t="s">
        <v>132</v>
      </c>
      <c r="D94" s="82" t="s">
        <v>339</v>
      </c>
      <c r="E94" s="57" t="s">
        <v>43</v>
      </c>
      <c r="F94" s="110"/>
      <c r="G94" s="58">
        <f>0.7*0.2*(G95)+0.8*0.2*(G96)</f>
        <v>125.70799999999998</v>
      </c>
      <c r="H94" s="110">
        <f t="shared" si="6"/>
        <v>0</v>
      </c>
      <c r="I94" s="5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:44" s="6" customFormat="1" x14ac:dyDescent="0.35">
      <c r="A95" s="4"/>
      <c r="B95" s="10"/>
      <c r="C95" s="30" t="s">
        <v>151</v>
      </c>
      <c r="D95" s="82" t="s">
        <v>112</v>
      </c>
      <c r="E95" s="57" t="s">
        <v>3</v>
      </c>
      <c r="F95" s="110"/>
      <c r="G95" s="58">
        <v>842.6</v>
      </c>
      <c r="H95" s="110">
        <f t="shared" si="6"/>
        <v>0</v>
      </c>
      <c r="I95" s="5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:44" s="6" customFormat="1" x14ac:dyDescent="0.35">
      <c r="A96" s="4"/>
      <c r="B96" s="10"/>
      <c r="C96" s="30" t="s">
        <v>326</v>
      </c>
      <c r="D96" s="82" t="s">
        <v>113</v>
      </c>
      <c r="E96" s="57" t="s">
        <v>3</v>
      </c>
      <c r="F96" s="110"/>
      <c r="G96" s="58">
        <v>48.4</v>
      </c>
      <c r="H96" s="110">
        <f t="shared" si="6"/>
        <v>0</v>
      </c>
      <c r="I96" s="5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:44" s="6" customFormat="1" x14ac:dyDescent="0.35">
      <c r="A97" s="4"/>
      <c r="B97" s="10"/>
      <c r="C97" s="41">
        <v>703</v>
      </c>
      <c r="D97" s="14" t="s">
        <v>114</v>
      </c>
      <c r="E97" s="42"/>
      <c r="F97" s="118"/>
      <c r="G97" s="43"/>
      <c r="H97" s="44">
        <f t="shared" si="6"/>
        <v>0</v>
      </c>
      <c r="I97" s="5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:44" s="6" customFormat="1" x14ac:dyDescent="0.35">
      <c r="A98" s="4"/>
      <c r="B98" s="10"/>
      <c r="C98" s="30" t="s">
        <v>134</v>
      </c>
      <c r="D98" s="168" t="s">
        <v>386</v>
      </c>
      <c r="E98" s="163" t="s">
        <v>2</v>
      </c>
      <c r="F98" s="164"/>
      <c r="G98" s="57">
        <v>2</v>
      </c>
      <c r="H98" s="110">
        <f t="shared" si="6"/>
        <v>0</v>
      </c>
      <c r="I98" s="5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:44" s="6" customFormat="1" ht="25" x14ac:dyDescent="0.35">
      <c r="A99" s="4"/>
      <c r="B99" s="10"/>
      <c r="C99" s="30" t="s">
        <v>152</v>
      </c>
      <c r="D99" s="169" t="s">
        <v>385</v>
      </c>
      <c r="E99" s="163" t="s">
        <v>2</v>
      </c>
      <c r="F99" s="164"/>
      <c r="G99" s="57">
        <v>2</v>
      </c>
      <c r="H99" s="110">
        <f t="shared" si="6"/>
        <v>0</v>
      </c>
      <c r="I99" s="5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:44" s="6" customFormat="1" x14ac:dyDescent="0.35">
      <c r="A100" s="4"/>
      <c r="B100" s="10"/>
      <c r="C100" s="30" t="s">
        <v>153</v>
      </c>
      <c r="D100" s="170" t="s">
        <v>388</v>
      </c>
      <c r="E100" s="163" t="s">
        <v>2</v>
      </c>
      <c r="F100" s="164"/>
      <c r="G100" s="57">
        <v>4</v>
      </c>
      <c r="H100" s="110">
        <f t="shared" si="6"/>
        <v>0</v>
      </c>
      <c r="I100" s="5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:44" s="6" customFormat="1" x14ac:dyDescent="0.35">
      <c r="A101" s="4"/>
      <c r="B101" s="10"/>
      <c r="C101" s="30" t="s">
        <v>340</v>
      </c>
      <c r="D101" s="170" t="s">
        <v>390</v>
      </c>
      <c r="E101" s="163" t="s">
        <v>2</v>
      </c>
      <c r="F101" s="164"/>
      <c r="G101" s="57">
        <v>2</v>
      </c>
      <c r="H101" s="110">
        <f t="shared" si="6"/>
        <v>0</v>
      </c>
      <c r="I101" s="5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44" s="6" customFormat="1" x14ac:dyDescent="0.35">
      <c r="A102" s="4"/>
      <c r="B102" s="10"/>
      <c r="C102" s="30" t="s">
        <v>443</v>
      </c>
      <c r="D102" s="170" t="s">
        <v>444</v>
      </c>
      <c r="E102" s="163" t="s">
        <v>2</v>
      </c>
      <c r="F102" s="164"/>
      <c r="G102" s="57">
        <v>2</v>
      </c>
      <c r="H102" s="110">
        <f t="shared" ref="H102" si="7">+G102*F102</f>
        <v>0</v>
      </c>
      <c r="I102" s="5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:44" s="6" customFormat="1" x14ac:dyDescent="0.35">
      <c r="A103" s="4"/>
      <c r="B103" s="10"/>
      <c r="C103" s="13">
        <v>704</v>
      </c>
      <c r="D103" s="170" t="s">
        <v>115</v>
      </c>
      <c r="E103" s="163" t="s">
        <v>2</v>
      </c>
      <c r="F103" s="164"/>
      <c r="G103" s="57">
        <v>1</v>
      </c>
      <c r="H103" s="110">
        <f t="shared" si="6"/>
        <v>0</v>
      </c>
      <c r="I103" s="5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:44" s="6" customFormat="1" x14ac:dyDescent="0.35">
      <c r="A104" s="4"/>
      <c r="B104" s="10"/>
      <c r="C104" s="13">
        <v>705</v>
      </c>
      <c r="D104" s="170" t="s">
        <v>445</v>
      </c>
      <c r="E104" s="163" t="s">
        <v>2</v>
      </c>
      <c r="F104" s="164"/>
      <c r="G104" s="57">
        <v>2</v>
      </c>
      <c r="H104" s="187">
        <f t="shared" si="6"/>
        <v>0</v>
      </c>
      <c r="I104" s="5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:44" s="6" customFormat="1" x14ac:dyDescent="0.35">
      <c r="A105" s="4"/>
      <c r="B105" s="10"/>
      <c r="C105" s="13">
        <v>706</v>
      </c>
      <c r="D105" s="9" t="s">
        <v>358</v>
      </c>
      <c r="E105" s="86" t="s">
        <v>353</v>
      </c>
      <c r="F105" s="110"/>
      <c r="G105" s="171"/>
      <c r="H105" s="21">
        <f>SUM(H90:H103)*G105</f>
        <v>0</v>
      </c>
      <c r="I105" s="5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:44" s="8" customFormat="1" ht="15" thickBot="1" x14ac:dyDescent="0.4">
      <c r="A106" s="1"/>
      <c r="B106" s="1"/>
      <c r="C106" s="31"/>
      <c r="D106" s="32" t="s">
        <v>117</v>
      </c>
      <c r="E106" s="33"/>
      <c r="F106" s="116"/>
      <c r="G106" s="34"/>
      <c r="H106" s="7">
        <f>SUM(H90:H105)</f>
        <v>0</v>
      </c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x14ac:dyDescent="0.35">
      <c r="C107" s="75"/>
      <c r="D107" s="84"/>
      <c r="E107" s="60"/>
      <c r="F107" s="125"/>
      <c r="G107" s="66"/>
      <c r="H107" s="85">
        <f t="shared" ref="H107:H119" si="8">+G107*F107</f>
        <v>0</v>
      </c>
    </row>
    <row r="108" spans="1:44" s="6" customFormat="1" x14ac:dyDescent="0.35">
      <c r="A108" s="4"/>
      <c r="B108" s="10"/>
      <c r="C108" s="22" t="s">
        <v>79</v>
      </c>
      <c r="D108" s="40"/>
      <c r="E108" s="24"/>
      <c r="F108" s="111"/>
      <c r="G108" s="25"/>
      <c r="H108" s="26">
        <f t="shared" si="8"/>
        <v>0</v>
      </c>
      <c r="I108" s="5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</row>
    <row r="109" spans="1:44" s="6" customFormat="1" x14ac:dyDescent="0.35">
      <c r="A109" s="4"/>
      <c r="B109" s="10"/>
      <c r="C109" s="13">
        <v>801</v>
      </c>
      <c r="D109" s="9" t="s">
        <v>422</v>
      </c>
      <c r="E109" s="17" t="s">
        <v>3</v>
      </c>
      <c r="F109" s="110"/>
      <c r="G109" s="20">
        <v>3042</v>
      </c>
      <c r="H109" s="21">
        <f t="shared" si="8"/>
        <v>0</v>
      </c>
      <c r="I109" s="5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</row>
    <row r="110" spans="1:44" s="6" customFormat="1" x14ac:dyDescent="0.35">
      <c r="A110" s="4"/>
      <c r="B110" s="10"/>
      <c r="C110" s="13">
        <v>802</v>
      </c>
      <c r="D110" s="9" t="s">
        <v>423</v>
      </c>
      <c r="E110" s="17" t="s">
        <v>1</v>
      </c>
      <c r="F110" s="110"/>
      <c r="G110" s="20">
        <f>+G118</f>
        <v>44</v>
      </c>
      <c r="H110" s="21">
        <f t="shared" si="8"/>
        <v>0</v>
      </c>
      <c r="I110" s="5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</row>
    <row r="111" spans="1:44" s="6" customFormat="1" x14ac:dyDescent="0.35">
      <c r="A111" s="4"/>
      <c r="B111" s="10"/>
      <c r="C111" s="41">
        <v>803</v>
      </c>
      <c r="D111" s="14" t="s">
        <v>190</v>
      </c>
      <c r="E111" s="42"/>
      <c r="F111" s="118"/>
      <c r="G111" s="43">
        <v>0</v>
      </c>
      <c r="H111" s="44">
        <f t="shared" si="8"/>
        <v>0</v>
      </c>
      <c r="I111" s="5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</row>
    <row r="112" spans="1:44" s="6" customFormat="1" x14ac:dyDescent="0.35">
      <c r="A112" s="4"/>
      <c r="B112" s="10"/>
      <c r="C112" s="30" t="s">
        <v>187</v>
      </c>
      <c r="D112" s="9" t="s">
        <v>136</v>
      </c>
      <c r="E112" s="17" t="s">
        <v>3</v>
      </c>
      <c r="F112" s="110"/>
      <c r="G112" s="20">
        <v>814</v>
      </c>
      <c r="H112" s="21">
        <f t="shared" si="8"/>
        <v>0</v>
      </c>
      <c r="I112" s="5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</row>
    <row r="113" spans="1:44" s="6" customFormat="1" x14ac:dyDescent="0.35">
      <c r="A113" s="4"/>
      <c r="B113" s="10"/>
      <c r="C113" s="30" t="s">
        <v>188</v>
      </c>
      <c r="D113" s="9" t="s">
        <v>140</v>
      </c>
      <c r="E113" s="17" t="s">
        <v>3</v>
      </c>
      <c r="F113" s="110"/>
      <c r="G113" s="20">
        <v>132</v>
      </c>
      <c r="H113" s="21">
        <f t="shared" si="8"/>
        <v>0</v>
      </c>
      <c r="I113" s="5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</row>
    <row r="114" spans="1:44" s="6" customFormat="1" x14ac:dyDescent="0.35">
      <c r="A114" s="4"/>
      <c r="B114" s="10"/>
      <c r="C114" s="30" t="s">
        <v>189</v>
      </c>
      <c r="D114" s="9" t="s">
        <v>135</v>
      </c>
      <c r="E114" s="17" t="s">
        <v>3</v>
      </c>
      <c r="F114" s="110"/>
      <c r="G114" s="20">
        <v>324.5</v>
      </c>
      <c r="H114" s="21">
        <f t="shared" si="8"/>
        <v>0</v>
      </c>
      <c r="I114" s="5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</row>
    <row r="115" spans="1:44" s="6" customFormat="1" ht="13.5" customHeight="1" x14ac:dyDescent="0.35">
      <c r="A115" s="4"/>
      <c r="B115" s="10"/>
      <c r="C115" s="30" t="s">
        <v>328</v>
      </c>
      <c r="D115" s="9" t="s">
        <v>138</v>
      </c>
      <c r="E115" s="17" t="s">
        <v>3</v>
      </c>
      <c r="F115" s="110"/>
      <c r="G115" s="20">
        <v>814</v>
      </c>
      <c r="H115" s="21">
        <f t="shared" si="8"/>
        <v>0</v>
      </c>
      <c r="I115" s="5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</row>
    <row r="116" spans="1:44" s="6" customFormat="1" x14ac:dyDescent="0.35">
      <c r="A116" s="4"/>
      <c r="B116" s="10"/>
      <c r="C116" s="30" t="s">
        <v>329</v>
      </c>
      <c r="D116" s="9" t="s">
        <v>139</v>
      </c>
      <c r="E116" s="17" t="s">
        <v>3</v>
      </c>
      <c r="F116" s="110"/>
      <c r="G116" s="20">
        <v>957</v>
      </c>
      <c r="H116" s="21">
        <f t="shared" si="8"/>
        <v>0</v>
      </c>
      <c r="I116" s="5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</row>
    <row r="117" spans="1:44" x14ac:dyDescent="0.35">
      <c r="C117" s="41">
        <v>804</v>
      </c>
      <c r="D117" s="14" t="s">
        <v>191</v>
      </c>
      <c r="E117" s="42"/>
      <c r="F117" s="118"/>
      <c r="G117" s="43">
        <v>0</v>
      </c>
      <c r="H117" s="44">
        <f t="shared" si="8"/>
        <v>0</v>
      </c>
    </row>
    <row r="118" spans="1:44" x14ac:dyDescent="0.35">
      <c r="C118" s="30" t="s">
        <v>330</v>
      </c>
      <c r="D118" s="9" t="s">
        <v>25</v>
      </c>
      <c r="E118" s="17" t="s">
        <v>1</v>
      </c>
      <c r="F118" s="110"/>
      <c r="G118" s="20">
        <v>44</v>
      </c>
      <c r="H118" s="21">
        <f t="shared" si="8"/>
        <v>0</v>
      </c>
    </row>
    <row r="119" spans="1:44" x14ac:dyDescent="0.35">
      <c r="C119" s="13">
        <v>805</v>
      </c>
      <c r="D119" s="9" t="s">
        <v>338</v>
      </c>
      <c r="E119" s="17" t="s">
        <v>2</v>
      </c>
      <c r="F119" s="110"/>
      <c r="G119" s="20">
        <v>5</v>
      </c>
      <c r="H119" s="21">
        <f t="shared" si="8"/>
        <v>0</v>
      </c>
    </row>
    <row r="120" spans="1:44" ht="15" customHeight="1" x14ac:dyDescent="0.35">
      <c r="C120" s="13">
        <v>806</v>
      </c>
      <c r="D120" s="9" t="s">
        <v>359</v>
      </c>
      <c r="E120" s="17" t="s">
        <v>353</v>
      </c>
      <c r="F120" s="110"/>
      <c r="G120" s="171"/>
      <c r="H120" s="21">
        <f>SUM(H109:H119)*G120</f>
        <v>0</v>
      </c>
    </row>
    <row r="121" spans="1:44" s="8" customFormat="1" ht="15" thickBot="1" x14ac:dyDescent="0.4">
      <c r="A121" s="1"/>
      <c r="B121" s="1"/>
      <c r="C121" s="31"/>
      <c r="D121" s="32" t="s">
        <v>40</v>
      </c>
      <c r="E121" s="33"/>
      <c r="F121" s="116"/>
      <c r="G121" s="34"/>
      <c r="H121" s="7">
        <f>SUM(H108:H120)</f>
        <v>0</v>
      </c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s="3" customFormat="1" x14ac:dyDescent="0.35">
      <c r="A122" s="1"/>
      <c r="B122" s="1"/>
      <c r="C122" s="75"/>
      <c r="D122" s="67"/>
      <c r="E122" s="60"/>
      <c r="F122" s="125"/>
      <c r="G122" s="66"/>
      <c r="H122" s="79">
        <f t="shared" ref="H122:H129" si="9">+G122*F122</f>
        <v>0</v>
      </c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s="6" customFormat="1" x14ac:dyDescent="0.35">
      <c r="A123" s="4"/>
      <c r="B123" s="10"/>
      <c r="C123" s="22" t="s">
        <v>118</v>
      </c>
      <c r="D123" s="40"/>
      <c r="E123" s="24"/>
      <c r="F123" s="111"/>
      <c r="G123" s="25"/>
      <c r="H123" s="26">
        <f t="shared" si="9"/>
        <v>0</v>
      </c>
      <c r="I123" s="5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</row>
    <row r="124" spans="1:44" s="4" customFormat="1" x14ac:dyDescent="0.35">
      <c r="B124" s="10"/>
      <c r="C124" s="13"/>
      <c r="D124" s="106" t="s">
        <v>119</v>
      </c>
      <c r="E124" s="17"/>
      <c r="F124" s="110"/>
      <c r="G124" s="20">
        <v>0</v>
      </c>
      <c r="H124" s="21">
        <f t="shared" si="9"/>
        <v>0</v>
      </c>
      <c r="I124" s="5"/>
    </row>
    <row r="125" spans="1:44" x14ac:dyDescent="0.35">
      <c r="C125" s="41">
        <v>904</v>
      </c>
      <c r="D125" s="14" t="s">
        <v>141</v>
      </c>
      <c r="E125" s="42"/>
      <c r="F125" s="118"/>
      <c r="G125" s="43">
        <v>0</v>
      </c>
      <c r="H125" s="44">
        <f t="shared" si="9"/>
        <v>0</v>
      </c>
    </row>
    <row r="126" spans="1:44" s="4" customFormat="1" x14ac:dyDescent="0.35">
      <c r="B126" s="10"/>
      <c r="C126" s="30" t="s">
        <v>446</v>
      </c>
      <c r="D126" s="9" t="s">
        <v>162</v>
      </c>
      <c r="E126" s="17" t="s">
        <v>2</v>
      </c>
      <c r="F126" s="110"/>
      <c r="G126" s="20">
        <v>1</v>
      </c>
      <c r="H126" s="21">
        <f t="shared" si="9"/>
        <v>0</v>
      </c>
      <c r="I126" s="5"/>
    </row>
    <row r="127" spans="1:44" x14ac:dyDescent="0.35">
      <c r="C127" s="30" t="s">
        <v>447</v>
      </c>
      <c r="D127" s="9" t="s">
        <v>147</v>
      </c>
      <c r="E127" s="17" t="s">
        <v>2</v>
      </c>
      <c r="F127" s="110"/>
      <c r="G127" s="20">
        <v>1</v>
      </c>
      <c r="H127" s="21">
        <f t="shared" si="9"/>
        <v>0</v>
      </c>
    </row>
    <row r="128" spans="1:44" x14ac:dyDescent="0.35">
      <c r="C128" s="13">
        <v>906</v>
      </c>
      <c r="D128" s="9" t="s">
        <v>392</v>
      </c>
      <c r="E128" s="17" t="s">
        <v>2</v>
      </c>
      <c r="F128" s="110"/>
      <c r="G128" s="20">
        <v>1</v>
      </c>
      <c r="H128" s="21">
        <f t="shared" si="9"/>
        <v>0</v>
      </c>
    </row>
    <row r="129" spans="1:44" s="3" customFormat="1" x14ac:dyDescent="0.35">
      <c r="A129" s="1"/>
      <c r="B129" s="1"/>
      <c r="C129" s="13">
        <v>907</v>
      </c>
      <c r="D129" s="9" t="s">
        <v>148</v>
      </c>
      <c r="E129" s="17" t="s">
        <v>2</v>
      </c>
      <c r="F129" s="110"/>
      <c r="G129" s="20">
        <v>1</v>
      </c>
      <c r="H129" s="21">
        <f t="shared" si="9"/>
        <v>0</v>
      </c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ht="15" customHeight="1" thickBot="1" x14ac:dyDescent="0.4">
      <c r="C130" s="13">
        <v>908</v>
      </c>
      <c r="D130" s="9" t="s">
        <v>451</v>
      </c>
      <c r="E130" s="17" t="s">
        <v>353</v>
      </c>
      <c r="F130" s="110"/>
      <c r="G130" s="171"/>
      <c r="H130" s="21">
        <f>SUM(H124:H129)*G130</f>
        <v>0</v>
      </c>
    </row>
    <row r="131" spans="1:44" s="8" customFormat="1" ht="15" thickBot="1" x14ac:dyDescent="0.4">
      <c r="A131" s="1"/>
      <c r="B131" s="1"/>
      <c r="C131" s="100"/>
      <c r="D131" s="101" t="s">
        <v>121</v>
      </c>
      <c r="E131" s="102"/>
      <c r="F131" s="127"/>
      <c r="G131" s="103"/>
      <c r="H131" s="104">
        <f>SUM(H126:H130)</f>
        <v>0</v>
      </c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x14ac:dyDescent="0.35">
      <c r="C132" s="22" t="s">
        <v>197</v>
      </c>
      <c r="D132" s="22"/>
      <c r="E132" s="24"/>
      <c r="F132" s="24"/>
      <c r="G132" s="24"/>
      <c r="H132" s="26">
        <f t="shared" ref="H132:H176" si="10">+G132*F132</f>
        <v>0</v>
      </c>
    </row>
    <row r="133" spans="1:44" x14ac:dyDescent="0.35">
      <c r="C133" s="27"/>
      <c r="D133" s="140" t="s">
        <v>198</v>
      </c>
      <c r="E133" s="15"/>
      <c r="F133" s="15"/>
      <c r="G133" s="15"/>
      <c r="H133" s="29">
        <f t="shared" si="10"/>
        <v>0</v>
      </c>
    </row>
    <row r="134" spans="1:44" x14ac:dyDescent="0.35">
      <c r="C134" s="13">
        <v>1001</v>
      </c>
      <c r="D134" s="142" t="s">
        <v>199</v>
      </c>
      <c r="E134" s="17" t="s">
        <v>2</v>
      </c>
      <c r="F134" s="141"/>
      <c r="G134" s="17">
        <v>1</v>
      </c>
      <c r="H134" s="21">
        <f t="shared" si="10"/>
        <v>0</v>
      </c>
    </row>
    <row r="135" spans="1:44" x14ac:dyDescent="0.35">
      <c r="C135" s="13">
        <v>1002</v>
      </c>
      <c r="D135" s="142" t="s">
        <v>200</v>
      </c>
      <c r="E135" s="17" t="s">
        <v>2</v>
      </c>
      <c r="F135" s="141"/>
      <c r="G135" s="17">
        <v>1</v>
      </c>
      <c r="H135" s="21">
        <f t="shared" si="10"/>
        <v>0</v>
      </c>
    </row>
    <row r="136" spans="1:44" x14ac:dyDescent="0.35">
      <c r="C136" s="13">
        <v>1003</v>
      </c>
      <c r="D136" s="142" t="s">
        <v>201</v>
      </c>
      <c r="E136" s="17" t="s">
        <v>202</v>
      </c>
      <c r="F136" s="141"/>
      <c r="G136" s="17">
        <v>1</v>
      </c>
      <c r="H136" s="21">
        <f t="shared" si="10"/>
        <v>0</v>
      </c>
    </row>
    <row r="137" spans="1:44" x14ac:dyDescent="0.35">
      <c r="C137" s="13">
        <v>1004</v>
      </c>
      <c r="D137" s="142" t="s">
        <v>203</v>
      </c>
      <c r="E137" s="17" t="s">
        <v>202</v>
      </c>
      <c r="F137" s="141"/>
      <c r="G137" s="17">
        <v>1</v>
      </c>
      <c r="H137" s="21">
        <f t="shared" si="10"/>
        <v>0</v>
      </c>
    </row>
    <row r="138" spans="1:44" x14ac:dyDescent="0.35">
      <c r="C138" s="13">
        <v>1005</v>
      </c>
      <c r="D138" s="142" t="s">
        <v>204</v>
      </c>
      <c r="E138" s="17" t="s">
        <v>2</v>
      </c>
      <c r="F138" s="141"/>
      <c r="G138" s="17">
        <v>1</v>
      </c>
      <c r="H138" s="21">
        <f t="shared" si="10"/>
        <v>0</v>
      </c>
    </row>
    <row r="139" spans="1:44" x14ac:dyDescent="0.35">
      <c r="C139" s="13">
        <v>1006</v>
      </c>
      <c r="D139" s="142" t="s">
        <v>205</v>
      </c>
      <c r="E139" s="17" t="s">
        <v>202</v>
      </c>
      <c r="F139" s="141"/>
      <c r="G139" s="17">
        <v>1</v>
      </c>
      <c r="H139" s="21">
        <f t="shared" si="10"/>
        <v>0</v>
      </c>
    </row>
    <row r="140" spans="1:44" x14ac:dyDescent="0.35">
      <c r="C140" s="27"/>
      <c r="D140" s="140" t="s">
        <v>206</v>
      </c>
      <c r="E140" s="15"/>
      <c r="F140" s="15"/>
      <c r="G140" s="15"/>
      <c r="H140" s="29">
        <f t="shared" si="10"/>
        <v>0</v>
      </c>
    </row>
    <row r="141" spans="1:44" x14ac:dyDescent="0.35">
      <c r="C141" s="13">
        <f>C139+1</f>
        <v>1007</v>
      </c>
      <c r="D141" s="142" t="s">
        <v>332</v>
      </c>
      <c r="E141" s="17" t="s">
        <v>2</v>
      </c>
      <c r="F141" s="141"/>
      <c r="G141" s="17">
        <v>2</v>
      </c>
      <c r="H141" s="21">
        <f t="shared" si="10"/>
        <v>0</v>
      </c>
    </row>
    <row r="142" spans="1:44" x14ac:dyDescent="0.35">
      <c r="C142" s="13">
        <f>C141+1</f>
        <v>1008</v>
      </c>
      <c r="D142" s="142" t="s">
        <v>207</v>
      </c>
      <c r="E142" s="17" t="s">
        <v>2</v>
      </c>
      <c r="F142" s="141"/>
      <c r="G142" s="17">
        <v>3</v>
      </c>
      <c r="H142" s="21">
        <f t="shared" si="10"/>
        <v>0</v>
      </c>
    </row>
    <row r="143" spans="1:44" x14ac:dyDescent="0.35">
      <c r="C143" s="13">
        <f t="shared" ref="C143:C158" si="11">C142+1</f>
        <v>1009</v>
      </c>
      <c r="D143" s="142" t="s">
        <v>333</v>
      </c>
      <c r="E143" s="17" t="s">
        <v>2</v>
      </c>
      <c r="F143" s="141"/>
      <c r="G143" s="17">
        <v>1</v>
      </c>
      <c r="H143" s="21">
        <f t="shared" si="10"/>
        <v>0</v>
      </c>
    </row>
    <row r="144" spans="1:44" x14ac:dyDescent="0.35">
      <c r="C144" s="13">
        <f t="shared" si="11"/>
        <v>1010</v>
      </c>
      <c r="D144" s="142" t="s">
        <v>208</v>
      </c>
      <c r="E144" s="17" t="s">
        <v>2</v>
      </c>
      <c r="F144" s="141"/>
      <c r="G144" s="17">
        <v>2</v>
      </c>
      <c r="H144" s="21">
        <f t="shared" si="10"/>
        <v>0</v>
      </c>
    </row>
    <row r="145" spans="3:8" x14ac:dyDescent="0.35">
      <c r="C145" s="13">
        <f t="shared" si="11"/>
        <v>1011</v>
      </c>
      <c r="D145" s="142" t="s">
        <v>209</v>
      </c>
      <c r="E145" s="17" t="s">
        <v>2</v>
      </c>
      <c r="F145" s="141"/>
      <c r="G145" s="17">
        <v>3</v>
      </c>
      <c r="H145" s="21">
        <f t="shared" si="10"/>
        <v>0</v>
      </c>
    </row>
    <row r="146" spans="3:8" x14ac:dyDescent="0.35">
      <c r="C146" s="13">
        <f t="shared" si="11"/>
        <v>1012</v>
      </c>
      <c r="D146" s="142" t="s">
        <v>210</v>
      </c>
      <c r="E146" s="17" t="s">
        <v>2</v>
      </c>
      <c r="F146" s="141"/>
      <c r="G146" s="17">
        <v>5</v>
      </c>
      <c r="H146" s="21">
        <f t="shared" si="10"/>
        <v>0</v>
      </c>
    </row>
    <row r="147" spans="3:8" x14ac:dyDescent="0.35">
      <c r="C147" s="13">
        <f t="shared" si="11"/>
        <v>1013</v>
      </c>
      <c r="D147" s="142" t="s">
        <v>211</v>
      </c>
      <c r="E147" s="17" t="s">
        <v>2</v>
      </c>
      <c r="F147" s="141"/>
      <c r="G147" s="17">
        <v>2</v>
      </c>
      <c r="H147" s="21">
        <f t="shared" si="10"/>
        <v>0</v>
      </c>
    </row>
    <row r="148" spans="3:8" x14ac:dyDescent="0.35">
      <c r="C148" s="13">
        <f t="shared" si="11"/>
        <v>1014</v>
      </c>
      <c r="D148" s="142" t="s">
        <v>212</v>
      </c>
      <c r="E148" s="17" t="s">
        <v>2</v>
      </c>
      <c r="F148" s="141"/>
      <c r="G148" s="17">
        <v>2</v>
      </c>
      <c r="H148" s="21">
        <f t="shared" si="10"/>
        <v>0</v>
      </c>
    </row>
    <row r="149" spans="3:8" x14ac:dyDescent="0.35">
      <c r="C149" s="13">
        <f t="shared" si="11"/>
        <v>1015</v>
      </c>
      <c r="D149" s="142" t="s">
        <v>213</v>
      </c>
      <c r="E149" s="17" t="s">
        <v>2</v>
      </c>
      <c r="F149" s="141"/>
      <c r="G149" s="17">
        <v>1</v>
      </c>
      <c r="H149" s="21">
        <f t="shared" si="10"/>
        <v>0</v>
      </c>
    </row>
    <row r="150" spans="3:8" x14ac:dyDescent="0.35">
      <c r="C150" s="13">
        <f t="shared" si="11"/>
        <v>1016</v>
      </c>
      <c r="D150" s="142" t="s">
        <v>214</v>
      </c>
      <c r="E150" s="17" t="s">
        <v>2</v>
      </c>
      <c r="F150" s="141"/>
      <c r="G150" s="17">
        <v>2</v>
      </c>
      <c r="H150" s="21">
        <f t="shared" si="10"/>
        <v>0</v>
      </c>
    </row>
    <row r="151" spans="3:8" x14ac:dyDescent="0.35">
      <c r="C151" s="13">
        <f t="shared" si="11"/>
        <v>1017</v>
      </c>
      <c r="D151" s="142" t="s">
        <v>215</v>
      </c>
      <c r="E151" s="17" t="s">
        <v>2</v>
      </c>
      <c r="F151" s="141"/>
      <c r="G151" s="17">
        <v>2</v>
      </c>
      <c r="H151" s="21">
        <f t="shared" si="10"/>
        <v>0</v>
      </c>
    </row>
    <row r="152" spans="3:8" x14ac:dyDescent="0.35">
      <c r="C152" s="13">
        <f t="shared" si="11"/>
        <v>1018</v>
      </c>
      <c r="D152" s="142" t="s">
        <v>216</v>
      </c>
      <c r="E152" s="17" t="s">
        <v>2</v>
      </c>
      <c r="F152" s="141"/>
      <c r="G152" s="17">
        <v>2</v>
      </c>
      <c r="H152" s="21">
        <f t="shared" si="10"/>
        <v>0</v>
      </c>
    </row>
    <row r="153" spans="3:8" x14ac:dyDescent="0.35">
      <c r="C153" s="13">
        <f t="shared" si="11"/>
        <v>1019</v>
      </c>
      <c r="D153" s="142" t="s">
        <v>217</v>
      </c>
      <c r="E153" s="17" t="s">
        <v>2</v>
      </c>
      <c r="F153" s="141"/>
      <c r="G153" s="17">
        <v>1</v>
      </c>
      <c r="H153" s="21">
        <f t="shared" si="10"/>
        <v>0</v>
      </c>
    </row>
    <row r="154" spans="3:8" x14ac:dyDescent="0.35">
      <c r="C154" s="13">
        <f t="shared" si="11"/>
        <v>1020</v>
      </c>
      <c r="D154" s="142" t="s">
        <v>218</v>
      </c>
      <c r="E154" s="17" t="s">
        <v>2</v>
      </c>
      <c r="F154" s="141"/>
      <c r="G154" s="17">
        <v>1</v>
      </c>
      <c r="H154" s="21">
        <f t="shared" si="10"/>
        <v>0</v>
      </c>
    </row>
    <row r="155" spans="3:8" x14ac:dyDescent="0.35">
      <c r="C155" s="13">
        <f t="shared" si="11"/>
        <v>1021</v>
      </c>
      <c r="D155" s="142" t="s">
        <v>219</v>
      </c>
      <c r="E155" s="17" t="s">
        <v>2</v>
      </c>
      <c r="F155" s="141"/>
      <c r="G155" s="17">
        <v>1</v>
      </c>
      <c r="H155" s="21">
        <f t="shared" si="10"/>
        <v>0</v>
      </c>
    </row>
    <row r="156" spans="3:8" x14ac:dyDescent="0.35">
      <c r="C156" s="13">
        <f t="shared" si="11"/>
        <v>1022</v>
      </c>
      <c r="D156" s="142" t="s">
        <v>220</v>
      </c>
      <c r="E156" s="17" t="s">
        <v>2</v>
      </c>
      <c r="F156" s="141"/>
      <c r="G156" s="17">
        <v>1</v>
      </c>
      <c r="H156" s="21">
        <f t="shared" si="10"/>
        <v>0</v>
      </c>
    </row>
    <row r="157" spans="3:8" x14ac:dyDescent="0.35">
      <c r="C157" s="13">
        <f t="shared" si="11"/>
        <v>1023</v>
      </c>
      <c r="D157" s="142" t="s">
        <v>221</v>
      </c>
      <c r="E157" s="17" t="s">
        <v>2</v>
      </c>
      <c r="F157" s="141"/>
      <c r="G157" s="17">
        <v>2</v>
      </c>
      <c r="H157" s="21">
        <f t="shared" si="10"/>
        <v>0</v>
      </c>
    </row>
    <row r="158" spans="3:8" x14ac:dyDescent="0.35">
      <c r="C158" s="13">
        <f t="shared" si="11"/>
        <v>1024</v>
      </c>
      <c r="D158" s="142" t="s">
        <v>222</v>
      </c>
      <c r="E158" s="17" t="s">
        <v>2</v>
      </c>
      <c r="F158" s="141"/>
      <c r="G158" s="17">
        <v>1</v>
      </c>
      <c r="H158" s="21">
        <f t="shared" si="10"/>
        <v>0</v>
      </c>
    </row>
    <row r="159" spans="3:8" x14ac:dyDescent="0.35">
      <c r="C159" s="41">
        <f>C158+1</f>
        <v>1025</v>
      </c>
      <c r="D159" s="140" t="s">
        <v>223</v>
      </c>
      <c r="E159" s="15"/>
      <c r="F159" s="15"/>
      <c r="G159" s="15"/>
      <c r="H159" s="29">
        <f t="shared" si="10"/>
        <v>0</v>
      </c>
    </row>
    <row r="160" spans="3:8" x14ac:dyDescent="0.35">
      <c r="C160" s="30" t="s">
        <v>401</v>
      </c>
      <c r="D160" s="142" t="s">
        <v>224</v>
      </c>
      <c r="E160" s="17" t="s">
        <v>3</v>
      </c>
      <c r="F160" s="141"/>
      <c r="G160" s="17">
        <v>480</v>
      </c>
      <c r="H160" s="21">
        <f t="shared" si="10"/>
        <v>0</v>
      </c>
    </row>
    <row r="161" spans="3:8" x14ac:dyDescent="0.35">
      <c r="C161" s="30" t="s">
        <v>402</v>
      </c>
      <c r="D161" s="142" t="s">
        <v>225</v>
      </c>
      <c r="E161" s="17" t="s">
        <v>3</v>
      </c>
      <c r="F161" s="141"/>
      <c r="G161" s="17">
        <v>6000</v>
      </c>
      <c r="H161" s="21">
        <f t="shared" si="10"/>
        <v>0</v>
      </c>
    </row>
    <row r="162" spans="3:8" x14ac:dyDescent="0.35">
      <c r="C162" s="30" t="s">
        <v>403</v>
      </c>
      <c r="D162" s="142" t="s">
        <v>226</v>
      </c>
      <c r="E162" s="17" t="s">
        <v>3</v>
      </c>
      <c r="F162" s="141"/>
      <c r="G162" s="17">
        <v>600</v>
      </c>
      <c r="H162" s="21">
        <f t="shared" si="10"/>
        <v>0</v>
      </c>
    </row>
    <row r="163" spans="3:8" x14ac:dyDescent="0.35">
      <c r="C163" s="30" t="s">
        <v>404</v>
      </c>
      <c r="D163" s="142" t="s">
        <v>227</v>
      </c>
      <c r="E163" s="17" t="s">
        <v>3</v>
      </c>
      <c r="F163" s="141"/>
      <c r="G163" s="17">
        <v>600</v>
      </c>
      <c r="H163" s="21">
        <f t="shared" si="10"/>
        <v>0</v>
      </c>
    </row>
    <row r="164" spans="3:8" x14ac:dyDescent="0.35">
      <c r="C164" s="13">
        <v>1026</v>
      </c>
      <c r="D164" s="142" t="s">
        <v>405</v>
      </c>
      <c r="E164" s="17" t="s">
        <v>353</v>
      </c>
      <c r="F164" s="141"/>
      <c r="G164" s="171">
        <v>0.1</v>
      </c>
      <c r="H164" s="21">
        <f>SUM(H134:H163)*G164</f>
        <v>0</v>
      </c>
    </row>
    <row r="165" spans="3:8" x14ac:dyDescent="0.35">
      <c r="C165" s="27"/>
      <c r="D165" s="140" t="s">
        <v>228</v>
      </c>
      <c r="E165" s="15"/>
      <c r="F165" s="15"/>
      <c r="G165" s="15"/>
      <c r="H165" s="29">
        <f t="shared" si="10"/>
        <v>0</v>
      </c>
    </row>
    <row r="166" spans="3:8" x14ac:dyDescent="0.35">
      <c r="C166" s="13">
        <v>1027</v>
      </c>
      <c r="D166" s="142" t="s">
        <v>229</v>
      </c>
      <c r="E166" s="17" t="s">
        <v>202</v>
      </c>
      <c r="F166" s="141"/>
      <c r="G166" s="17">
        <v>1</v>
      </c>
      <c r="H166" s="21">
        <f t="shared" si="10"/>
        <v>0</v>
      </c>
    </row>
    <row r="167" spans="3:8" x14ac:dyDescent="0.35">
      <c r="C167" s="13">
        <v>1028</v>
      </c>
      <c r="D167" s="142" t="s">
        <v>230</v>
      </c>
      <c r="E167" s="17" t="s">
        <v>202</v>
      </c>
      <c r="F167" s="141"/>
      <c r="G167" s="17">
        <v>1</v>
      </c>
      <c r="H167" s="21">
        <f t="shared" si="10"/>
        <v>0</v>
      </c>
    </row>
    <row r="168" spans="3:8" x14ac:dyDescent="0.35">
      <c r="C168" s="143"/>
      <c r="D168" s="18" t="s">
        <v>231</v>
      </c>
      <c r="E168" s="144"/>
      <c r="F168" s="144"/>
      <c r="G168" s="144"/>
      <c r="H168" s="145">
        <f t="shared" si="10"/>
        <v>0</v>
      </c>
    </row>
    <row r="169" spans="3:8" x14ac:dyDescent="0.35">
      <c r="C169" s="13">
        <f>+C167+1</f>
        <v>1029</v>
      </c>
      <c r="D169" s="142" t="s">
        <v>232</v>
      </c>
      <c r="E169" s="146" t="s">
        <v>202</v>
      </c>
      <c r="F169" s="147"/>
      <c r="G169" s="146">
        <v>1</v>
      </c>
      <c r="H169" s="148">
        <f t="shared" si="10"/>
        <v>0</v>
      </c>
    </row>
    <row r="170" spans="3:8" x14ac:dyDescent="0.35">
      <c r="C170" s="13">
        <f>+C169+1</f>
        <v>1030</v>
      </c>
      <c r="D170" s="142" t="s">
        <v>233</v>
      </c>
      <c r="E170" s="146" t="s">
        <v>202</v>
      </c>
      <c r="F170" s="147"/>
      <c r="G170" s="146">
        <v>1</v>
      </c>
      <c r="H170" s="148">
        <f t="shared" si="10"/>
        <v>0</v>
      </c>
    </row>
    <row r="171" spans="3:8" x14ac:dyDescent="0.35">
      <c r="C171" s="13">
        <f t="shared" ref="C171:C173" si="12">+C170+1</f>
        <v>1031</v>
      </c>
      <c r="D171" s="142" t="s">
        <v>234</v>
      </c>
      <c r="E171" s="146" t="s">
        <v>202</v>
      </c>
      <c r="F171" s="149"/>
      <c r="G171" s="146">
        <v>1</v>
      </c>
      <c r="H171" s="148">
        <f t="shared" si="10"/>
        <v>0</v>
      </c>
    </row>
    <row r="172" spans="3:8" x14ac:dyDescent="0.35">
      <c r="C172" s="13">
        <f t="shared" si="12"/>
        <v>1032</v>
      </c>
      <c r="D172" s="142" t="s">
        <v>235</v>
      </c>
      <c r="E172" s="146" t="s">
        <v>202</v>
      </c>
      <c r="F172" s="149"/>
      <c r="G172" s="146">
        <v>1</v>
      </c>
      <c r="H172" s="148">
        <f t="shared" si="10"/>
        <v>0</v>
      </c>
    </row>
    <row r="173" spans="3:8" x14ac:dyDescent="0.35">
      <c r="C173" s="13">
        <f t="shared" si="12"/>
        <v>1033</v>
      </c>
      <c r="D173" s="142" t="s">
        <v>236</v>
      </c>
      <c r="E173" s="146" t="s">
        <v>202</v>
      </c>
      <c r="F173" s="149"/>
      <c r="G173" s="146">
        <v>1</v>
      </c>
      <c r="H173" s="148">
        <f t="shared" si="10"/>
        <v>0</v>
      </c>
    </row>
    <row r="174" spans="3:8" x14ac:dyDescent="0.35">
      <c r="C174" s="143"/>
      <c r="D174" s="18" t="s">
        <v>237</v>
      </c>
      <c r="E174" s="144"/>
      <c r="F174" s="144"/>
      <c r="G174" s="144"/>
      <c r="H174" s="145">
        <f t="shared" si="10"/>
        <v>0</v>
      </c>
    </row>
    <row r="175" spans="3:8" x14ac:dyDescent="0.35">
      <c r="C175" s="150">
        <f>+C173+1</f>
        <v>1034</v>
      </c>
      <c r="D175" s="142" t="s">
        <v>238</v>
      </c>
      <c r="E175" s="146" t="s">
        <v>202</v>
      </c>
      <c r="F175" s="149"/>
      <c r="G175" s="146">
        <v>1</v>
      </c>
      <c r="H175" s="148">
        <f t="shared" si="10"/>
        <v>0</v>
      </c>
    </row>
    <row r="176" spans="3:8" x14ac:dyDescent="0.35">
      <c r="C176" s="150">
        <f>+C175+1</f>
        <v>1035</v>
      </c>
      <c r="D176" s="142" t="s">
        <v>239</v>
      </c>
      <c r="E176" s="146" t="s">
        <v>2</v>
      </c>
      <c r="F176" s="149"/>
      <c r="G176" s="146">
        <v>1</v>
      </c>
      <c r="H176" s="148">
        <f t="shared" si="10"/>
        <v>0</v>
      </c>
    </row>
    <row r="177" spans="1:44" ht="15" thickBot="1" x14ac:dyDescent="0.4">
      <c r="C177" s="31"/>
      <c r="D177" s="32" t="s">
        <v>286</v>
      </c>
      <c r="E177" s="33"/>
      <c r="F177" s="33"/>
      <c r="G177" s="33"/>
      <c r="H177" s="7">
        <f>SUM(H133:H176)</f>
        <v>0</v>
      </c>
    </row>
    <row r="178" spans="1:44" x14ac:dyDescent="0.35">
      <c r="C178" s="22" t="s">
        <v>287</v>
      </c>
      <c r="D178" s="22"/>
      <c r="E178" s="24"/>
      <c r="F178" s="24"/>
      <c r="G178" s="24"/>
      <c r="H178" s="26">
        <f t="shared" ref="H178:H187" si="13">+G178*F178</f>
        <v>0</v>
      </c>
    </row>
    <row r="179" spans="1:44" x14ac:dyDescent="0.35">
      <c r="C179" s="150">
        <v>1101</v>
      </c>
      <c r="D179" s="142" t="s">
        <v>240</v>
      </c>
      <c r="E179" s="146" t="s">
        <v>202</v>
      </c>
      <c r="F179" s="149"/>
      <c r="G179" s="146">
        <v>2</v>
      </c>
      <c r="H179" s="148">
        <f t="shared" si="13"/>
        <v>0</v>
      </c>
    </row>
    <row r="180" spans="1:44" x14ac:dyDescent="0.35">
      <c r="C180" s="150">
        <v>1102</v>
      </c>
      <c r="D180" s="142" t="s">
        <v>241</v>
      </c>
      <c r="E180" s="146" t="s">
        <v>202</v>
      </c>
      <c r="F180" s="149"/>
      <c r="G180" s="146">
        <v>2</v>
      </c>
      <c r="H180" s="148">
        <f t="shared" si="13"/>
        <v>0</v>
      </c>
    </row>
    <row r="181" spans="1:44" x14ac:dyDescent="0.35">
      <c r="C181" s="150">
        <v>1103</v>
      </c>
      <c r="D181" s="142" t="s">
        <v>242</v>
      </c>
      <c r="E181" s="146" t="s">
        <v>202</v>
      </c>
      <c r="F181" s="149"/>
      <c r="G181" s="146">
        <v>2</v>
      </c>
      <c r="H181" s="148">
        <f t="shared" si="13"/>
        <v>0</v>
      </c>
    </row>
    <row r="182" spans="1:44" x14ac:dyDescent="0.35">
      <c r="C182" s="150">
        <v>1104</v>
      </c>
      <c r="D182" s="151" t="s">
        <v>243</v>
      </c>
      <c r="E182" s="146"/>
      <c r="F182" s="149"/>
      <c r="G182" s="146"/>
      <c r="H182" s="148">
        <f t="shared" si="13"/>
        <v>0</v>
      </c>
    </row>
    <row r="183" spans="1:44" x14ac:dyDescent="0.35">
      <c r="C183" s="152" t="s">
        <v>406</v>
      </c>
      <c r="D183" s="142" t="s">
        <v>244</v>
      </c>
      <c r="E183" s="146" t="s">
        <v>245</v>
      </c>
      <c r="F183" s="149"/>
      <c r="G183" s="146">
        <v>10</v>
      </c>
      <c r="H183" s="148">
        <f t="shared" si="13"/>
        <v>0</v>
      </c>
    </row>
    <row r="184" spans="1:44" x14ac:dyDescent="0.35">
      <c r="C184" s="152" t="s">
        <v>407</v>
      </c>
      <c r="D184" s="142" t="s">
        <v>246</v>
      </c>
      <c r="E184" s="146" t="s">
        <v>245</v>
      </c>
      <c r="F184" s="149"/>
      <c r="G184" s="146">
        <v>1</v>
      </c>
      <c r="H184" s="148">
        <f t="shared" si="13"/>
        <v>0</v>
      </c>
    </row>
    <row r="185" spans="1:44" x14ac:dyDescent="0.35">
      <c r="C185" s="152" t="s">
        <v>408</v>
      </c>
      <c r="D185" s="142" t="s">
        <v>247</v>
      </c>
      <c r="E185" s="146" t="s">
        <v>248</v>
      </c>
      <c r="F185" s="149"/>
      <c r="G185" s="146">
        <v>5</v>
      </c>
      <c r="H185" s="148">
        <f t="shared" si="13"/>
        <v>0</v>
      </c>
    </row>
    <row r="186" spans="1:44" x14ac:dyDescent="0.35">
      <c r="C186" s="152" t="s">
        <v>409</v>
      </c>
      <c r="D186" s="142" t="s">
        <v>249</v>
      </c>
      <c r="E186" s="146" t="s">
        <v>248</v>
      </c>
      <c r="F186" s="149"/>
      <c r="G186" s="146">
        <v>20</v>
      </c>
      <c r="H186" s="148">
        <f t="shared" si="13"/>
        <v>0</v>
      </c>
    </row>
    <row r="187" spans="1:44" x14ac:dyDescent="0.35">
      <c r="C187" s="152" t="s">
        <v>410</v>
      </c>
      <c r="D187" s="142" t="s">
        <v>250</v>
      </c>
      <c r="E187" s="146" t="s">
        <v>245</v>
      </c>
      <c r="F187" s="149"/>
      <c r="G187" s="146">
        <v>1</v>
      </c>
      <c r="H187" s="148">
        <f t="shared" si="13"/>
        <v>0</v>
      </c>
    </row>
    <row r="188" spans="1:44" ht="15" thickBot="1" x14ac:dyDescent="0.4">
      <c r="C188" s="31"/>
      <c r="D188" s="32" t="s">
        <v>288</v>
      </c>
      <c r="E188" s="33"/>
      <c r="F188" s="33"/>
      <c r="G188" s="33"/>
      <c r="H188" s="7">
        <f>SUM(H179:H187)</f>
        <v>0</v>
      </c>
    </row>
    <row r="189" spans="1:44" ht="15" thickBot="1" x14ac:dyDescent="0.4">
      <c r="D189" s="89"/>
      <c r="H189" s="90"/>
    </row>
    <row r="190" spans="1:44" ht="15" thickBot="1" x14ac:dyDescent="0.4">
      <c r="C190" s="191" t="s">
        <v>273</v>
      </c>
      <c r="D190" s="192"/>
      <c r="E190" s="192"/>
      <c r="F190" s="192"/>
      <c r="G190" s="192"/>
      <c r="H190" s="193"/>
    </row>
    <row r="191" spans="1:44" s="8" customFormat="1" ht="15" thickBot="1" x14ac:dyDescent="0.4">
      <c r="A191" s="1"/>
      <c r="B191" s="1"/>
      <c r="C191" s="95"/>
      <c r="D191" s="96" t="str">
        <f>+C4</f>
        <v xml:space="preserve"> FAMILLE A- PRIX GENERAUX </v>
      </c>
      <c r="E191" s="97"/>
      <c r="F191" s="128"/>
      <c r="G191" s="98"/>
      <c r="H191" s="99">
        <f>H36</f>
        <v>0</v>
      </c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s="8" customFormat="1" ht="15" thickBot="1" x14ac:dyDescent="0.4">
      <c r="A192" s="1"/>
      <c r="B192" s="1"/>
      <c r="C192" s="76"/>
      <c r="D192" s="77" t="str">
        <f>+C38</f>
        <v xml:space="preserve"> FAMILLE C- TRAVAUX PREPARATOIRES</v>
      </c>
      <c r="E192" s="78"/>
      <c r="F192" s="129"/>
      <c r="G192" s="83"/>
      <c r="H192" s="99">
        <f>H46</f>
        <v>0</v>
      </c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s="8" customFormat="1" ht="15" thickBot="1" x14ac:dyDescent="0.4">
      <c r="A193" s="1"/>
      <c r="B193" s="1"/>
      <c r="C193" s="76"/>
      <c r="D193" s="77" t="str">
        <f>+C48</f>
        <v xml:space="preserve"> FAMILLE D- TERRASSEMENT</v>
      </c>
      <c r="E193" s="78"/>
      <c r="F193" s="129"/>
      <c r="G193" s="83"/>
      <c r="H193" s="99">
        <f>H57</f>
        <v>0</v>
      </c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s="8" customFormat="1" ht="15" thickBot="1" x14ac:dyDescent="0.4">
      <c r="A194" s="1"/>
      <c r="B194" s="1"/>
      <c r="C194" s="76"/>
      <c r="D194" s="77" t="str">
        <f>+C60</f>
        <v xml:space="preserve"> FAMILLE G- CHAUSSEE </v>
      </c>
      <c r="E194" s="78"/>
      <c r="F194" s="129"/>
      <c r="G194" s="83"/>
      <c r="H194" s="99">
        <f>H68</f>
        <v>0</v>
      </c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s="8" customFormat="1" ht="15" thickBot="1" x14ac:dyDescent="0.4">
      <c r="A195" s="1"/>
      <c r="B195" s="1"/>
      <c r="C195" s="76"/>
      <c r="D195" s="77" t="str">
        <f>+C70</f>
        <v xml:space="preserve"> FAMILLE H1- GENIE CIVIL DES RESEAUX SECS</v>
      </c>
      <c r="E195" s="78"/>
      <c r="F195" s="129"/>
      <c r="G195" s="83"/>
      <c r="H195" s="99">
        <f>H87</f>
        <v>0</v>
      </c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s="8" customFormat="1" ht="15" thickBot="1" x14ac:dyDescent="0.4">
      <c r="A196" s="1"/>
      <c r="B196" s="1"/>
      <c r="C196" s="76"/>
      <c r="D196" s="77" t="str">
        <f>+C89</f>
        <v xml:space="preserve"> FAMILLE H2 et H3 : EQUIPEMENTS DE SECURITE</v>
      </c>
      <c r="E196" s="78"/>
      <c r="F196" s="129"/>
      <c r="G196" s="83"/>
      <c r="H196" s="99">
        <f>H106</f>
        <v>0</v>
      </c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s="8" customFormat="1" ht="15" thickBot="1" x14ac:dyDescent="0.4">
      <c r="A197" s="1"/>
      <c r="B197" s="1"/>
      <c r="C197" s="76"/>
      <c r="D197" s="77" t="str">
        <f>+C108</f>
        <v xml:space="preserve"> FAMILLE H4 : SIGNALISATION HORIZONTALE</v>
      </c>
      <c r="E197" s="78"/>
      <c r="F197" s="129"/>
      <c r="G197" s="83"/>
      <c r="H197" s="99">
        <f>H121</f>
        <v>0</v>
      </c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s="8" customFormat="1" ht="15" thickBot="1" x14ac:dyDescent="0.4">
      <c r="A198" s="1"/>
      <c r="B198" s="1"/>
      <c r="C198" s="76"/>
      <c r="D198" s="77" t="str">
        <f>+C123</f>
        <v xml:space="preserve"> FAMILLE H5 : SIGNALISATION VERTICALE ET DIRECTIONNELLE</v>
      </c>
      <c r="E198" s="78"/>
      <c r="F198" s="129"/>
      <c r="G198" s="83"/>
      <c r="H198" s="99">
        <f>H131</f>
        <v>0</v>
      </c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s="8" customFormat="1" ht="15" thickBot="1" x14ac:dyDescent="0.4">
      <c r="A199" s="1"/>
      <c r="B199" s="1"/>
      <c r="C199" s="76"/>
      <c r="D199" s="77" t="str">
        <f>+C132</f>
        <v>Famille H6 : SLT ET EQUIPEMENTS D'EXPLOITATION</v>
      </c>
      <c r="E199" s="78"/>
      <c r="F199" s="129"/>
      <c r="G199" s="83"/>
      <c r="H199" s="99">
        <f>H177</f>
        <v>0</v>
      </c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s="8" customFormat="1" ht="15" thickBot="1" x14ac:dyDescent="0.4">
      <c r="A200" s="1"/>
      <c r="B200" s="1"/>
      <c r="C200" s="76"/>
      <c r="D200" s="77" t="str">
        <f>C178</f>
        <v>Famille H7 : SLT MAINTENANCE</v>
      </c>
      <c r="E200" s="78"/>
      <c r="F200" s="129"/>
      <c r="G200" s="83"/>
      <c r="H200" s="99">
        <f>H188</f>
        <v>0</v>
      </c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x14ac:dyDescent="0.35">
      <c r="C201" s="153"/>
      <c r="D201" s="51" t="s">
        <v>33</v>
      </c>
      <c r="E201" s="52"/>
      <c r="F201" s="154"/>
      <c r="G201" s="52"/>
      <c r="H201" s="54">
        <f>SUM(H191:H200)</f>
        <v>0</v>
      </c>
    </row>
    <row r="202" spans="1:44" ht="15" thickBot="1" x14ac:dyDescent="0.4">
      <c r="C202" s="62"/>
      <c r="D202" s="63" t="s">
        <v>11</v>
      </c>
      <c r="E202" s="64"/>
      <c r="F202" s="131"/>
      <c r="G202" s="64"/>
      <c r="H202" s="65">
        <f>0.2*H201</f>
        <v>0</v>
      </c>
    </row>
    <row r="203" spans="1:44" ht="15" thickBot="1" x14ac:dyDescent="0.4">
      <c r="C203" s="91"/>
      <c r="D203" s="92" t="s">
        <v>34</v>
      </c>
      <c r="E203" s="93"/>
      <c r="F203" s="132"/>
      <c r="G203" s="93"/>
      <c r="H203" s="94">
        <f>+H201+H202</f>
        <v>0</v>
      </c>
    </row>
  </sheetData>
  <mergeCells count="2">
    <mergeCell ref="C1:H1"/>
    <mergeCell ref="C190:H190"/>
  </mergeCells>
  <phoneticPr fontId="35" type="noConversion"/>
  <printOptions horizontalCentered="1"/>
  <pageMargins left="0.23622047244094491" right="0.23622047244094491" top="0.74803149606299213" bottom="1.5354330708661419" header="0.31496062992125984" footer="0.31496062992125984"/>
  <pageSetup paperSize="9" scale="62" orientation="portrait" r:id="rId1"/>
  <headerFooter>
    <oddHeader>&amp;LRéaménagement de l'Echangeur n°30 de L'AGAVON&amp;RDQE TO1</oddHeader>
    <oddFooter>&amp;L&amp;9EGIS Villes &amp; Transports
Établi le 06/02/2023
Révisé  le 10/05/2023&amp;R&amp;P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4089-918D-4987-B033-EC20F2BE883A}">
  <dimension ref="A1:AR136"/>
  <sheetViews>
    <sheetView showZeros="0" topLeftCell="A9" zoomScale="85" zoomScaleNormal="85" zoomScaleSheetLayoutView="100" zoomScalePageLayoutView="70" workbookViewId="0">
      <selection activeCell="L33" sqref="L33"/>
    </sheetView>
  </sheetViews>
  <sheetFormatPr baseColWidth="10" defaultColWidth="11.453125" defaultRowHeight="14.5" x14ac:dyDescent="0.35"/>
  <cols>
    <col min="1" max="2" width="1.54296875" style="1" customWidth="1"/>
    <col min="3" max="3" width="19.1796875" style="2" customWidth="1"/>
    <col min="4" max="4" width="63.453125" style="1" bestFit="1" customWidth="1"/>
    <col min="5" max="5" width="6.54296875" style="2" customWidth="1"/>
    <col min="6" max="6" width="18.81640625" style="126" customWidth="1"/>
    <col min="7" max="7" width="10.54296875" style="12" customWidth="1"/>
    <col min="8" max="8" width="14.453125" style="11" bestFit="1" customWidth="1"/>
    <col min="9" max="9" width="3.1796875" style="2" customWidth="1"/>
    <col min="10" max="11" width="11.453125" style="1"/>
    <col min="12" max="12" width="17.1796875" style="1" customWidth="1"/>
    <col min="13" max="16384" width="11.453125" style="1"/>
  </cols>
  <sheetData>
    <row r="1" spans="1:44" s="2" customFormat="1" ht="15" thickBot="1" x14ac:dyDescent="0.4">
      <c r="A1" s="1"/>
      <c r="B1" s="1"/>
      <c r="C1" s="194" t="s">
        <v>196</v>
      </c>
      <c r="D1" s="189"/>
      <c r="E1" s="189"/>
      <c r="F1" s="189"/>
      <c r="G1" s="189"/>
      <c r="H1" s="190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s="2" customFormat="1" ht="29" x14ac:dyDescent="0.35">
      <c r="A2" s="1"/>
      <c r="B2" s="1"/>
      <c r="C2" s="19"/>
      <c r="D2" s="1"/>
      <c r="E2" s="17" t="s">
        <v>7</v>
      </c>
      <c r="F2" s="134" t="s">
        <v>16</v>
      </c>
      <c r="G2" s="20" t="s">
        <v>8</v>
      </c>
      <c r="H2" s="21" t="s">
        <v>10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s="2" customFormat="1" x14ac:dyDescent="0.35">
      <c r="A3" s="1"/>
      <c r="B3" s="1"/>
      <c r="C3" s="19"/>
      <c r="D3" s="1"/>
      <c r="E3" s="17"/>
      <c r="F3" s="110"/>
      <c r="G3" s="20"/>
      <c r="H3" s="2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s="2" customFormat="1" x14ac:dyDescent="0.35">
      <c r="A4" s="1"/>
      <c r="B4" s="1"/>
      <c r="C4" s="22" t="s">
        <v>18</v>
      </c>
      <c r="D4" s="23"/>
      <c r="E4" s="24"/>
      <c r="F4" s="111"/>
      <c r="G4" s="25"/>
      <c r="H4" s="2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x14ac:dyDescent="0.35">
      <c r="C5" s="13">
        <v>101</v>
      </c>
      <c r="D5" s="9" t="s">
        <v>0</v>
      </c>
      <c r="E5" s="17"/>
      <c r="F5" s="112"/>
      <c r="G5" s="20"/>
      <c r="H5" s="21">
        <f t="shared" ref="H5:H31" si="0">+G5*F5</f>
        <v>0</v>
      </c>
    </row>
    <row r="6" spans="1:44" x14ac:dyDescent="0.35">
      <c r="C6" s="30" t="s">
        <v>296</v>
      </c>
      <c r="D6" s="16" t="s">
        <v>350</v>
      </c>
      <c r="E6" s="17" t="s">
        <v>4</v>
      </c>
      <c r="F6" s="110"/>
      <c r="G6" s="20">
        <v>1</v>
      </c>
      <c r="H6" s="21">
        <f t="shared" si="0"/>
        <v>0</v>
      </c>
    </row>
    <row r="7" spans="1:44" x14ac:dyDescent="0.35">
      <c r="C7" s="27">
        <v>102</v>
      </c>
      <c r="D7" s="18" t="s">
        <v>27</v>
      </c>
      <c r="E7" s="15"/>
      <c r="F7" s="113"/>
      <c r="G7" s="28"/>
      <c r="H7" s="29">
        <f t="shared" si="0"/>
        <v>0</v>
      </c>
    </row>
    <row r="8" spans="1:44" x14ac:dyDescent="0.35">
      <c r="C8" s="30" t="s">
        <v>297</v>
      </c>
      <c r="D8" s="16" t="s">
        <v>350</v>
      </c>
      <c r="E8" s="17" t="s">
        <v>4</v>
      </c>
      <c r="F8" s="110"/>
      <c r="G8" s="20">
        <v>1</v>
      </c>
      <c r="H8" s="21">
        <f t="shared" si="0"/>
        <v>0</v>
      </c>
    </row>
    <row r="9" spans="1:44" x14ac:dyDescent="0.35">
      <c r="C9" s="27">
        <v>103</v>
      </c>
      <c r="D9" s="18" t="s">
        <v>24</v>
      </c>
      <c r="E9" s="15"/>
      <c r="F9" s="113"/>
      <c r="G9" s="28"/>
      <c r="H9" s="29">
        <f t="shared" si="0"/>
        <v>0</v>
      </c>
    </row>
    <row r="10" spans="1:44" x14ac:dyDescent="0.35">
      <c r="C10" s="30" t="s">
        <v>415</v>
      </c>
      <c r="D10" s="16" t="s">
        <v>350</v>
      </c>
      <c r="E10" s="17" t="s">
        <v>4</v>
      </c>
      <c r="F10" s="110"/>
      <c r="G10" s="20">
        <v>1</v>
      </c>
      <c r="H10" s="21">
        <f t="shared" si="0"/>
        <v>0</v>
      </c>
    </row>
    <row r="11" spans="1:44" x14ac:dyDescent="0.35">
      <c r="C11" s="27">
        <v>104</v>
      </c>
      <c r="D11" s="18" t="s">
        <v>26</v>
      </c>
      <c r="E11" s="15"/>
      <c r="F11" s="113"/>
      <c r="G11" s="28"/>
      <c r="H11" s="29">
        <f t="shared" si="0"/>
        <v>0</v>
      </c>
    </row>
    <row r="12" spans="1:44" x14ac:dyDescent="0.35">
      <c r="C12" s="30" t="s">
        <v>298</v>
      </c>
      <c r="D12" s="16" t="s">
        <v>350</v>
      </c>
      <c r="E12" s="17" t="s">
        <v>4</v>
      </c>
      <c r="F12" s="110"/>
      <c r="G12" s="20">
        <v>1</v>
      </c>
      <c r="H12" s="21">
        <f t="shared" si="0"/>
        <v>0</v>
      </c>
    </row>
    <row r="13" spans="1:44" x14ac:dyDescent="0.35">
      <c r="C13" s="27">
        <v>105</v>
      </c>
      <c r="D13" s="18" t="s">
        <v>28</v>
      </c>
      <c r="E13" s="15"/>
      <c r="F13" s="113"/>
      <c r="G13" s="28"/>
      <c r="H13" s="29">
        <f t="shared" si="0"/>
        <v>0</v>
      </c>
    </row>
    <row r="14" spans="1:44" x14ac:dyDescent="0.35">
      <c r="C14" s="30" t="s">
        <v>299</v>
      </c>
      <c r="D14" s="16" t="s">
        <v>350</v>
      </c>
      <c r="E14" s="17" t="s">
        <v>4</v>
      </c>
      <c r="F14" s="110"/>
      <c r="G14" s="20">
        <v>1</v>
      </c>
      <c r="H14" s="21">
        <f t="shared" si="0"/>
        <v>0</v>
      </c>
    </row>
    <row r="15" spans="1:44" x14ac:dyDescent="0.35">
      <c r="C15" s="27">
        <v>106</v>
      </c>
      <c r="D15" s="18" t="s">
        <v>360</v>
      </c>
      <c r="E15" s="15"/>
      <c r="F15" s="113"/>
      <c r="G15" s="28"/>
      <c r="H15" s="29">
        <f t="shared" si="0"/>
        <v>0</v>
      </c>
    </row>
    <row r="16" spans="1:44" x14ac:dyDescent="0.35">
      <c r="C16" s="30" t="s">
        <v>300</v>
      </c>
      <c r="D16" s="16" t="s">
        <v>350</v>
      </c>
      <c r="E16" s="17" t="s">
        <v>4</v>
      </c>
      <c r="F16" s="110"/>
      <c r="G16" s="20">
        <v>1</v>
      </c>
      <c r="H16" s="21">
        <f t="shared" si="0"/>
        <v>0</v>
      </c>
    </row>
    <row r="17" spans="1:44" x14ac:dyDescent="0.35">
      <c r="C17" s="27">
        <v>108</v>
      </c>
      <c r="D17" s="18" t="s">
        <v>29</v>
      </c>
      <c r="E17" s="15"/>
      <c r="F17" s="113"/>
      <c r="G17" s="28"/>
      <c r="H17" s="29">
        <f t="shared" si="0"/>
        <v>0</v>
      </c>
    </row>
    <row r="18" spans="1:44" x14ac:dyDescent="0.35">
      <c r="C18" s="30" t="s">
        <v>86</v>
      </c>
      <c r="D18" s="16" t="s">
        <v>350</v>
      </c>
      <c r="E18" s="17" t="s">
        <v>4</v>
      </c>
      <c r="F18" s="110"/>
      <c r="G18" s="20">
        <v>1</v>
      </c>
      <c r="H18" s="21">
        <f t="shared" si="0"/>
        <v>0</v>
      </c>
    </row>
    <row r="19" spans="1:44" x14ac:dyDescent="0.35">
      <c r="C19" s="27">
        <v>109</v>
      </c>
      <c r="D19" s="18" t="s">
        <v>37</v>
      </c>
      <c r="E19" s="15"/>
      <c r="F19" s="113"/>
      <c r="G19" s="28"/>
      <c r="H19" s="29">
        <f t="shared" si="0"/>
        <v>0</v>
      </c>
    </row>
    <row r="20" spans="1:44" x14ac:dyDescent="0.35">
      <c r="C20" s="30" t="s">
        <v>417</v>
      </c>
      <c r="D20" s="16" t="s">
        <v>419</v>
      </c>
      <c r="E20" s="17" t="s">
        <v>4</v>
      </c>
      <c r="F20" s="110"/>
      <c r="G20" s="20">
        <v>1</v>
      </c>
      <c r="H20" s="21">
        <f t="shared" si="0"/>
        <v>0</v>
      </c>
    </row>
    <row r="21" spans="1:44" x14ac:dyDescent="0.35">
      <c r="C21" s="27">
        <v>110</v>
      </c>
      <c r="D21" s="18" t="s">
        <v>362</v>
      </c>
      <c r="E21" s="15"/>
      <c r="F21" s="113"/>
      <c r="G21" s="28"/>
      <c r="H21" s="29">
        <f t="shared" si="0"/>
        <v>0</v>
      </c>
    </row>
    <row r="22" spans="1:44" x14ac:dyDescent="0.35">
      <c r="C22" s="30" t="s">
        <v>418</v>
      </c>
      <c r="D22" s="16" t="s">
        <v>351</v>
      </c>
      <c r="E22" s="17" t="s">
        <v>4</v>
      </c>
      <c r="F22" s="110"/>
      <c r="G22" s="20">
        <v>1</v>
      </c>
      <c r="H22" s="21">
        <f t="shared" si="0"/>
        <v>0</v>
      </c>
    </row>
    <row r="23" spans="1:44" x14ac:dyDescent="0.35">
      <c r="C23" s="27">
        <v>112</v>
      </c>
      <c r="D23" s="18" t="s">
        <v>457</v>
      </c>
      <c r="E23" s="15" t="s">
        <v>248</v>
      </c>
      <c r="F23" s="113"/>
      <c r="G23" s="28">
        <v>4</v>
      </c>
      <c r="H23" s="29">
        <f t="shared" ref="H23" si="1">+G23*F23</f>
        <v>0</v>
      </c>
    </row>
    <row r="24" spans="1:44" x14ac:dyDescent="0.35">
      <c r="C24" s="27">
        <v>113</v>
      </c>
      <c r="D24" s="69" t="s">
        <v>364</v>
      </c>
      <c r="E24" s="70"/>
      <c r="F24" s="114"/>
      <c r="G24" s="28"/>
      <c r="H24" s="29">
        <f t="shared" si="0"/>
        <v>0</v>
      </c>
    </row>
    <row r="25" spans="1:44" x14ac:dyDescent="0.35">
      <c r="C25" s="71" t="s">
        <v>458</v>
      </c>
      <c r="D25" s="72" t="s">
        <v>365</v>
      </c>
      <c r="E25" s="73" t="s">
        <v>3</v>
      </c>
      <c r="F25" s="115"/>
      <c r="G25" s="20">
        <v>1050</v>
      </c>
      <c r="H25" s="21">
        <f t="shared" si="0"/>
        <v>0</v>
      </c>
    </row>
    <row r="26" spans="1:44" x14ac:dyDescent="0.35">
      <c r="C26" s="71" t="s">
        <v>459</v>
      </c>
      <c r="D26" s="72" t="s">
        <v>366</v>
      </c>
      <c r="E26" s="73" t="s">
        <v>82</v>
      </c>
      <c r="F26" s="115"/>
      <c r="G26" s="20">
        <v>88200</v>
      </c>
      <c r="H26" s="21">
        <f t="shared" si="0"/>
        <v>0</v>
      </c>
    </row>
    <row r="27" spans="1:44" x14ac:dyDescent="0.35">
      <c r="C27" s="71" t="s">
        <v>460</v>
      </c>
      <c r="D27" s="72" t="s">
        <v>368</v>
      </c>
      <c r="E27" s="73" t="s">
        <v>3</v>
      </c>
      <c r="F27" s="115"/>
      <c r="G27" s="20">
        <f>G25</f>
        <v>1050</v>
      </c>
      <c r="H27" s="21">
        <f t="shared" si="0"/>
        <v>0</v>
      </c>
    </row>
    <row r="28" spans="1:44" x14ac:dyDescent="0.35">
      <c r="C28" s="71" t="s">
        <v>461</v>
      </c>
      <c r="D28" s="72" t="s">
        <v>434</v>
      </c>
      <c r="E28" s="73" t="s">
        <v>2</v>
      </c>
      <c r="F28" s="115"/>
      <c r="G28" s="186">
        <v>4</v>
      </c>
      <c r="H28" s="21">
        <f t="shared" si="0"/>
        <v>0</v>
      </c>
    </row>
    <row r="29" spans="1:44" x14ac:dyDescent="0.35">
      <c r="C29" s="71" t="s">
        <v>462</v>
      </c>
      <c r="D29" s="72" t="s">
        <v>436</v>
      </c>
      <c r="E29" s="73" t="s">
        <v>437</v>
      </c>
      <c r="F29" s="115"/>
      <c r="G29" s="186">
        <f>4*84</f>
        <v>336</v>
      </c>
      <c r="H29" s="21"/>
    </row>
    <row r="30" spans="1:44" x14ac:dyDescent="0.35">
      <c r="C30" s="27">
        <v>114</v>
      </c>
      <c r="D30" s="69" t="s">
        <v>83</v>
      </c>
      <c r="E30" s="70"/>
      <c r="F30" s="114"/>
      <c r="G30" s="28"/>
      <c r="H30" s="29">
        <f t="shared" si="0"/>
        <v>0</v>
      </c>
    </row>
    <row r="31" spans="1:44" x14ac:dyDescent="0.35">
      <c r="C31" s="71" t="s">
        <v>463</v>
      </c>
      <c r="D31" s="155" t="s">
        <v>351</v>
      </c>
      <c r="E31" s="73" t="s">
        <v>4</v>
      </c>
      <c r="F31" s="115"/>
      <c r="G31" s="20">
        <v>1</v>
      </c>
      <c r="H31" s="21">
        <f t="shared" si="0"/>
        <v>0</v>
      </c>
    </row>
    <row r="32" spans="1:44" s="2" customFormat="1" ht="15" thickBot="1" x14ac:dyDescent="0.4">
      <c r="A32" s="1"/>
      <c r="B32" s="1"/>
      <c r="C32" s="31"/>
      <c r="D32" s="32" t="s">
        <v>12</v>
      </c>
      <c r="E32" s="33"/>
      <c r="F32" s="116"/>
      <c r="G32" s="34"/>
      <c r="H32" s="7">
        <f>SUM(H5:H31)</f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s="2" customFormat="1" x14ac:dyDescent="0.35">
      <c r="A33" s="1"/>
      <c r="B33" s="1"/>
      <c r="C33" s="35"/>
      <c r="D33" s="36"/>
      <c r="E33" s="37"/>
      <c r="F33" s="117"/>
      <c r="G33" s="38"/>
      <c r="H33" s="39">
        <f t="shared" ref="H33:H42" si="2">+G33*F33</f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s="2" customFormat="1" x14ac:dyDescent="0.35">
      <c r="A34" s="1"/>
      <c r="B34" s="1"/>
      <c r="C34" s="22" t="s">
        <v>19</v>
      </c>
      <c r="D34" s="40"/>
      <c r="E34" s="24"/>
      <c r="F34" s="111"/>
      <c r="G34" s="25"/>
      <c r="H34" s="26">
        <f t="shared" si="2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s="2" customFormat="1" x14ac:dyDescent="0.35">
      <c r="A35" s="1"/>
      <c r="B35" s="1"/>
      <c r="C35" s="13">
        <v>201</v>
      </c>
      <c r="D35" s="9" t="s">
        <v>42</v>
      </c>
      <c r="E35" s="17"/>
      <c r="F35" s="110"/>
      <c r="G35" s="20"/>
      <c r="H35" s="21">
        <f t="shared" si="2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s="2" customFormat="1" x14ac:dyDescent="0.35">
      <c r="A36" s="1"/>
      <c r="B36" s="1"/>
      <c r="C36" s="30" t="s">
        <v>441</v>
      </c>
      <c r="D36" s="16" t="s">
        <v>442</v>
      </c>
      <c r="E36" s="17" t="s">
        <v>4</v>
      </c>
      <c r="F36" s="110"/>
      <c r="G36" s="20">
        <v>1</v>
      </c>
      <c r="H36" s="21">
        <f t="shared" si="2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s="2" customFormat="1" x14ac:dyDescent="0.35">
      <c r="A37" s="1"/>
      <c r="B37" s="1"/>
      <c r="C37" s="13">
        <v>203</v>
      </c>
      <c r="D37" s="9" t="s">
        <v>163</v>
      </c>
      <c r="E37" s="17"/>
      <c r="F37" s="110"/>
      <c r="G37" s="156"/>
      <c r="H37" s="21">
        <f t="shared" si="2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s="2" customFormat="1" x14ac:dyDescent="0.35">
      <c r="A38" s="1"/>
      <c r="B38" s="1"/>
      <c r="C38" s="71" t="s">
        <v>311</v>
      </c>
      <c r="D38" s="9" t="s">
        <v>313</v>
      </c>
      <c r="E38" s="17" t="s">
        <v>3</v>
      </c>
      <c r="F38" s="110"/>
      <c r="G38" s="20">
        <v>110</v>
      </c>
      <c r="H38" s="21">
        <f t="shared" si="2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s="2" customFormat="1" x14ac:dyDescent="0.35">
      <c r="A39" s="1"/>
      <c r="B39" s="1"/>
      <c r="C39" s="13">
        <v>204</v>
      </c>
      <c r="D39" s="9" t="s">
        <v>35</v>
      </c>
      <c r="E39" s="17" t="s">
        <v>1</v>
      </c>
      <c r="F39" s="110"/>
      <c r="G39" s="20">
        <v>3355</v>
      </c>
      <c r="H39" s="21">
        <f t="shared" si="2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s="2" customFormat="1" x14ac:dyDescent="0.35">
      <c r="A40" s="1"/>
      <c r="B40" s="1"/>
      <c r="C40" s="13">
        <v>205</v>
      </c>
      <c r="D40" s="9" t="s">
        <v>164</v>
      </c>
      <c r="E40" s="17" t="s">
        <v>43</v>
      </c>
      <c r="F40" s="110"/>
      <c r="G40" s="20">
        <v>145.19999999999999</v>
      </c>
      <c r="H40" s="21">
        <f t="shared" si="2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s="2" customFormat="1" x14ac:dyDescent="0.35">
      <c r="A41" s="1"/>
      <c r="B41" s="1"/>
      <c r="C41" s="13">
        <v>206</v>
      </c>
      <c r="D41" s="9" t="s">
        <v>44</v>
      </c>
      <c r="E41" s="17" t="s">
        <v>3</v>
      </c>
      <c r="F41" s="110"/>
      <c r="G41" s="20">
        <v>145.19999999999999</v>
      </c>
      <c r="H41" s="21">
        <f t="shared" si="2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s="2" customFormat="1" x14ac:dyDescent="0.35">
      <c r="A42" s="1"/>
      <c r="B42" s="1"/>
      <c r="C42" s="13">
        <v>207</v>
      </c>
      <c r="D42" s="9" t="s">
        <v>41</v>
      </c>
      <c r="E42" s="17" t="s">
        <v>3</v>
      </c>
      <c r="F42" s="110"/>
      <c r="G42" s="20">
        <v>542.29999999999995</v>
      </c>
      <c r="H42" s="21">
        <f t="shared" si="2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s="2" customFormat="1" x14ac:dyDescent="0.35">
      <c r="A43" s="1"/>
      <c r="B43" s="1"/>
      <c r="C43" s="13">
        <v>208</v>
      </c>
      <c r="D43" s="9" t="s">
        <v>354</v>
      </c>
      <c r="E43" s="17" t="s">
        <v>353</v>
      </c>
      <c r="F43" s="110"/>
      <c r="G43" s="171"/>
      <c r="H43" s="21">
        <f>SUM(H38:H42)*G43</f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s="2" customFormat="1" ht="15" thickBot="1" x14ac:dyDescent="0.4">
      <c r="A44" s="1"/>
      <c r="B44" s="1"/>
      <c r="C44" s="31"/>
      <c r="D44" s="32" t="s">
        <v>15</v>
      </c>
      <c r="E44" s="33"/>
      <c r="F44" s="116"/>
      <c r="G44" s="34"/>
      <c r="H44" s="7">
        <f>SUM(H37:H43)</f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s="2" customFormat="1" x14ac:dyDescent="0.35">
      <c r="A45" s="1"/>
      <c r="B45" s="1"/>
      <c r="C45" s="35"/>
      <c r="D45" s="36"/>
      <c r="E45" s="37"/>
      <c r="F45" s="117"/>
      <c r="G45" s="38"/>
      <c r="H45" s="39">
        <f t="shared" ref="H45:H52" si="3">+G45*F45</f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s="2" customFormat="1" x14ac:dyDescent="0.35">
      <c r="A46" s="1"/>
      <c r="B46" s="1"/>
      <c r="C46" s="22" t="s">
        <v>20</v>
      </c>
      <c r="D46" s="40"/>
      <c r="E46" s="24"/>
      <c r="F46" s="111"/>
      <c r="G46" s="25"/>
      <c r="H46" s="26">
        <f t="shared" si="3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s="2" customFormat="1" x14ac:dyDescent="0.35">
      <c r="A47" s="1"/>
      <c r="B47" s="1"/>
      <c r="C47" s="41">
        <v>301</v>
      </c>
      <c r="D47" s="14" t="s">
        <v>38</v>
      </c>
      <c r="E47" s="42"/>
      <c r="F47" s="118"/>
      <c r="G47" s="43"/>
      <c r="H47" s="44">
        <f t="shared" si="3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s="2" customFormat="1" ht="16.5" x14ac:dyDescent="0.35">
      <c r="A48" s="1"/>
      <c r="B48" s="1"/>
      <c r="C48" s="30" t="s">
        <v>81</v>
      </c>
      <c r="D48" s="9" t="s">
        <v>99</v>
      </c>
      <c r="E48" s="17" t="s">
        <v>6</v>
      </c>
      <c r="F48" s="110"/>
      <c r="G48" s="20">
        <v>2761</v>
      </c>
      <c r="H48" s="21">
        <f t="shared" si="3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s="2" customFormat="1" x14ac:dyDescent="0.35">
      <c r="A49" s="1"/>
      <c r="B49" s="1"/>
      <c r="C49" s="13">
        <v>304</v>
      </c>
      <c r="D49" s="9" t="s">
        <v>5</v>
      </c>
      <c r="E49" s="17" t="s">
        <v>1</v>
      </c>
      <c r="F49" s="110"/>
      <c r="G49" s="20">
        <v>3355</v>
      </c>
      <c r="H49" s="21">
        <f t="shared" si="3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s="2" customFormat="1" ht="16.5" x14ac:dyDescent="0.35">
      <c r="A50" s="1"/>
      <c r="B50" s="1"/>
      <c r="C50" s="13">
        <v>305</v>
      </c>
      <c r="D50" s="9" t="s">
        <v>45</v>
      </c>
      <c r="E50" s="17" t="s">
        <v>6</v>
      </c>
      <c r="F50" s="110"/>
      <c r="G50" s="20">
        <v>317.89999999999998</v>
      </c>
      <c r="H50" s="21">
        <f t="shared" si="3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s="2" customFormat="1" ht="16.5" x14ac:dyDescent="0.35">
      <c r="A51" s="1"/>
      <c r="B51" s="1"/>
      <c r="C51" s="13">
        <v>306</v>
      </c>
      <c r="D51" s="9" t="s">
        <v>46</v>
      </c>
      <c r="E51" s="17" t="s">
        <v>6</v>
      </c>
      <c r="F51" s="110"/>
      <c r="G51" s="20">
        <v>1815</v>
      </c>
      <c r="H51" s="21">
        <f t="shared" si="3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s="2" customFormat="1" x14ac:dyDescent="0.35">
      <c r="A52" s="1"/>
      <c r="B52" s="1"/>
      <c r="C52" s="13">
        <v>308</v>
      </c>
      <c r="D52" s="16" t="s">
        <v>96</v>
      </c>
      <c r="E52" s="17" t="s">
        <v>43</v>
      </c>
      <c r="F52" s="110"/>
      <c r="G52" s="20">
        <v>93.5</v>
      </c>
      <c r="H52" s="21">
        <f t="shared" si="3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x14ac:dyDescent="0.35">
      <c r="C53" s="13">
        <v>310</v>
      </c>
      <c r="D53" s="16" t="s">
        <v>355</v>
      </c>
      <c r="E53" s="17" t="s">
        <v>353</v>
      </c>
      <c r="F53" s="110"/>
      <c r="G53" s="171"/>
      <c r="H53" s="79">
        <f>SUM(H47:H52)*G53</f>
        <v>0</v>
      </c>
    </row>
    <row r="54" spans="1:44" s="2" customFormat="1" ht="15" thickBot="1" x14ac:dyDescent="0.4">
      <c r="A54" s="1"/>
      <c r="B54" s="1"/>
      <c r="C54" s="31"/>
      <c r="D54" s="32" t="s">
        <v>13</v>
      </c>
      <c r="E54" s="33"/>
      <c r="F54" s="116"/>
      <c r="G54" s="34"/>
      <c r="H54" s="7">
        <f>SUM(H48:H53)</f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s="2" customFormat="1" ht="15" thickBot="1" x14ac:dyDescent="0.4">
      <c r="A55" s="1"/>
      <c r="B55" s="1"/>
      <c r="C55" s="45"/>
      <c r="D55" s="46"/>
      <c r="E55" s="47"/>
      <c r="F55" s="119"/>
      <c r="G55" s="48"/>
      <c r="H55" s="49">
        <f t="shared" ref="H55:H60" si="4">+G55*F55</f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s="2" customFormat="1" x14ac:dyDescent="0.35">
      <c r="A56" s="1"/>
      <c r="B56" s="1"/>
      <c r="C56" s="50" t="s">
        <v>21</v>
      </c>
      <c r="D56" s="51"/>
      <c r="E56" s="52"/>
      <c r="F56" s="120"/>
      <c r="G56" s="53"/>
      <c r="H56" s="54">
        <f t="shared" si="4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s="2" customFormat="1" x14ac:dyDescent="0.35">
      <c r="A57" s="1"/>
      <c r="B57" s="1"/>
      <c r="C57" s="41">
        <v>403</v>
      </c>
      <c r="D57" s="14" t="s">
        <v>346</v>
      </c>
      <c r="E57" s="42"/>
      <c r="F57" s="118"/>
      <c r="G57" s="43">
        <v>0</v>
      </c>
      <c r="H57" s="44">
        <f t="shared" si="4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s="2" customFormat="1" x14ac:dyDescent="0.35">
      <c r="A58" s="1"/>
      <c r="B58" s="1"/>
      <c r="C58" s="30" t="s">
        <v>320</v>
      </c>
      <c r="D58" s="108" t="s">
        <v>101</v>
      </c>
      <c r="E58" s="86" t="s">
        <v>3</v>
      </c>
      <c r="F58" s="121"/>
      <c r="G58" s="80">
        <v>93.5</v>
      </c>
      <c r="H58" s="87">
        <f t="shared" si="4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s="2" customFormat="1" x14ac:dyDescent="0.35">
      <c r="A59" s="1"/>
      <c r="B59" s="1"/>
      <c r="C59" s="30" t="s">
        <v>321</v>
      </c>
      <c r="D59" s="108" t="s">
        <v>158</v>
      </c>
      <c r="E59" s="86" t="s">
        <v>3</v>
      </c>
      <c r="F59" s="121"/>
      <c r="G59" s="80">
        <v>77</v>
      </c>
      <c r="H59" s="87">
        <f t="shared" si="4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s="2" customFormat="1" x14ac:dyDescent="0.35">
      <c r="A60" s="1"/>
      <c r="B60" s="1"/>
      <c r="C60" s="109">
        <v>405</v>
      </c>
      <c r="D60" s="108" t="s">
        <v>102</v>
      </c>
      <c r="E60" s="86" t="s">
        <v>2</v>
      </c>
      <c r="F60" s="121"/>
      <c r="G60" s="80">
        <v>1.1000000000000001</v>
      </c>
      <c r="H60" s="87">
        <f t="shared" si="4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x14ac:dyDescent="0.35">
      <c r="C61" s="41">
        <v>411</v>
      </c>
      <c r="D61" s="14" t="s">
        <v>356</v>
      </c>
      <c r="E61" s="42" t="s">
        <v>353</v>
      </c>
      <c r="F61" s="118"/>
      <c r="G61" s="171"/>
      <c r="H61" s="79">
        <f>SUM(H58:H60)*G61</f>
        <v>0</v>
      </c>
    </row>
    <row r="62" spans="1:44" s="2" customFormat="1" ht="15" thickBot="1" x14ac:dyDescent="0.4">
      <c r="A62" s="1"/>
      <c r="B62" s="1"/>
      <c r="C62" s="31"/>
      <c r="D62" s="32" t="s">
        <v>23</v>
      </c>
      <c r="E62" s="33"/>
      <c r="F62" s="116"/>
      <c r="G62" s="34"/>
      <c r="H62" s="7">
        <f>SUM(H58:H61)</f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s="2" customFormat="1" x14ac:dyDescent="0.35">
      <c r="A63" s="1"/>
      <c r="B63" s="1"/>
      <c r="C63" s="55"/>
      <c r="D63" s="56"/>
      <c r="E63" s="57"/>
      <c r="F63" s="122"/>
      <c r="G63" s="58"/>
      <c r="H63" s="59">
        <f t="shared" ref="H63:H70" si="5">+G63*F63</f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s="2" customFormat="1" x14ac:dyDescent="0.35">
      <c r="A64" s="1"/>
      <c r="B64" s="1"/>
      <c r="C64" s="22" t="s">
        <v>36</v>
      </c>
      <c r="D64" s="40"/>
      <c r="E64" s="24"/>
      <c r="F64" s="111"/>
      <c r="G64" s="25"/>
      <c r="H64" s="26">
        <f t="shared" si="5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s="2" customFormat="1" x14ac:dyDescent="0.35">
      <c r="A65" s="1"/>
      <c r="B65" s="1"/>
      <c r="C65" s="13">
        <v>501</v>
      </c>
      <c r="D65" s="9" t="s">
        <v>421</v>
      </c>
      <c r="E65" s="17" t="s">
        <v>1</v>
      </c>
      <c r="F65" s="110"/>
      <c r="G65" s="20">
        <v>485.1</v>
      </c>
      <c r="H65" s="21">
        <f t="shared" si="5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s="2" customFormat="1" x14ac:dyDescent="0.35">
      <c r="A66" s="1"/>
      <c r="B66" s="1"/>
      <c r="C66" s="13">
        <v>502</v>
      </c>
      <c r="D66" s="9" t="s">
        <v>89</v>
      </c>
      <c r="E66" s="17" t="s">
        <v>1</v>
      </c>
      <c r="F66" s="110"/>
      <c r="G66" s="20">
        <v>5478</v>
      </c>
      <c r="H66" s="21">
        <f t="shared" si="5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s="2" customFormat="1" x14ac:dyDescent="0.35">
      <c r="A67" s="1"/>
      <c r="B67" s="1"/>
      <c r="C67" s="41">
        <v>504</v>
      </c>
      <c r="D67" s="14" t="s">
        <v>39</v>
      </c>
      <c r="E67" s="42"/>
      <c r="F67" s="118"/>
      <c r="G67" s="43">
        <v>0</v>
      </c>
      <c r="H67" s="44">
        <f t="shared" si="5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s="2" customFormat="1" x14ac:dyDescent="0.35">
      <c r="A68" s="1"/>
      <c r="B68" s="1"/>
      <c r="C68" s="30" t="s">
        <v>377</v>
      </c>
      <c r="D68" s="9" t="s">
        <v>378</v>
      </c>
      <c r="E68" s="17" t="s">
        <v>9</v>
      </c>
      <c r="F68" s="110"/>
      <c r="G68" s="20">
        <v>1683</v>
      </c>
      <c r="H68" s="21">
        <f t="shared" si="5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s="2" customFormat="1" x14ac:dyDescent="0.35">
      <c r="A69" s="1"/>
      <c r="B69" s="1"/>
      <c r="C69" s="30" t="s">
        <v>379</v>
      </c>
      <c r="D69" s="9" t="s">
        <v>62</v>
      </c>
      <c r="E69" s="17" t="s">
        <v>9</v>
      </c>
      <c r="F69" s="110"/>
      <c r="G69" s="20">
        <v>435.6</v>
      </c>
      <c r="H69" s="21">
        <f t="shared" si="5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s="2" customFormat="1" x14ac:dyDescent="0.35">
      <c r="A70" s="1"/>
      <c r="B70" s="1"/>
      <c r="C70" s="30" t="s">
        <v>380</v>
      </c>
      <c r="D70" s="9" t="s">
        <v>107</v>
      </c>
      <c r="E70" s="17" t="s">
        <v>9</v>
      </c>
      <c r="F70" s="110"/>
      <c r="G70" s="20">
        <v>490.6</v>
      </c>
      <c r="H70" s="21">
        <f t="shared" si="5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s="2" customFormat="1" x14ac:dyDescent="0.35">
      <c r="A71" s="1"/>
      <c r="B71" s="1"/>
      <c r="C71" s="13">
        <v>506</v>
      </c>
      <c r="D71" s="9" t="s">
        <v>357</v>
      </c>
      <c r="E71" s="17" t="s">
        <v>353</v>
      </c>
      <c r="F71" s="110"/>
      <c r="G71" s="171"/>
      <c r="H71" s="21">
        <f>SUM(H65:H70)*G71</f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s="2" customFormat="1" ht="15" thickBot="1" x14ac:dyDescent="0.4">
      <c r="A72" s="1"/>
      <c r="B72" s="1"/>
      <c r="C72" s="31"/>
      <c r="D72" s="32" t="s">
        <v>14</v>
      </c>
      <c r="E72" s="33"/>
      <c r="F72" s="116"/>
      <c r="G72" s="34"/>
      <c r="H72" s="7">
        <f>SUM(H64:H71)</f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s="2" customFormat="1" x14ac:dyDescent="0.35">
      <c r="A73" s="1"/>
      <c r="B73" s="1"/>
      <c r="C73" s="35"/>
      <c r="D73" s="36"/>
      <c r="E73" s="37"/>
      <c r="F73" s="117"/>
      <c r="G73" s="38"/>
      <c r="H73" s="39">
        <f t="shared" ref="H73:H74" si="6">+G73*F73</f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s="2" customFormat="1" x14ac:dyDescent="0.35">
      <c r="A74" s="1"/>
      <c r="B74" s="1"/>
      <c r="C74" s="22" t="s">
        <v>108</v>
      </c>
      <c r="D74" s="40"/>
      <c r="E74" s="24"/>
      <c r="F74" s="111"/>
      <c r="G74" s="25"/>
      <c r="H74" s="26">
        <f t="shared" si="6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s="2" customFormat="1" x14ac:dyDescent="0.35">
      <c r="A75" s="1"/>
      <c r="B75" s="1"/>
      <c r="C75" s="41">
        <v>701</v>
      </c>
      <c r="D75" s="14" t="s">
        <v>109</v>
      </c>
      <c r="E75" s="42"/>
      <c r="F75" s="118"/>
      <c r="G75" s="43"/>
      <c r="H75" s="4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s="2" customFormat="1" x14ac:dyDescent="0.35">
      <c r="A76" s="1"/>
      <c r="B76" s="1"/>
      <c r="C76" s="30" t="s">
        <v>131</v>
      </c>
      <c r="D76" s="16" t="s">
        <v>110</v>
      </c>
      <c r="E76" s="57"/>
      <c r="F76" s="110"/>
      <c r="G76" s="58"/>
      <c r="H76" s="59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s="2" customFormat="1" x14ac:dyDescent="0.35">
      <c r="A77" s="1"/>
      <c r="B77" s="1"/>
      <c r="C77" s="30" t="s">
        <v>384</v>
      </c>
      <c r="D77" s="16" t="s">
        <v>383</v>
      </c>
      <c r="E77" s="57" t="s">
        <v>3</v>
      </c>
      <c r="F77" s="110"/>
      <c r="G77" s="58">
        <v>275</v>
      </c>
      <c r="H77" s="59">
        <f t="shared" ref="H77:H88" si="7">+G77*F77</f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s="2" customFormat="1" x14ac:dyDescent="0.35">
      <c r="A78" s="1"/>
      <c r="B78" s="1"/>
      <c r="C78" s="30" t="s">
        <v>155</v>
      </c>
      <c r="D78" s="56" t="s">
        <v>116</v>
      </c>
      <c r="E78" s="57" t="s">
        <v>2</v>
      </c>
      <c r="F78" s="122"/>
      <c r="G78" s="58">
        <v>4</v>
      </c>
      <c r="H78" s="59">
        <f t="shared" si="7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s="2" customFormat="1" x14ac:dyDescent="0.35">
      <c r="A79" s="1"/>
      <c r="B79" s="1"/>
      <c r="C79" s="41">
        <v>702</v>
      </c>
      <c r="D79" s="14" t="s">
        <v>111</v>
      </c>
      <c r="E79" s="42"/>
      <c r="F79" s="118"/>
      <c r="G79" s="43"/>
      <c r="H79" s="44">
        <f t="shared" si="7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s="2" customFormat="1" x14ac:dyDescent="0.35">
      <c r="A80" s="1"/>
      <c r="B80" s="1"/>
      <c r="C80" s="30" t="s">
        <v>132</v>
      </c>
      <c r="D80" s="82" t="s">
        <v>339</v>
      </c>
      <c r="E80" s="57" t="s">
        <v>43</v>
      </c>
      <c r="F80" s="110"/>
      <c r="G80" s="58">
        <v>78.320000000000007</v>
      </c>
      <c r="H80" s="59">
        <f t="shared" si="7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s="2" customFormat="1" x14ac:dyDescent="0.35">
      <c r="A81" s="1"/>
      <c r="B81" s="1"/>
      <c r="C81" s="30" t="s">
        <v>151</v>
      </c>
      <c r="D81" s="82" t="s">
        <v>112</v>
      </c>
      <c r="E81" s="57" t="s">
        <v>3</v>
      </c>
      <c r="F81" s="110"/>
      <c r="G81" s="58">
        <v>272.8</v>
      </c>
      <c r="H81" s="59">
        <f t="shared" si="7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s="2" customFormat="1" x14ac:dyDescent="0.35">
      <c r="A82" s="1"/>
      <c r="B82" s="1"/>
      <c r="C82" s="30" t="s">
        <v>326</v>
      </c>
      <c r="D82" s="82" t="s">
        <v>113</v>
      </c>
      <c r="E82" s="57" t="s">
        <v>3</v>
      </c>
      <c r="F82" s="110"/>
      <c r="G82" s="58">
        <v>250.8</v>
      </c>
      <c r="H82" s="59">
        <f t="shared" si="7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s="2" customFormat="1" x14ac:dyDescent="0.35">
      <c r="A83" s="1"/>
      <c r="B83" s="1"/>
      <c r="C83" s="41">
        <v>703</v>
      </c>
      <c r="D83" s="14" t="s">
        <v>114</v>
      </c>
      <c r="E83" s="42"/>
      <c r="F83" s="118"/>
      <c r="G83" s="43"/>
      <c r="H83" s="44">
        <f t="shared" si="7"/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s="2" customFormat="1" ht="25" x14ac:dyDescent="0.35">
      <c r="A84" s="1"/>
      <c r="B84" s="1"/>
      <c r="C84" s="30" t="s">
        <v>134</v>
      </c>
      <c r="D84" s="168" t="s">
        <v>386</v>
      </c>
      <c r="E84" s="163" t="s">
        <v>2</v>
      </c>
      <c r="F84" s="164"/>
      <c r="G84" s="165">
        <v>3</v>
      </c>
      <c r="H84" s="166">
        <f t="shared" si="7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s="2" customFormat="1" ht="25" x14ac:dyDescent="0.35">
      <c r="A85" s="1"/>
      <c r="B85" s="1"/>
      <c r="C85" s="30" t="s">
        <v>152</v>
      </c>
      <c r="D85" s="169" t="s">
        <v>385</v>
      </c>
      <c r="E85" s="163" t="s">
        <v>2</v>
      </c>
      <c r="F85" s="164"/>
      <c r="G85" s="165">
        <v>2</v>
      </c>
      <c r="H85" s="166">
        <f t="shared" si="7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s="2" customFormat="1" x14ac:dyDescent="0.35">
      <c r="A86" s="1"/>
      <c r="B86" s="1"/>
      <c r="C86" s="30" t="s">
        <v>340</v>
      </c>
      <c r="D86" s="170" t="s">
        <v>390</v>
      </c>
      <c r="E86" s="163" t="s">
        <v>2</v>
      </c>
      <c r="F86" s="164"/>
      <c r="G86" s="165">
        <v>2</v>
      </c>
      <c r="H86" s="166">
        <f t="shared" si="7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s="2" customFormat="1" x14ac:dyDescent="0.35">
      <c r="A87" s="1"/>
      <c r="B87" s="1"/>
      <c r="C87" s="30" t="s">
        <v>389</v>
      </c>
      <c r="D87" s="170" t="s">
        <v>391</v>
      </c>
      <c r="E87" s="163" t="s">
        <v>2</v>
      </c>
      <c r="F87" s="164"/>
      <c r="G87" s="165">
        <v>1</v>
      </c>
      <c r="H87" s="166">
        <f t="shared" si="7"/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s="2" customFormat="1" x14ac:dyDescent="0.35">
      <c r="A88" s="1"/>
      <c r="B88" s="1"/>
      <c r="C88" s="13">
        <v>704</v>
      </c>
      <c r="D88" s="170" t="s">
        <v>115</v>
      </c>
      <c r="E88" s="163" t="s">
        <v>2</v>
      </c>
      <c r="F88" s="164"/>
      <c r="G88" s="165">
        <v>2</v>
      </c>
      <c r="H88" s="166">
        <f t="shared" si="7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s="2" customFormat="1" x14ac:dyDescent="0.35">
      <c r="A89" s="1"/>
      <c r="B89" s="1"/>
      <c r="C89" s="13">
        <v>705</v>
      </c>
      <c r="D89" s="9" t="s">
        <v>358</v>
      </c>
      <c r="E89" s="17" t="s">
        <v>353</v>
      </c>
      <c r="F89" s="110"/>
      <c r="G89" s="171"/>
      <c r="H89" s="21">
        <f>SUM(H76:H88)*G89</f>
        <v>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s="2" customFormat="1" ht="15" thickBot="1" x14ac:dyDescent="0.4">
      <c r="A90" s="1"/>
      <c r="B90" s="1"/>
      <c r="C90" s="31"/>
      <c r="D90" s="32" t="s">
        <v>117</v>
      </c>
      <c r="E90" s="33"/>
      <c r="F90" s="116"/>
      <c r="G90" s="34"/>
      <c r="H90" s="7">
        <f>SUM(H75:H89)</f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s="2" customFormat="1" x14ac:dyDescent="0.35">
      <c r="A91" s="1"/>
      <c r="B91" s="1"/>
      <c r="C91" s="75"/>
      <c r="D91" s="84"/>
      <c r="E91" s="60"/>
      <c r="F91" s="125"/>
      <c r="G91" s="66"/>
      <c r="H91" s="85">
        <f t="shared" ref="H91:H104" si="8">+G91*F91</f>
        <v>0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s="2" customFormat="1" x14ac:dyDescent="0.35">
      <c r="A92" s="1"/>
      <c r="B92" s="1"/>
      <c r="C92" s="22" t="s">
        <v>79</v>
      </c>
      <c r="D92" s="40"/>
      <c r="E92" s="24"/>
      <c r="F92" s="111"/>
      <c r="G92" s="25"/>
      <c r="H92" s="26">
        <f t="shared" si="8"/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s="2" customFormat="1" x14ac:dyDescent="0.35">
      <c r="A93" s="1"/>
      <c r="B93" s="1"/>
      <c r="C93" s="13">
        <v>801</v>
      </c>
      <c r="D93" s="9" t="s">
        <v>422</v>
      </c>
      <c r="E93" s="17" t="s">
        <v>3</v>
      </c>
      <c r="F93" s="110"/>
      <c r="G93" s="20">
        <v>3469.4</v>
      </c>
      <c r="H93" s="21">
        <f t="shared" si="8"/>
        <v>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s="2" customFormat="1" x14ac:dyDescent="0.35">
      <c r="A94" s="1"/>
      <c r="B94" s="1"/>
      <c r="C94" s="13">
        <v>802</v>
      </c>
      <c r="D94" s="9" t="s">
        <v>423</v>
      </c>
      <c r="E94" s="17" t="s">
        <v>1</v>
      </c>
      <c r="F94" s="110"/>
      <c r="G94" s="20">
        <f>G102</f>
        <v>106.7</v>
      </c>
      <c r="H94" s="21">
        <f t="shared" si="8"/>
        <v>0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s="2" customFormat="1" x14ac:dyDescent="0.35">
      <c r="A95" s="1"/>
      <c r="B95" s="1"/>
      <c r="C95" s="41">
        <v>803</v>
      </c>
      <c r="D95" s="14" t="s">
        <v>190</v>
      </c>
      <c r="E95" s="42"/>
      <c r="F95" s="118"/>
      <c r="G95" s="43">
        <v>0</v>
      </c>
      <c r="H95" s="44">
        <f t="shared" si="8"/>
        <v>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s="2" customFormat="1" x14ac:dyDescent="0.35">
      <c r="A96" s="1"/>
      <c r="B96" s="1"/>
      <c r="C96" s="30" t="s">
        <v>187</v>
      </c>
      <c r="D96" s="9" t="s">
        <v>136</v>
      </c>
      <c r="E96" s="17" t="s">
        <v>3</v>
      </c>
      <c r="F96" s="110"/>
      <c r="G96" s="20">
        <v>1617</v>
      </c>
      <c r="H96" s="21">
        <f t="shared" si="8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s="2" customFormat="1" x14ac:dyDescent="0.35">
      <c r="A97" s="1"/>
      <c r="B97" s="1"/>
      <c r="C97" s="30" t="s">
        <v>188</v>
      </c>
      <c r="D97" s="9" t="s">
        <v>140</v>
      </c>
      <c r="E97" s="17" t="s">
        <v>3</v>
      </c>
      <c r="F97" s="110"/>
      <c r="G97" s="20">
        <v>440</v>
      </c>
      <c r="H97" s="21">
        <f t="shared" si="8"/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s="2" customFormat="1" x14ac:dyDescent="0.35">
      <c r="A98" s="1"/>
      <c r="B98" s="1"/>
      <c r="C98" s="30" t="s">
        <v>189</v>
      </c>
      <c r="D98" s="9" t="s">
        <v>135</v>
      </c>
      <c r="E98" s="17" t="s">
        <v>3</v>
      </c>
      <c r="F98" s="110"/>
      <c r="G98" s="20">
        <v>638</v>
      </c>
      <c r="H98" s="21">
        <f t="shared" si="8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s="2" customFormat="1" x14ac:dyDescent="0.35">
      <c r="A99" s="1"/>
      <c r="B99" s="1"/>
      <c r="C99" s="30" t="s">
        <v>328</v>
      </c>
      <c r="D99" s="9" t="s">
        <v>138</v>
      </c>
      <c r="E99" s="17" t="s">
        <v>3</v>
      </c>
      <c r="F99" s="110"/>
      <c r="G99" s="20">
        <v>387.2</v>
      </c>
      <c r="H99" s="21">
        <f t="shared" si="8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s="2" customFormat="1" x14ac:dyDescent="0.35">
      <c r="A100" s="1"/>
      <c r="B100" s="1"/>
      <c r="C100" s="30" t="s">
        <v>329</v>
      </c>
      <c r="D100" s="9" t="s">
        <v>139</v>
      </c>
      <c r="E100" s="17" t="s">
        <v>3</v>
      </c>
      <c r="F100" s="110"/>
      <c r="G100" s="20">
        <v>387.2</v>
      </c>
      <c r="H100" s="21">
        <f t="shared" si="8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s="2" customFormat="1" x14ac:dyDescent="0.35">
      <c r="A101" s="1"/>
      <c r="B101" s="1"/>
      <c r="C101" s="41">
        <v>804</v>
      </c>
      <c r="D101" s="14" t="s">
        <v>191</v>
      </c>
      <c r="E101" s="42"/>
      <c r="F101" s="118"/>
      <c r="G101" s="43">
        <v>0</v>
      </c>
      <c r="H101" s="44">
        <f t="shared" si="8"/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s="2" customFormat="1" x14ac:dyDescent="0.35">
      <c r="A102" s="1"/>
      <c r="B102" s="1"/>
      <c r="C102" s="30" t="s">
        <v>330</v>
      </c>
      <c r="D102" s="9" t="s">
        <v>25</v>
      </c>
      <c r="E102" s="17" t="s">
        <v>1</v>
      </c>
      <c r="F102" s="110"/>
      <c r="G102" s="20">
        <v>106.7</v>
      </c>
      <c r="H102" s="21">
        <f t="shared" si="8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s="2" customFormat="1" x14ac:dyDescent="0.35">
      <c r="A103" s="1"/>
      <c r="B103" s="1"/>
      <c r="C103" s="30" t="s">
        <v>331</v>
      </c>
      <c r="D103" s="9" t="s">
        <v>17</v>
      </c>
      <c r="E103" s="17" t="s">
        <v>1</v>
      </c>
      <c r="F103" s="110"/>
      <c r="G103" s="20">
        <v>104.5</v>
      </c>
      <c r="H103" s="21">
        <f t="shared" si="8"/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s="2" customFormat="1" x14ac:dyDescent="0.35">
      <c r="A104" s="1"/>
      <c r="B104" s="1"/>
      <c r="C104" s="13">
        <v>805</v>
      </c>
      <c r="D104" s="9" t="s">
        <v>338</v>
      </c>
      <c r="E104" s="17" t="s">
        <v>2</v>
      </c>
      <c r="F104" s="110"/>
      <c r="G104" s="20">
        <v>5</v>
      </c>
      <c r="H104" s="21">
        <f t="shared" si="8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s="2" customFormat="1" x14ac:dyDescent="0.35">
      <c r="A105" s="1"/>
      <c r="B105" s="1"/>
      <c r="C105" s="13">
        <v>806</v>
      </c>
      <c r="D105" s="9" t="s">
        <v>359</v>
      </c>
      <c r="E105" s="17" t="s">
        <v>353</v>
      </c>
      <c r="F105" s="110"/>
      <c r="G105" s="171"/>
      <c r="H105" s="21">
        <f>SUM(H93:H104)*G105</f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s="2" customFormat="1" ht="15" thickBot="1" x14ac:dyDescent="0.4">
      <c r="A106" s="1"/>
      <c r="B106" s="1"/>
      <c r="C106" s="31"/>
      <c r="D106" s="32" t="s">
        <v>40</v>
      </c>
      <c r="E106" s="33"/>
      <c r="F106" s="116"/>
      <c r="G106" s="34"/>
      <c r="H106" s="7">
        <f>SUM(H93:H105)</f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s="2" customFormat="1" x14ac:dyDescent="0.35">
      <c r="A107" s="1"/>
      <c r="B107" s="1"/>
      <c r="C107" s="75"/>
      <c r="D107" s="67"/>
      <c r="E107" s="60"/>
      <c r="F107" s="125"/>
      <c r="G107" s="66"/>
      <c r="H107" s="79">
        <f t="shared" ref="H107:H121" si="9">+G107*F107</f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s="2" customFormat="1" x14ac:dyDescent="0.35">
      <c r="A108" s="1"/>
      <c r="B108" s="1"/>
      <c r="C108" s="22" t="s">
        <v>118</v>
      </c>
      <c r="D108" s="40"/>
      <c r="E108" s="24"/>
      <c r="F108" s="111"/>
      <c r="G108" s="25"/>
      <c r="H108" s="26">
        <f t="shared" si="9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s="2" customFormat="1" x14ac:dyDescent="0.35">
      <c r="A109" s="1"/>
      <c r="B109" s="1"/>
      <c r="C109" s="13"/>
      <c r="D109" s="106" t="s">
        <v>119</v>
      </c>
      <c r="E109" s="17"/>
      <c r="F109" s="110"/>
      <c r="G109" s="20">
        <v>0</v>
      </c>
      <c r="H109" s="21">
        <f t="shared" si="9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s="2" customFormat="1" x14ac:dyDescent="0.35">
      <c r="A110" s="1"/>
      <c r="B110" s="1"/>
      <c r="C110" s="41">
        <v>904</v>
      </c>
      <c r="D110" s="14" t="s">
        <v>141</v>
      </c>
      <c r="E110" s="42"/>
      <c r="F110" s="118"/>
      <c r="G110" s="43"/>
      <c r="H110" s="44">
        <f t="shared" si="9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s="2" customFormat="1" x14ac:dyDescent="0.35">
      <c r="A111" s="1"/>
      <c r="B111" s="1"/>
      <c r="C111" s="30" t="s">
        <v>452</v>
      </c>
      <c r="D111" s="9" t="s">
        <v>142</v>
      </c>
      <c r="E111" s="17" t="s">
        <v>2</v>
      </c>
      <c r="F111" s="110"/>
      <c r="G111" s="20">
        <v>2</v>
      </c>
      <c r="H111" s="21">
        <f t="shared" si="9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s="2" customFormat="1" x14ac:dyDescent="0.35">
      <c r="A112" s="1"/>
      <c r="B112" s="1"/>
      <c r="C112" s="30" t="s">
        <v>453</v>
      </c>
      <c r="D112" s="9" t="s">
        <v>144</v>
      </c>
      <c r="E112" s="17" t="s">
        <v>2</v>
      </c>
      <c r="F112" s="110"/>
      <c r="G112" s="20">
        <v>1</v>
      </c>
      <c r="H112" s="21">
        <f t="shared" si="9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s="2" customFormat="1" x14ac:dyDescent="0.35">
      <c r="A113" s="1"/>
      <c r="B113" s="1"/>
      <c r="C113" s="30" t="s">
        <v>454</v>
      </c>
      <c r="D113" s="9" t="s">
        <v>145</v>
      </c>
      <c r="E113" s="17" t="s">
        <v>2</v>
      </c>
      <c r="F113" s="110"/>
      <c r="G113" s="20">
        <v>1</v>
      </c>
      <c r="H113" s="21">
        <f t="shared" si="9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s="2" customFormat="1" x14ac:dyDescent="0.35">
      <c r="A114" s="1"/>
      <c r="B114" s="1"/>
      <c r="C114" s="30" t="s">
        <v>446</v>
      </c>
      <c r="D114" s="9" t="s">
        <v>162</v>
      </c>
      <c r="E114" s="17" t="s">
        <v>2</v>
      </c>
      <c r="F114" s="110"/>
      <c r="G114" s="20">
        <v>1</v>
      </c>
      <c r="H114" s="21">
        <f t="shared" si="9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s="2" customFormat="1" x14ac:dyDescent="0.35">
      <c r="A115" s="1"/>
      <c r="B115" s="1"/>
      <c r="C115" s="30" t="s">
        <v>455</v>
      </c>
      <c r="D115" s="9" t="s">
        <v>146</v>
      </c>
      <c r="E115" s="17" t="s">
        <v>2</v>
      </c>
      <c r="F115" s="110"/>
      <c r="G115" s="20">
        <v>1</v>
      </c>
      <c r="H115" s="21">
        <f t="shared" si="9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s="2" customFormat="1" x14ac:dyDescent="0.35">
      <c r="A116" s="1"/>
      <c r="B116" s="1"/>
      <c r="C116" s="30" t="s">
        <v>447</v>
      </c>
      <c r="D116" s="9" t="s">
        <v>147</v>
      </c>
      <c r="E116" s="17" t="s">
        <v>2</v>
      </c>
      <c r="F116" s="110"/>
      <c r="G116" s="20">
        <v>1</v>
      </c>
      <c r="H116" s="21">
        <f t="shared" si="9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s="2" customFormat="1" x14ac:dyDescent="0.35">
      <c r="A117" s="1"/>
      <c r="B117" s="1"/>
      <c r="C117" s="13">
        <v>907</v>
      </c>
      <c r="D117" s="9" t="s">
        <v>148</v>
      </c>
      <c r="E117" s="17" t="s">
        <v>2</v>
      </c>
      <c r="F117" s="110"/>
      <c r="G117" s="20">
        <v>2</v>
      </c>
      <c r="H117" s="21">
        <f t="shared" si="9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ht="15" customHeight="1" x14ac:dyDescent="0.35">
      <c r="C118" s="13">
        <v>908</v>
      </c>
      <c r="D118" s="9" t="s">
        <v>451</v>
      </c>
      <c r="E118" s="17" t="s">
        <v>353</v>
      </c>
      <c r="F118" s="110"/>
      <c r="G118" s="171"/>
      <c r="H118" s="21">
        <f>SUM(H110:H117)*G118</f>
        <v>0</v>
      </c>
    </row>
    <row r="119" spans="1:44" s="2" customFormat="1" x14ac:dyDescent="0.35">
      <c r="A119" s="1"/>
      <c r="B119" s="1"/>
      <c r="C119" s="41"/>
      <c r="D119" s="14" t="s">
        <v>120</v>
      </c>
      <c r="E119" s="42"/>
      <c r="F119" s="118"/>
      <c r="G119" s="43">
        <v>0</v>
      </c>
      <c r="H119" s="44">
        <f t="shared" si="9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s="2" customFormat="1" x14ac:dyDescent="0.35">
      <c r="A120" s="1"/>
      <c r="B120" s="1"/>
      <c r="C120" s="13">
        <v>911</v>
      </c>
      <c r="D120" s="107" t="s">
        <v>150</v>
      </c>
      <c r="E120" s="2" t="s">
        <v>2</v>
      </c>
      <c r="F120" s="110"/>
      <c r="G120" s="20">
        <v>2</v>
      </c>
      <c r="H120" s="21">
        <f t="shared" si="9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s="2" customFormat="1" x14ac:dyDescent="0.35">
      <c r="A121" s="1"/>
      <c r="B121" s="1"/>
      <c r="C121" s="13">
        <v>912</v>
      </c>
      <c r="D121" s="107" t="s">
        <v>192</v>
      </c>
      <c r="E121" s="2" t="s">
        <v>2</v>
      </c>
      <c r="F121" s="110"/>
      <c r="G121" s="20">
        <v>1</v>
      </c>
      <c r="H121" s="21">
        <f t="shared" si="9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s="3" customFormat="1" ht="15" thickBot="1" x14ac:dyDescent="0.4">
      <c r="A122" s="1"/>
      <c r="B122" s="1"/>
      <c r="C122" s="13">
        <v>919</v>
      </c>
      <c r="D122" s="107" t="s">
        <v>397</v>
      </c>
      <c r="E122" s="17" t="s">
        <v>353</v>
      </c>
      <c r="F122" s="110"/>
      <c r="G122" s="171"/>
      <c r="H122" s="21">
        <f>SUM(H120:H121)*G122</f>
        <v>0</v>
      </c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s="2" customFormat="1" ht="15" thickBot="1" x14ac:dyDescent="0.4">
      <c r="A123" s="1"/>
      <c r="B123" s="1"/>
      <c r="C123" s="100"/>
      <c r="D123" s="101" t="s">
        <v>121</v>
      </c>
      <c r="E123" s="102"/>
      <c r="F123" s="127"/>
      <c r="G123" s="103"/>
      <c r="H123" s="104">
        <f>SUM(H111:H122)</f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s="2" customFormat="1" ht="15" thickBot="1" x14ac:dyDescent="0.4">
      <c r="A124" s="1"/>
      <c r="B124" s="1"/>
      <c r="D124" s="89"/>
      <c r="F124" s="126"/>
      <c r="G124" s="12"/>
      <c r="H124" s="90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s="2" customFormat="1" ht="15" thickBot="1" x14ac:dyDescent="0.4">
      <c r="A125" s="1"/>
      <c r="B125" s="1"/>
      <c r="C125" s="191" t="s">
        <v>352</v>
      </c>
      <c r="D125" s="192"/>
      <c r="E125" s="192"/>
      <c r="F125" s="192"/>
      <c r="G125" s="192"/>
      <c r="H125" s="19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s="2" customFormat="1" ht="15" thickBot="1" x14ac:dyDescent="0.4">
      <c r="A126" s="1"/>
      <c r="B126" s="1"/>
      <c r="C126" s="95"/>
      <c r="D126" s="96" t="str">
        <f>+C4</f>
        <v xml:space="preserve"> FAMILLE A- PRIX GENERAUX </v>
      </c>
      <c r="E126" s="97"/>
      <c r="F126" s="128"/>
      <c r="G126" s="98"/>
      <c r="H126" s="99">
        <f>H32</f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s="2" customFormat="1" ht="15" thickBot="1" x14ac:dyDescent="0.4">
      <c r="A127" s="1"/>
      <c r="B127" s="1"/>
      <c r="C127" s="76"/>
      <c r="D127" s="77" t="str">
        <f>+C34</f>
        <v xml:space="preserve"> FAMILLE C- TRAVAUX PREPARATOIRES</v>
      </c>
      <c r="E127" s="78"/>
      <c r="F127" s="129"/>
      <c r="G127" s="83"/>
      <c r="H127" s="99">
        <f>H44</f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s="2" customFormat="1" ht="15" thickBot="1" x14ac:dyDescent="0.4">
      <c r="A128" s="1"/>
      <c r="B128" s="1"/>
      <c r="C128" s="76"/>
      <c r="D128" s="77" t="str">
        <f>+C46</f>
        <v xml:space="preserve"> FAMILLE D- TERRASSEMENT</v>
      </c>
      <c r="E128" s="78"/>
      <c r="F128" s="129"/>
      <c r="G128" s="83"/>
      <c r="H128" s="99">
        <f>H54</f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s="2" customFormat="1" ht="15" thickBot="1" x14ac:dyDescent="0.4">
      <c r="A129" s="1"/>
      <c r="B129" s="1"/>
      <c r="C129" s="76"/>
      <c r="D129" s="77" t="str">
        <f>+C56</f>
        <v xml:space="preserve"> FAMILLE F- ASSAINISSEMENT EAUX PLUVIALES</v>
      </c>
      <c r="E129" s="78"/>
      <c r="F129" s="129"/>
      <c r="G129" s="83"/>
      <c r="H129" s="99">
        <f>H62</f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s="2" customFormat="1" ht="15" thickBot="1" x14ac:dyDescent="0.4">
      <c r="A130" s="1"/>
      <c r="B130" s="1"/>
      <c r="C130" s="76"/>
      <c r="D130" s="77" t="str">
        <f>+C64</f>
        <v xml:space="preserve"> FAMILLE G- CHAUSSEE </v>
      </c>
      <c r="E130" s="78"/>
      <c r="F130" s="129"/>
      <c r="G130" s="83"/>
      <c r="H130" s="99">
        <f>H72</f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s="2" customFormat="1" ht="15" thickBot="1" x14ac:dyDescent="0.4">
      <c r="A131" s="1"/>
      <c r="B131" s="1"/>
      <c r="C131" s="76"/>
      <c r="D131" s="77" t="str">
        <f>+C74</f>
        <v xml:space="preserve"> FAMILLE H2 : EQUIPEMENTS DE SECURITE</v>
      </c>
      <c r="E131" s="78"/>
      <c r="F131" s="129"/>
      <c r="G131" s="83"/>
      <c r="H131" s="99">
        <f>H90</f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s="2" customFormat="1" ht="15" thickBot="1" x14ac:dyDescent="0.4">
      <c r="A132" s="1"/>
      <c r="B132" s="1"/>
      <c r="C132" s="76"/>
      <c r="D132" s="77" t="str">
        <f>+C92</f>
        <v xml:space="preserve"> FAMILLE H4 : SIGNALISATION HORIZONTALE</v>
      </c>
      <c r="E132" s="78"/>
      <c r="F132" s="129"/>
      <c r="G132" s="83"/>
      <c r="H132" s="99">
        <f>H106</f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s="2" customFormat="1" x14ac:dyDescent="0.35">
      <c r="A133" s="1"/>
      <c r="B133" s="1"/>
      <c r="C133" s="76"/>
      <c r="D133" s="77" t="str">
        <f>+C108</f>
        <v xml:space="preserve"> FAMILLE H5 : SIGNALISATION VERTICALE ET DIRECTIONNELLE</v>
      </c>
      <c r="E133" s="78"/>
      <c r="F133" s="129"/>
      <c r="G133" s="83"/>
      <c r="H133" s="99">
        <f>H123</f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s="2" customFormat="1" x14ac:dyDescent="0.35">
      <c r="A134" s="1"/>
      <c r="B134" s="1"/>
      <c r="C134" s="61"/>
      <c r="D134" s="40" t="s">
        <v>33</v>
      </c>
      <c r="E134" s="24"/>
      <c r="F134" s="130"/>
      <c r="G134" s="24"/>
      <c r="H134" s="26">
        <f>SUM(H126:H133)</f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s="2" customFormat="1" ht="15" thickBot="1" x14ac:dyDescent="0.4">
      <c r="A135" s="1"/>
      <c r="B135" s="1"/>
      <c r="C135" s="62"/>
      <c r="D135" s="63" t="s">
        <v>11</v>
      </c>
      <c r="E135" s="64"/>
      <c r="F135" s="131"/>
      <c r="G135" s="64"/>
      <c r="H135" s="65">
        <f>0.2*H134</f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s="2" customFormat="1" ht="15" thickBot="1" x14ac:dyDescent="0.4">
      <c r="A136" s="1"/>
      <c r="B136" s="1"/>
      <c r="C136" s="91"/>
      <c r="D136" s="92" t="s">
        <v>34</v>
      </c>
      <c r="E136" s="93"/>
      <c r="F136" s="132"/>
      <c r="G136" s="93"/>
      <c r="H136" s="94">
        <f>+H134+H135</f>
        <v>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</sheetData>
  <mergeCells count="2">
    <mergeCell ref="C1:H1"/>
    <mergeCell ref="C125:H125"/>
  </mergeCells>
  <phoneticPr fontId="35" type="noConversion"/>
  <printOptions horizontalCentered="1"/>
  <pageMargins left="0.23622047244094491" right="0.23622047244094491" top="0.74803149606299213" bottom="1.5354330708661419" header="0.31496062992125984" footer="0.31496062992125984"/>
  <pageSetup paperSize="9" scale="62" orientation="portrait" r:id="rId1"/>
  <headerFooter>
    <oddHeader>&amp;LRéaménagement de l'Echangeur n°30 de L'AGAVON&amp;RDQE TO2</oddHeader>
    <oddFooter>&amp;L&amp;9EGIS Villes &amp; Transports
Établi le 06/02/2023
Révisé  le 10/05/2023&amp;R&amp;P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A54F6-F629-4F9A-9FAA-7C990EFC7454}">
  <dimension ref="A1:E17"/>
  <sheetViews>
    <sheetView zoomScale="85" zoomScaleNormal="85" workbookViewId="0">
      <selection activeCell="J19" sqref="J19"/>
    </sheetView>
  </sheetViews>
  <sheetFormatPr baseColWidth="10" defaultRowHeight="14.5" x14ac:dyDescent="0.35"/>
  <cols>
    <col min="1" max="1" width="39" customWidth="1"/>
    <col min="2" max="2" width="21.81640625" customWidth="1"/>
    <col min="3" max="3" width="22.81640625" customWidth="1"/>
    <col min="4" max="4" width="23.81640625" customWidth="1"/>
    <col min="5" max="5" width="22.453125" customWidth="1"/>
  </cols>
  <sheetData>
    <row r="1" spans="1:5" x14ac:dyDescent="0.35">
      <c r="B1" s="173" t="s">
        <v>425</v>
      </c>
      <c r="C1" s="174" t="s">
        <v>282</v>
      </c>
      <c r="D1" s="174" t="s">
        <v>426</v>
      </c>
      <c r="E1" s="174" t="s">
        <v>427</v>
      </c>
    </row>
    <row r="2" spans="1:5" ht="20.149999999999999" customHeight="1" x14ac:dyDescent="0.35">
      <c r="A2" s="72"/>
      <c r="B2" s="72"/>
      <c r="C2" s="72"/>
      <c r="D2" s="72"/>
      <c r="E2" s="72"/>
    </row>
    <row r="3" spans="1:5" ht="20.149999999999999" customHeight="1" x14ac:dyDescent="0.35">
      <c r="A3" s="176" t="s">
        <v>18</v>
      </c>
      <c r="B3" s="175">
        <f>SUM(C3:E3)</f>
        <v>0</v>
      </c>
      <c r="C3" s="175">
        <f>+'DE TF'!H215</f>
        <v>0</v>
      </c>
      <c r="D3" s="175">
        <f>'DE TO1'!H191</f>
        <v>0</v>
      </c>
      <c r="E3" s="175">
        <f>'DE TO2'!H126</f>
        <v>0</v>
      </c>
    </row>
    <row r="4" spans="1:5" ht="20.149999999999999" customHeight="1" x14ac:dyDescent="0.35">
      <c r="A4" s="176" t="s">
        <v>19</v>
      </c>
      <c r="B4" s="175">
        <f t="shared" ref="B4:B14" si="0">SUM(C4:E4)</f>
        <v>0</v>
      </c>
      <c r="C4" s="175">
        <f>+'DE TF'!H216</f>
        <v>0</v>
      </c>
      <c r="D4" s="175">
        <f>'DE TO1'!H192</f>
        <v>0</v>
      </c>
      <c r="E4" s="175">
        <f>'DE TO2'!H127</f>
        <v>0</v>
      </c>
    </row>
    <row r="5" spans="1:5" ht="20.149999999999999" customHeight="1" x14ac:dyDescent="0.35">
      <c r="A5" s="176" t="s">
        <v>20</v>
      </c>
      <c r="B5" s="175">
        <f t="shared" si="0"/>
        <v>0</v>
      </c>
      <c r="C5" s="175">
        <f>+'DE TF'!H217</f>
        <v>0</v>
      </c>
      <c r="D5" s="175">
        <f>'DE TO1'!H193</f>
        <v>0</v>
      </c>
      <c r="E5" s="175">
        <f>'DE TO2'!H128</f>
        <v>0</v>
      </c>
    </row>
    <row r="6" spans="1:5" ht="20.149999999999999" customHeight="1" x14ac:dyDescent="0.35">
      <c r="A6" s="176" t="s">
        <v>21</v>
      </c>
      <c r="B6" s="175">
        <f t="shared" si="0"/>
        <v>0</v>
      </c>
      <c r="C6" s="175">
        <f>+'DE TF'!H218</f>
        <v>0</v>
      </c>
      <c r="D6" s="175">
        <v>0</v>
      </c>
      <c r="E6" s="175">
        <f>'DE TO2'!H129</f>
        <v>0</v>
      </c>
    </row>
    <row r="7" spans="1:5" ht="20.149999999999999" customHeight="1" x14ac:dyDescent="0.35">
      <c r="A7" s="176" t="s">
        <v>36</v>
      </c>
      <c r="B7" s="175">
        <f t="shared" si="0"/>
        <v>0</v>
      </c>
      <c r="C7" s="175">
        <f>+'DE TF'!H219</f>
        <v>0</v>
      </c>
      <c r="D7" s="175">
        <f>'DE TO1'!H194</f>
        <v>0</v>
      </c>
      <c r="E7" s="175">
        <f>'DE TO2'!H130</f>
        <v>0</v>
      </c>
    </row>
    <row r="8" spans="1:5" ht="20.149999999999999" customHeight="1" x14ac:dyDescent="0.35">
      <c r="A8" s="176" t="s">
        <v>22</v>
      </c>
      <c r="B8" s="175">
        <f t="shared" si="0"/>
        <v>0</v>
      </c>
      <c r="C8" s="175"/>
      <c r="D8" s="175">
        <f>'DE TO1'!H195</f>
        <v>0</v>
      </c>
      <c r="E8" s="175"/>
    </row>
    <row r="9" spans="1:5" ht="20.149999999999999" customHeight="1" x14ac:dyDescent="0.35">
      <c r="A9" s="176" t="s">
        <v>108</v>
      </c>
      <c r="B9" s="175">
        <f t="shared" si="0"/>
        <v>0</v>
      </c>
      <c r="C9" s="175">
        <f>+'DE TF'!H220</f>
        <v>0</v>
      </c>
      <c r="D9" s="175">
        <f>'DE TO1'!H196</f>
        <v>0</v>
      </c>
      <c r="E9" s="175">
        <f>'DE TO2'!H131</f>
        <v>0</v>
      </c>
    </row>
    <row r="10" spans="1:5" ht="20.149999999999999" customHeight="1" x14ac:dyDescent="0.35">
      <c r="A10" s="176" t="s">
        <v>79</v>
      </c>
      <c r="B10" s="175">
        <f t="shared" si="0"/>
        <v>0</v>
      </c>
      <c r="C10" s="175">
        <f>+'DE TF'!H221</f>
        <v>0</v>
      </c>
      <c r="D10" s="175">
        <f>'DE TO1'!H197</f>
        <v>0</v>
      </c>
      <c r="E10" s="175">
        <f>'DE TO2'!H132</f>
        <v>0</v>
      </c>
    </row>
    <row r="11" spans="1:5" ht="39" customHeight="1" x14ac:dyDescent="0.35">
      <c r="A11" s="176" t="s">
        <v>118</v>
      </c>
      <c r="B11" s="175">
        <f t="shared" si="0"/>
        <v>0</v>
      </c>
      <c r="C11" s="175">
        <f>+'DE TF'!H222</f>
        <v>0</v>
      </c>
      <c r="D11" s="175">
        <f>'DE TO1'!H198</f>
        <v>0</v>
      </c>
      <c r="E11" s="175">
        <f>'DE TO2'!H133</f>
        <v>0</v>
      </c>
    </row>
    <row r="12" spans="1:5" ht="35.15" customHeight="1" x14ac:dyDescent="0.35">
      <c r="A12" s="176" t="s">
        <v>428</v>
      </c>
      <c r="B12" s="175">
        <f t="shared" si="0"/>
        <v>0</v>
      </c>
      <c r="C12" s="175">
        <f>'[5]DE LOT 1'!Q208</f>
        <v>0</v>
      </c>
      <c r="D12" s="175">
        <f>'DE TO1'!H199</f>
        <v>0</v>
      </c>
      <c r="E12" s="175">
        <f>'[5]DE LOT 1'!Y208</f>
        <v>0</v>
      </c>
    </row>
    <row r="13" spans="1:5" ht="28" customHeight="1" x14ac:dyDescent="0.35">
      <c r="A13" s="176" t="s">
        <v>431</v>
      </c>
      <c r="B13" s="175">
        <v>0</v>
      </c>
      <c r="C13" s="175">
        <v>0</v>
      </c>
      <c r="D13" s="175">
        <f>'DE TO1'!H200</f>
        <v>0</v>
      </c>
      <c r="E13" s="175">
        <v>0</v>
      </c>
    </row>
    <row r="14" spans="1:5" ht="20.149999999999999" customHeight="1" x14ac:dyDescent="0.35">
      <c r="A14" s="176" t="str">
        <f>+'DE TF'!D223</f>
        <v>Famille E : OUVRAGE d'ART</v>
      </c>
      <c r="B14" s="175">
        <f t="shared" si="0"/>
        <v>0</v>
      </c>
      <c r="C14" s="175">
        <f>+'DE TF'!H223</f>
        <v>0</v>
      </c>
      <c r="D14" s="175">
        <v>0</v>
      </c>
      <c r="E14" s="175">
        <v>0</v>
      </c>
    </row>
    <row r="15" spans="1:5" ht="20.149999999999999" customHeight="1" x14ac:dyDescent="0.35">
      <c r="A15" s="177" t="s">
        <v>429</v>
      </c>
      <c r="B15" s="178">
        <f>SUM(B3:B14)</f>
        <v>0</v>
      </c>
      <c r="C15" s="178">
        <f>SUM(C3:C14)</f>
        <v>0</v>
      </c>
      <c r="D15" s="178">
        <f>SUM(D3:D14)</f>
        <v>0</v>
      </c>
      <c r="E15" s="178">
        <f>SUM(E3:E14)</f>
        <v>0</v>
      </c>
    </row>
    <row r="16" spans="1:5" ht="20.149999999999999" customHeight="1" x14ac:dyDescent="0.35">
      <c r="A16" s="179" t="s">
        <v>11</v>
      </c>
      <c r="B16" s="180">
        <f>0.2*B15</f>
        <v>0</v>
      </c>
      <c r="C16" s="180">
        <f t="shared" ref="C16:E16" si="1">0.2*C15</f>
        <v>0</v>
      </c>
      <c r="D16" s="180">
        <f t="shared" si="1"/>
        <v>0</v>
      </c>
      <c r="E16" s="180">
        <f t="shared" si="1"/>
        <v>0</v>
      </c>
    </row>
    <row r="17" spans="1:5" ht="20.149999999999999" customHeight="1" x14ac:dyDescent="0.35">
      <c r="A17" s="177" t="s">
        <v>430</v>
      </c>
      <c r="B17" s="180">
        <f>+B16+B15</f>
        <v>0</v>
      </c>
      <c r="C17" s="180">
        <f t="shared" ref="C17:E17" si="2">+C16+C15</f>
        <v>0</v>
      </c>
      <c r="D17" s="178">
        <f t="shared" si="2"/>
        <v>0</v>
      </c>
      <c r="E17" s="178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Indices</vt:lpstr>
      <vt:lpstr>DE TF</vt:lpstr>
      <vt:lpstr>DE TO1</vt:lpstr>
      <vt:lpstr>DE TO2</vt:lpstr>
      <vt:lpstr>SYNTHESE</vt:lpstr>
      <vt:lpstr>'DE TF'!_Toc132533274</vt:lpstr>
      <vt:lpstr>'DE TF'!Impression_des_titres</vt:lpstr>
      <vt:lpstr>'DE TO1'!Impression_des_titres</vt:lpstr>
      <vt:lpstr>'DE TF'!Zone_d_impression</vt:lpstr>
      <vt:lpstr>'DE TO1'!Zone_d_impression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TESSIER Sylvain</dc:creator>
  <cp:lastModifiedBy>DJOUKA Patrick</cp:lastModifiedBy>
  <cp:lastPrinted>2023-05-10T22:27:12Z</cp:lastPrinted>
  <dcterms:created xsi:type="dcterms:W3CDTF">2015-03-19T16:58:38Z</dcterms:created>
  <dcterms:modified xsi:type="dcterms:W3CDTF">2023-05-10T22:40:29Z</dcterms:modified>
</cp:coreProperties>
</file>