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6.228\seineamont\3_SMET\PMOA\2_Marchés\2_EnConsultation\VNF-UTISA-2023-06 Travaux téléconduite des ouvrages Haute Seine\Consultation\V suite à DMP\"/>
    </mc:Choice>
  </mc:AlternateContent>
  <bookViews>
    <workbookView xWindow="0" yWindow="0" windowWidth="28800" windowHeight="12300" tabRatio="719"/>
  </bookViews>
  <sheets>
    <sheet name="Automatisme" sheetId="10" r:id="rId1"/>
    <sheet name="Vidéo" sheetId="16" r:id="rId2"/>
    <sheet name="Audio" sheetId="17" r:id="rId3"/>
    <sheet name="Récapitulatif" sheetId="18" r:id="rId4"/>
  </sheets>
  <definedNames>
    <definedName name="_xlnm._FilterDatabase" localSheetId="2" hidden="1">Audio!$K$1:$K$36</definedName>
    <definedName name="_xlnm._FilterDatabase" localSheetId="0" hidden="1">Automatisme!$L$2:$L$76</definedName>
    <definedName name="_xlnm._FilterDatabase" localSheetId="3" hidden="1">Récapitulatif!#REF!</definedName>
    <definedName name="_xlnm.Print_Area" localSheetId="2">Audio!$B$4:$H$27</definedName>
    <definedName name="_xlnm.Print_Area" localSheetId="0">Automatisme!$B$2:$G$27</definedName>
    <definedName name="_xlnm.Print_Area" localSheetId="3">Récapitulatif!#REF!</definedName>
    <definedName name="_xlnm.Print_Area" localSheetId="1">Vidéo!$C$2:$I$49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8" l="1"/>
  <c r="D7" i="18"/>
  <c r="C7" i="18"/>
  <c r="C6" i="18"/>
  <c r="B7" i="18"/>
  <c r="B6" i="18"/>
  <c r="Q77" i="10" l="1"/>
  <c r="T77" i="10"/>
  <c r="U77" i="10"/>
  <c r="S77" i="10"/>
  <c r="Y33" i="17" l="1"/>
  <c r="X33" i="17"/>
  <c r="W33" i="17"/>
  <c r="V33" i="17"/>
  <c r="U33" i="17"/>
  <c r="T33" i="17"/>
  <c r="U48" i="16"/>
  <c r="X6" i="17" l="1"/>
  <c r="X7" i="17"/>
  <c r="X8" i="17"/>
  <c r="X9" i="17"/>
  <c r="X10" i="17"/>
  <c r="X11" i="17"/>
  <c r="X12" i="17"/>
  <c r="X13" i="17"/>
  <c r="X14" i="17"/>
  <c r="X15" i="17"/>
  <c r="X16" i="17"/>
  <c r="X17" i="17"/>
  <c r="X18" i="17"/>
  <c r="X19" i="17"/>
  <c r="X20" i="17"/>
  <c r="X21" i="17"/>
  <c r="X22" i="17"/>
  <c r="X23" i="17"/>
  <c r="X24" i="17"/>
  <c r="X25" i="17"/>
  <c r="X26" i="17"/>
  <c r="X27" i="17"/>
  <c r="X28" i="17"/>
  <c r="X29" i="17"/>
  <c r="X30" i="17"/>
  <c r="X31" i="17"/>
  <c r="X32" i="17"/>
  <c r="V6" i="17"/>
  <c r="V7" i="17"/>
  <c r="V8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5" i="17"/>
  <c r="X5" i="17"/>
  <c r="Y5" i="16"/>
  <c r="Y6" i="16"/>
  <c r="Y7" i="16"/>
  <c r="Y8" i="16"/>
  <c r="Y9" i="16"/>
  <c r="Y10" i="16"/>
  <c r="Y11" i="16"/>
  <c r="Y12" i="16"/>
  <c r="Y13" i="16"/>
  <c r="Y14" i="16"/>
  <c r="Y15" i="16"/>
  <c r="Y16" i="16"/>
  <c r="Y17" i="16"/>
  <c r="Y18" i="16"/>
  <c r="Y19" i="16"/>
  <c r="Y20" i="16"/>
  <c r="Y21" i="16"/>
  <c r="Y22" i="16"/>
  <c r="Y23" i="16"/>
  <c r="Y24" i="16"/>
  <c r="Y25" i="16"/>
  <c r="Y26" i="16"/>
  <c r="Y27" i="16"/>
  <c r="Y28" i="16"/>
  <c r="Y29" i="16"/>
  <c r="Y30" i="16"/>
  <c r="Y31" i="16"/>
  <c r="Y32" i="16"/>
  <c r="Y33" i="16"/>
  <c r="Y34" i="16"/>
  <c r="Y35" i="16"/>
  <c r="Y36" i="16"/>
  <c r="Y37" i="16"/>
  <c r="Y38" i="16"/>
  <c r="Y39" i="16"/>
  <c r="Y40" i="16"/>
  <c r="Y41" i="16"/>
  <c r="Y42" i="16"/>
  <c r="Y43" i="16"/>
  <c r="Y44" i="16"/>
  <c r="Y45" i="16"/>
  <c r="Y46" i="16"/>
  <c r="Y47" i="16"/>
  <c r="Y48" i="16"/>
  <c r="Y49" i="16"/>
  <c r="Y50" i="16"/>
  <c r="Y51" i="16"/>
  <c r="Y52" i="16"/>
  <c r="Y53" i="16"/>
  <c r="Y54" i="16"/>
  <c r="Y55" i="16"/>
  <c r="Y56" i="16"/>
  <c r="Y57" i="16"/>
  <c r="Y58" i="16"/>
  <c r="Y59" i="16"/>
  <c r="Y60" i="16"/>
  <c r="Y61" i="16"/>
  <c r="Y4" i="16"/>
  <c r="W5" i="16"/>
  <c r="W6" i="16"/>
  <c r="W7" i="16"/>
  <c r="W8" i="16"/>
  <c r="W9" i="16"/>
  <c r="W10" i="16"/>
  <c r="W11" i="16"/>
  <c r="W12" i="16"/>
  <c r="W13" i="16"/>
  <c r="W14" i="16"/>
  <c r="W15" i="16"/>
  <c r="W16" i="16"/>
  <c r="W17" i="16"/>
  <c r="W18" i="16"/>
  <c r="W19" i="16"/>
  <c r="W20" i="16"/>
  <c r="W21" i="16"/>
  <c r="W22" i="16"/>
  <c r="W23" i="16"/>
  <c r="W24" i="16"/>
  <c r="W25" i="16"/>
  <c r="W26" i="16"/>
  <c r="W27" i="16"/>
  <c r="W28" i="16"/>
  <c r="W29" i="16"/>
  <c r="W30" i="16"/>
  <c r="W31" i="16"/>
  <c r="W32" i="16"/>
  <c r="W33" i="16"/>
  <c r="W34" i="16"/>
  <c r="W35" i="16"/>
  <c r="W36" i="16"/>
  <c r="W37" i="16"/>
  <c r="W38" i="16"/>
  <c r="W39" i="16"/>
  <c r="W40" i="16"/>
  <c r="W41" i="16"/>
  <c r="W42" i="16"/>
  <c r="W43" i="16"/>
  <c r="W44" i="16"/>
  <c r="W45" i="16"/>
  <c r="W46" i="16"/>
  <c r="W47" i="16"/>
  <c r="W48" i="16"/>
  <c r="W49" i="16"/>
  <c r="W50" i="16"/>
  <c r="W51" i="16"/>
  <c r="W52" i="16"/>
  <c r="W53" i="16"/>
  <c r="W54" i="16"/>
  <c r="W55" i="16"/>
  <c r="W56" i="16"/>
  <c r="W57" i="16"/>
  <c r="W58" i="16"/>
  <c r="W59" i="16"/>
  <c r="W60" i="16"/>
  <c r="W61" i="16"/>
  <c r="W4" i="16"/>
  <c r="T5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4" i="10"/>
  <c r="U76" i="10"/>
  <c r="S76" i="10"/>
  <c r="S75" i="10"/>
  <c r="U75" i="10"/>
  <c r="P76" i="10"/>
  <c r="Q76" i="10" s="1"/>
  <c r="P75" i="10" l="1"/>
  <c r="Q75" i="10" s="1"/>
  <c r="U36" i="16" l="1"/>
  <c r="S70" i="10" l="1"/>
  <c r="P67" i="10"/>
  <c r="Q67" i="10" s="1"/>
  <c r="T32" i="17" l="1"/>
  <c r="U32" i="17" s="1"/>
  <c r="U70" i="10" l="1"/>
  <c r="U71" i="10"/>
  <c r="U72" i="10"/>
  <c r="U73" i="10"/>
  <c r="U74" i="10"/>
  <c r="S71" i="10"/>
  <c r="S72" i="10"/>
  <c r="S73" i="10"/>
  <c r="S74" i="10"/>
  <c r="P74" i="10"/>
  <c r="Q74" i="10" s="1"/>
  <c r="P70" i="10" l="1"/>
  <c r="Q70" i="10" s="1"/>
  <c r="U5" i="10" l="1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4" i="10"/>
  <c r="Z9" i="16"/>
  <c r="Z10" i="16"/>
  <c r="Z11" i="16"/>
  <c r="Z12" i="16"/>
  <c r="Z13" i="16"/>
  <c r="Z14" i="16"/>
  <c r="Z15" i="16"/>
  <c r="Z16" i="16"/>
  <c r="Z17" i="16"/>
  <c r="Z18" i="16"/>
  <c r="Z19" i="16"/>
  <c r="Z20" i="16"/>
  <c r="Z21" i="16"/>
  <c r="Z22" i="16"/>
  <c r="Z23" i="16"/>
  <c r="Z24" i="16"/>
  <c r="Z25" i="16"/>
  <c r="Z26" i="16"/>
  <c r="Z27" i="16"/>
  <c r="Z28" i="16"/>
  <c r="Z29" i="16"/>
  <c r="Z30" i="16"/>
  <c r="Z31" i="16"/>
  <c r="Z32" i="16"/>
  <c r="Z33" i="16"/>
  <c r="Z34" i="16"/>
  <c r="Z35" i="16"/>
  <c r="Z36" i="16"/>
  <c r="Z37" i="16"/>
  <c r="Z38" i="16"/>
  <c r="Z39" i="16"/>
  <c r="Z40" i="16"/>
  <c r="Z41" i="16"/>
  <c r="Z42" i="16"/>
  <c r="Z43" i="16"/>
  <c r="Z44" i="16"/>
  <c r="Z45" i="16"/>
  <c r="Z46" i="16"/>
  <c r="Z47" i="16"/>
  <c r="Z48" i="16"/>
  <c r="Z49" i="16"/>
  <c r="Z50" i="16"/>
  <c r="Z51" i="16"/>
  <c r="Z52" i="16"/>
  <c r="Z53" i="16"/>
  <c r="Z54" i="16"/>
  <c r="Z55" i="16"/>
  <c r="Z56" i="16"/>
  <c r="Z57" i="16"/>
  <c r="Z58" i="16"/>
  <c r="Z59" i="16"/>
  <c r="Z60" i="16"/>
  <c r="Z61" i="16"/>
  <c r="Z5" i="16"/>
  <c r="Z6" i="16"/>
  <c r="Z7" i="16"/>
  <c r="Z8" i="16"/>
  <c r="Z4" i="16"/>
  <c r="X5" i="16"/>
  <c r="X6" i="16"/>
  <c r="X7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X21" i="16"/>
  <c r="X22" i="16"/>
  <c r="X23" i="16"/>
  <c r="X24" i="16"/>
  <c r="X25" i="16"/>
  <c r="X26" i="16"/>
  <c r="X27" i="16"/>
  <c r="X28" i="16"/>
  <c r="X29" i="16"/>
  <c r="X30" i="16"/>
  <c r="X31" i="16"/>
  <c r="X32" i="16"/>
  <c r="X33" i="16"/>
  <c r="X34" i="16"/>
  <c r="X35" i="16"/>
  <c r="X36" i="16"/>
  <c r="X37" i="16"/>
  <c r="X38" i="16"/>
  <c r="X39" i="16"/>
  <c r="X40" i="16"/>
  <c r="X41" i="16"/>
  <c r="X42" i="16"/>
  <c r="X43" i="16"/>
  <c r="X44" i="16"/>
  <c r="X45" i="16"/>
  <c r="X46" i="16"/>
  <c r="X47" i="16"/>
  <c r="X48" i="16"/>
  <c r="X49" i="16"/>
  <c r="X50" i="16"/>
  <c r="X51" i="16"/>
  <c r="X52" i="16"/>
  <c r="X53" i="16"/>
  <c r="X54" i="16"/>
  <c r="X55" i="16"/>
  <c r="X56" i="16"/>
  <c r="X57" i="16"/>
  <c r="X58" i="16"/>
  <c r="X59" i="16"/>
  <c r="X60" i="16"/>
  <c r="X61" i="16"/>
  <c r="X4" i="16"/>
  <c r="Y9" i="17"/>
  <c r="Y10" i="17"/>
  <c r="Y11" i="17"/>
  <c r="Y12" i="17"/>
  <c r="Y13" i="17"/>
  <c r="Y14" i="17"/>
  <c r="Y15" i="17"/>
  <c r="Y16" i="17"/>
  <c r="Y17" i="17"/>
  <c r="Y18" i="17"/>
  <c r="Y19" i="17"/>
  <c r="Y20" i="17"/>
  <c r="Y21" i="17"/>
  <c r="Y22" i="17"/>
  <c r="Y23" i="17"/>
  <c r="Y24" i="17"/>
  <c r="Y25" i="17"/>
  <c r="Y26" i="17"/>
  <c r="Y27" i="17"/>
  <c r="Y28" i="17"/>
  <c r="Y29" i="17"/>
  <c r="Y30" i="17"/>
  <c r="Y31" i="17"/>
  <c r="Y32" i="17"/>
  <c r="Y6" i="17"/>
  <c r="Y7" i="17"/>
  <c r="Y8" i="17"/>
  <c r="Y5" i="17"/>
  <c r="W6" i="17"/>
  <c r="W7" i="17"/>
  <c r="W8" i="17"/>
  <c r="W9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5" i="17"/>
  <c r="S79" i="10" l="1"/>
  <c r="U79" i="10"/>
  <c r="X63" i="16"/>
  <c r="Y35" i="17"/>
  <c r="Z63" i="16"/>
  <c r="W35" i="17"/>
  <c r="F84" i="10" l="1"/>
  <c r="F88" i="10"/>
  <c r="F40" i="17"/>
  <c r="F42" i="17" s="1"/>
  <c r="F41" i="17" s="1"/>
  <c r="F44" i="17"/>
  <c r="F46" i="17" s="1"/>
  <c r="F45" i="17" s="1"/>
  <c r="G71" i="16"/>
  <c r="G73" i="16" s="1"/>
  <c r="G72" i="16" s="1"/>
  <c r="G67" i="16"/>
  <c r="G69" i="16" s="1"/>
  <c r="G68" i="16" s="1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8" i="10"/>
  <c r="P69" i="10"/>
  <c r="P71" i="10"/>
  <c r="P72" i="10"/>
  <c r="P73" i="10"/>
  <c r="Q73" i="10" s="1"/>
  <c r="F86" i="10" l="1"/>
  <c r="F85" i="10" s="1"/>
  <c r="B5" i="18"/>
  <c r="F90" i="10"/>
  <c r="F89" i="10" s="1"/>
  <c r="C5" i="18"/>
  <c r="C8" i="18" s="1"/>
  <c r="Q69" i="10"/>
  <c r="Q71" i="10"/>
  <c r="Q72" i="10"/>
  <c r="Q68" i="10"/>
  <c r="Q61" i="10"/>
  <c r="Q62" i="10"/>
  <c r="Q63" i="10"/>
  <c r="Q64" i="10"/>
  <c r="Q65" i="10"/>
  <c r="Q66" i="10"/>
  <c r="T28" i="17"/>
  <c r="U28" i="17" s="1"/>
  <c r="T29" i="17"/>
  <c r="U29" i="17" s="1"/>
  <c r="T30" i="17"/>
  <c r="U30" i="17" s="1"/>
  <c r="T31" i="17"/>
  <c r="U31" i="17" s="1"/>
  <c r="U43" i="16"/>
  <c r="U44" i="16"/>
  <c r="V44" i="16" s="1"/>
  <c r="U45" i="16"/>
  <c r="V45" i="16" s="1"/>
  <c r="U46" i="16"/>
  <c r="V46" i="16" s="1"/>
  <c r="U47" i="16"/>
  <c r="V47" i="16" s="1"/>
  <c r="V48" i="16"/>
  <c r="U49" i="16"/>
  <c r="U54" i="16"/>
  <c r="T5" i="17"/>
  <c r="U5" i="17" s="1"/>
  <c r="C9" i="18" l="1"/>
  <c r="C10" i="18" s="1"/>
  <c r="B8" i="18"/>
  <c r="D5" i="18"/>
  <c r="D8" i="18" s="1"/>
  <c r="T27" i="17"/>
  <c r="U27" i="17" s="1"/>
  <c r="T26" i="17"/>
  <c r="U26" i="17" s="1"/>
  <c r="T25" i="17"/>
  <c r="U25" i="17" s="1"/>
  <c r="T24" i="17"/>
  <c r="U24" i="17" s="1"/>
  <c r="T23" i="17"/>
  <c r="U23" i="17" s="1"/>
  <c r="T22" i="17"/>
  <c r="U22" i="17" s="1"/>
  <c r="T21" i="17"/>
  <c r="U21" i="17" s="1"/>
  <c r="T20" i="17"/>
  <c r="U20" i="17" s="1"/>
  <c r="T19" i="17"/>
  <c r="U19" i="17" s="1"/>
  <c r="T18" i="17"/>
  <c r="U18" i="17" s="1"/>
  <c r="T17" i="17"/>
  <c r="U17" i="17" s="1"/>
  <c r="T16" i="17"/>
  <c r="U16" i="17" s="1"/>
  <c r="T15" i="17"/>
  <c r="U15" i="17" s="1"/>
  <c r="T14" i="17"/>
  <c r="U14" i="17" s="1"/>
  <c r="T13" i="17"/>
  <c r="U13" i="17" s="1"/>
  <c r="T12" i="17"/>
  <c r="U12" i="17" s="1"/>
  <c r="T11" i="17"/>
  <c r="U11" i="17" s="1"/>
  <c r="T10" i="17"/>
  <c r="U10" i="17" s="1"/>
  <c r="T9" i="17"/>
  <c r="U9" i="17" s="1"/>
  <c r="T8" i="17"/>
  <c r="U8" i="17" s="1"/>
  <c r="T7" i="17"/>
  <c r="U7" i="17" s="1"/>
  <c r="T6" i="17"/>
  <c r="U6" i="17" s="1"/>
  <c r="D9" i="18" l="1"/>
  <c r="D10" i="18" s="1"/>
  <c r="B9" i="18"/>
  <c r="B10" i="18" s="1"/>
  <c r="U35" i="17"/>
  <c r="U61" i="16"/>
  <c r="V61" i="16" s="1"/>
  <c r="U60" i="16"/>
  <c r="V60" i="16" s="1"/>
  <c r="U59" i="16"/>
  <c r="V59" i="16" s="1"/>
  <c r="U58" i="16"/>
  <c r="V58" i="16" s="1"/>
  <c r="U57" i="16"/>
  <c r="V57" i="16" s="1"/>
  <c r="U56" i="16"/>
  <c r="V56" i="16" s="1"/>
  <c r="U55" i="16"/>
  <c r="V55" i="16" s="1"/>
  <c r="V54" i="16"/>
  <c r="U53" i="16"/>
  <c r="V53" i="16" s="1"/>
  <c r="U52" i="16"/>
  <c r="V52" i="16" s="1"/>
  <c r="U51" i="16"/>
  <c r="V51" i="16" s="1"/>
  <c r="U50" i="16"/>
  <c r="V50" i="16" s="1"/>
  <c r="V49" i="16"/>
  <c r="V43" i="16"/>
  <c r="U42" i="16"/>
  <c r="V42" i="16" s="1"/>
  <c r="U41" i="16"/>
  <c r="V41" i="16" s="1"/>
  <c r="U40" i="16"/>
  <c r="V40" i="16" s="1"/>
  <c r="U39" i="16"/>
  <c r="V39" i="16" s="1"/>
  <c r="U38" i="16"/>
  <c r="V38" i="16" s="1"/>
  <c r="V37" i="16"/>
  <c r="V36" i="16"/>
  <c r="U35" i="16"/>
  <c r="V35" i="16" s="1"/>
  <c r="U34" i="16"/>
  <c r="V34" i="16" s="1"/>
  <c r="U33" i="16"/>
  <c r="V33" i="16" s="1"/>
  <c r="U32" i="16"/>
  <c r="V32" i="16" s="1"/>
  <c r="U31" i="16"/>
  <c r="V31" i="16" s="1"/>
  <c r="U30" i="16"/>
  <c r="V30" i="16" s="1"/>
  <c r="U29" i="16"/>
  <c r="V29" i="16" s="1"/>
  <c r="U28" i="16"/>
  <c r="V28" i="16" s="1"/>
  <c r="U27" i="16"/>
  <c r="V27" i="16" s="1"/>
  <c r="U26" i="16"/>
  <c r="V26" i="16" s="1"/>
  <c r="U25" i="16"/>
  <c r="V25" i="16" s="1"/>
  <c r="U24" i="16"/>
  <c r="V24" i="16" s="1"/>
  <c r="U23" i="16"/>
  <c r="V23" i="16" s="1"/>
  <c r="U22" i="16"/>
  <c r="V22" i="16" s="1"/>
  <c r="U21" i="16"/>
  <c r="V21" i="16" s="1"/>
  <c r="U20" i="16"/>
  <c r="V20" i="16" s="1"/>
  <c r="U19" i="16"/>
  <c r="V19" i="16" s="1"/>
  <c r="U18" i="16"/>
  <c r="V18" i="16" s="1"/>
  <c r="U17" i="16"/>
  <c r="V17" i="16" s="1"/>
  <c r="U16" i="16"/>
  <c r="V16" i="16" s="1"/>
  <c r="U15" i="16"/>
  <c r="V15" i="16" s="1"/>
  <c r="U14" i="16"/>
  <c r="V14" i="16" s="1"/>
  <c r="U13" i="16"/>
  <c r="V13" i="16" s="1"/>
  <c r="U12" i="16"/>
  <c r="V12" i="16" s="1"/>
  <c r="U11" i="16"/>
  <c r="V11" i="16" s="1"/>
  <c r="U10" i="16"/>
  <c r="V10" i="16" s="1"/>
  <c r="U9" i="16"/>
  <c r="V9" i="16" s="1"/>
  <c r="U8" i="16"/>
  <c r="V8" i="16" s="1"/>
  <c r="U7" i="16"/>
  <c r="V7" i="16" s="1"/>
  <c r="U6" i="16"/>
  <c r="V6" i="16" s="1"/>
  <c r="U5" i="16"/>
  <c r="V5" i="16" s="1"/>
  <c r="U4" i="16"/>
  <c r="V4" i="16" s="1"/>
  <c r="F36" i="17" l="1"/>
  <c r="F38" i="17" s="1"/>
  <c r="F37" i="17" s="1"/>
  <c r="V63" i="16"/>
  <c r="Q5" i="10"/>
  <c r="Q12" i="10"/>
  <c r="Q13" i="10"/>
  <c r="Q18" i="10"/>
  <c r="Q25" i="10"/>
  <c r="Q26" i="10"/>
  <c r="Q31" i="10"/>
  <c r="Q35" i="10"/>
  <c r="Q36" i="10"/>
  <c r="Q39" i="10"/>
  <c r="Q40" i="10"/>
  <c r="Q43" i="10"/>
  <c r="Q44" i="10"/>
  <c r="Q50" i="10"/>
  <c r="Q51" i="10"/>
  <c r="Q57" i="10"/>
  <c r="Q58" i="10"/>
  <c r="Q59" i="10"/>
  <c r="Q6" i="10"/>
  <c r="Q7" i="10"/>
  <c r="Q8" i="10"/>
  <c r="Q9" i="10"/>
  <c r="Q10" i="10"/>
  <c r="Q11" i="10"/>
  <c r="Q14" i="10"/>
  <c r="Q15" i="10"/>
  <c r="Q16" i="10"/>
  <c r="Q17" i="10"/>
  <c r="Q19" i="10"/>
  <c r="Q20" i="10"/>
  <c r="Q21" i="10"/>
  <c r="Q22" i="10"/>
  <c r="Q23" i="10"/>
  <c r="Q24" i="10"/>
  <c r="Q27" i="10"/>
  <c r="Q28" i="10"/>
  <c r="Q29" i="10"/>
  <c r="Q30" i="10"/>
  <c r="Q32" i="10"/>
  <c r="Q33" i="10"/>
  <c r="Q34" i="10"/>
  <c r="Q37" i="10"/>
  <c r="Q38" i="10"/>
  <c r="Q41" i="10"/>
  <c r="Q42" i="10"/>
  <c r="Q45" i="10"/>
  <c r="Q46" i="10"/>
  <c r="Q47" i="10"/>
  <c r="Q48" i="10"/>
  <c r="Q49" i="10"/>
  <c r="Q52" i="10"/>
  <c r="Q53" i="10"/>
  <c r="Q54" i="10"/>
  <c r="Q55" i="10"/>
  <c r="Q56" i="10"/>
  <c r="Q60" i="10"/>
  <c r="P4" i="10"/>
  <c r="Q79" i="10" l="1"/>
  <c r="G63" i="16"/>
  <c r="G65" i="16" s="1"/>
  <c r="G64" i="16" s="1"/>
  <c r="Q4" i="10"/>
  <c r="F80" i="10" l="1"/>
  <c r="F82" i="10" s="1"/>
  <c r="F81" i="10" s="1"/>
</calcChain>
</file>

<file path=xl/sharedStrings.xml><?xml version="1.0" encoding="utf-8"?>
<sst xmlns="http://schemas.openxmlformats.org/spreadsheetml/2006/main" count="406" uniqueCount="293">
  <si>
    <t>N° Prix</t>
  </si>
  <si>
    <t>Libellé</t>
  </si>
  <si>
    <t>option commandes déportées coffret de tête</t>
  </si>
  <si>
    <t>option afficheur lestage vantail</t>
  </si>
  <si>
    <t>coffret tête type hydraulique</t>
  </si>
  <si>
    <t>coffret tête type électrique</t>
  </si>
  <si>
    <t>coffret tête type hydraulique/electrique</t>
  </si>
  <si>
    <t>VAR</t>
  </si>
  <si>
    <t>CHA GE</t>
  </si>
  <si>
    <t>CHA PE</t>
  </si>
  <si>
    <t>LC GE</t>
  </si>
  <si>
    <t>LC PE</t>
  </si>
  <si>
    <t>VE GE</t>
  </si>
  <si>
    <t>VE PE</t>
  </si>
  <si>
    <t>COU GE</t>
  </si>
  <si>
    <t>COU PE</t>
  </si>
  <si>
    <t>Pose armoire bus</t>
  </si>
  <si>
    <t>Adaptation armoire bus</t>
  </si>
  <si>
    <t>Adaptation armoire sans bus de terrain</t>
  </si>
  <si>
    <t>Fin de course de sécurité portes busquées</t>
  </si>
  <si>
    <t>Fin de course de sécurité portes a axe horizontal</t>
  </si>
  <si>
    <t xml:space="preserve">Schémas </t>
  </si>
  <si>
    <r>
      <t xml:space="preserve">Passage FO réseau terrain </t>
    </r>
    <r>
      <rPr>
        <b/>
        <sz val="7"/>
        <color theme="1"/>
        <rFont val="Calibri"/>
        <family val="2"/>
        <scheme val="minor"/>
      </rPr>
      <t>site entier</t>
    </r>
  </si>
  <si>
    <t>Armoire automatisme SANS BUS tous types organes</t>
  </si>
  <si>
    <t>option afficheur effort aqueduc</t>
  </si>
  <si>
    <t>Pose armoire sans bus de terrain</t>
  </si>
  <si>
    <t>Coffret de gestion des feux de sas</t>
  </si>
  <si>
    <t>Coffret de gestion des feux de traffic</t>
  </si>
  <si>
    <t>Gaine TPC 40mm</t>
  </si>
  <si>
    <t>Gaine TPC 100mm</t>
  </si>
  <si>
    <t>FO multimode</t>
  </si>
  <si>
    <t>cable multiconcucteur 12G2,5mm²</t>
  </si>
  <si>
    <t>Forfait raccordement FO multimode</t>
  </si>
  <si>
    <t>option commandes déportées boite à boutons</t>
  </si>
  <si>
    <t>Armoire automatisme BUS tous types d'organes</t>
  </si>
  <si>
    <t>télécommande radio</t>
  </si>
  <si>
    <t>PCC</t>
  </si>
  <si>
    <t>IHM écluse</t>
  </si>
  <si>
    <t>Totaux</t>
  </si>
  <si>
    <t>option variateur de fréquece</t>
  </si>
  <si>
    <t>Paramétrage</t>
  </si>
  <si>
    <t>Coffret de remplacement sans bus de terrain</t>
  </si>
  <si>
    <t>Quantité</t>
  </si>
  <si>
    <t>Regard 40X40</t>
  </si>
  <si>
    <t>Fin de course de sécurité aqueduc ou vantelles elec</t>
  </si>
  <si>
    <t>Fin de course ILS et amimants</t>
  </si>
  <si>
    <t>Boucle FO pour coffret automatisme ou regroupement vidéo</t>
  </si>
  <si>
    <t>Raccordement coffret type feux de traffic ou sas</t>
  </si>
  <si>
    <t>Onduleur contrôle/commande ouvrage</t>
  </si>
  <si>
    <t>panneau d'apairage écluses au PCC</t>
  </si>
  <si>
    <t>Equipement pupitre PCC</t>
  </si>
  <si>
    <t>Armoire de sécurité PCC</t>
  </si>
  <si>
    <t>ASI PCC</t>
  </si>
  <si>
    <t>Armoire GTB PCC</t>
  </si>
  <si>
    <t>Déport des commandes des barrages, PAP</t>
  </si>
  <si>
    <t>système de détection incendie au PCC</t>
  </si>
  <si>
    <t>cable réseau Eth</t>
  </si>
  <si>
    <t>pose coffret type tous types confondus</t>
  </si>
  <si>
    <t>Modification pupitre commandes auto</t>
  </si>
  <si>
    <t>Fourniture et pose baie informatique</t>
  </si>
  <si>
    <t>cable multiconcucteur 7G2,5mm²</t>
  </si>
  <si>
    <t>Prix total</t>
  </si>
  <si>
    <t>Modification de la baie informatique VE existante</t>
  </si>
  <si>
    <t>Prix U</t>
  </si>
  <si>
    <t>adaptation et intégration programme type VNF</t>
  </si>
  <si>
    <t>adaptation et intégration application  type VNF SCADA</t>
  </si>
  <si>
    <t>adaptation et intégration programme type VNF au sas</t>
  </si>
  <si>
    <t>Analyse organique type</t>
  </si>
  <si>
    <t>Adaptation analyse organique au sas</t>
  </si>
  <si>
    <t>Analyse fonctionnelle type</t>
  </si>
  <si>
    <t>Adaptation analyse fonctionnelle au sas</t>
  </si>
  <si>
    <t>Application SCADA barrages</t>
  </si>
  <si>
    <t>BRG PAP</t>
  </si>
  <si>
    <t>BRGVAR</t>
  </si>
  <si>
    <t>BRGCHA</t>
  </si>
  <si>
    <t>BRGLC</t>
  </si>
  <si>
    <t>BRG VE</t>
  </si>
  <si>
    <t>BRGCOU</t>
  </si>
  <si>
    <t>Total</t>
  </si>
  <si>
    <t>Analyse organique vidéo PCC</t>
  </si>
  <si>
    <t>Analyse organique vidéo écluse</t>
  </si>
  <si>
    <t>Analyse fonctionnelle vidéo PCC</t>
  </si>
  <si>
    <t>Analyse fonctionnelle vidéo écluse</t>
  </si>
  <si>
    <t>Plan adressage général</t>
  </si>
  <si>
    <t>cahier des essais</t>
  </si>
  <si>
    <t>Manuel maintenance</t>
  </si>
  <si>
    <t>Manuel opérateur</t>
  </si>
  <si>
    <t>Paramétrage avec fabricant VMS</t>
  </si>
  <si>
    <t>Massif mat basculant</t>
  </si>
  <si>
    <t>Fixations sur GC béton existant</t>
  </si>
  <si>
    <t>Fixation sur batiment, charpente métallique</t>
  </si>
  <si>
    <t>Chambre de tirage L1T</t>
  </si>
  <si>
    <t>Tranchée terre</t>
  </si>
  <si>
    <t>Tranchée urbain</t>
  </si>
  <si>
    <t>Saignées</t>
  </si>
  <si>
    <t>Gaine et fourreaux</t>
  </si>
  <si>
    <t>Mat basdculant galvanisé</t>
  </si>
  <si>
    <t>Mat basdculant peint</t>
  </si>
  <si>
    <t>Support mécanosoudé</t>
  </si>
  <si>
    <t>Dome mobile</t>
  </si>
  <si>
    <t>Caméra fixe</t>
  </si>
  <si>
    <t>Coffret de regroupement audio/vidéo</t>
  </si>
  <si>
    <t>Coffret de rue T2</t>
  </si>
  <si>
    <t>Alimentation TBT</t>
  </si>
  <si>
    <t>Rack convertisseur de média</t>
  </si>
  <si>
    <t>PC affichage</t>
  </si>
  <si>
    <t>Support ecran</t>
  </si>
  <si>
    <t>Déport KVM</t>
  </si>
  <si>
    <t>Licence security Center  GENENTEC</t>
  </si>
  <si>
    <t>Connexion sécurity desk</t>
  </si>
  <si>
    <t>Licence Omnicast</t>
  </si>
  <si>
    <t>licence par caméra VISU</t>
  </si>
  <si>
    <t>licence par caméra MAINTENANCE</t>
  </si>
  <si>
    <t>intervention Teamviewer</t>
  </si>
  <si>
    <t>Essais plateforme</t>
  </si>
  <si>
    <t>sauvegarde</t>
  </si>
  <si>
    <t>formation opérateur</t>
  </si>
  <si>
    <t>formation mainteneur n°1</t>
  </si>
  <si>
    <t>formation mainteneur n°2</t>
  </si>
  <si>
    <t>Analyse organique audio PCC</t>
  </si>
  <si>
    <t>Analyse organique audio sas</t>
  </si>
  <si>
    <t>Analyse fonctiionnelle audio PCC</t>
  </si>
  <si>
    <t>Analyse fonctiionnelle audio sas</t>
  </si>
  <si>
    <t>Haut parleur</t>
  </si>
  <si>
    <t>interphnone de secours</t>
  </si>
  <si>
    <t>Interface radio VHF</t>
  </si>
  <si>
    <t>Alimentation 12V radio VHF</t>
  </si>
  <si>
    <t>Radio VHF</t>
  </si>
  <si>
    <t>Antennes directives</t>
  </si>
  <si>
    <t>Cable coaxial (au m)</t>
  </si>
  <si>
    <t>Casque opérateur USB</t>
  </si>
  <si>
    <t>Serveur audio ZENITEL</t>
  </si>
  <si>
    <t>essais plateforme</t>
  </si>
  <si>
    <t>Essais sur site</t>
  </si>
  <si>
    <t>Essais site</t>
  </si>
  <si>
    <t>Sauvegarde</t>
  </si>
  <si>
    <t>Schemas</t>
  </si>
  <si>
    <t>Licence Zenitel 1</t>
  </si>
  <si>
    <t>Licence Zenitel 2</t>
  </si>
  <si>
    <t>Licence Zenitel 3</t>
  </si>
  <si>
    <t>Licence Zenitel 4</t>
  </si>
  <si>
    <t>Fourniture et pose KVM 2 écrans</t>
  </si>
  <si>
    <t>Fourniture et pose KVM 4 écrans</t>
  </si>
  <si>
    <t>Fourniture et pose d'un rack KVM</t>
  </si>
  <si>
    <t>Intervention paramétrage complémentaire</t>
  </si>
  <si>
    <t>Licences Windows Serveur 2019</t>
  </si>
  <si>
    <t>HUB display port</t>
  </si>
  <si>
    <t>locaux provisoires</t>
  </si>
  <si>
    <t>adaptation et intégration application  type VNF SCADA  par sas</t>
  </si>
  <si>
    <t>Formation mainteneurs</t>
  </si>
  <si>
    <t>TF</t>
  </si>
  <si>
    <t>somme TF</t>
  </si>
  <si>
    <t>Somme TF</t>
  </si>
  <si>
    <t>Total TF</t>
  </si>
  <si>
    <t>Serveur NAS</t>
  </si>
  <si>
    <t>intervention site fabricant ou système</t>
  </si>
  <si>
    <t>Serveur SCADA et VMS</t>
  </si>
  <si>
    <t>Licence WMWARE/ WS SERVEUR</t>
  </si>
  <si>
    <t>Modification des réseau  ecluse rénovée 2021</t>
  </si>
  <si>
    <t>Modification des réseau  ecluses rénovées 2022</t>
  </si>
  <si>
    <t>Gaine</t>
  </si>
  <si>
    <t>Regard 30x30</t>
  </si>
  <si>
    <t>Système contrôle accès au PCC</t>
  </si>
  <si>
    <t>Convertisseur de média injecteur POE++</t>
  </si>
  <si>
    <t>Dépose caméras</t>
  </si>
  <si>
    <t>Ref CCTP</t>
  </si>
  <si>
    <t>TO</t>
  </si>
  <si>
    <t>Somme TO</t>
  </si>
  <si>
    <t>Total TO</t>
  </si>
  <si>
    <t>Prix abandonné au marché</t>
  </si>
  <si>
    <t>Serveur enregistrment vidéo PCC</t>
  </si>
  <si>
    <t>DD  8To</t>
  </si>
  <si>
    <t>Installation de chantier</t>
  </si>
  <si>
    <t>DOE commun</t>
  </si>
  <si>
    <t>Qté TF</t>
  </si>
  <si>
    <t>Qté TO</t>
  </si>
  <si>
    <t>Qté FO</t>
  </si>
  <si>
    <t>TOTAL</t>
  </si>
  <si>
    <t>Total HT (TF+T0)</t>
  </si>
  <si>
    <t>TVA 20%</t>
  </si>
  <si>
    <t>Total TTC(TF+TO)</t>
  </si>
  <si>
    <t>Total HT TF</t>
  </si>
  <si>
    <t>Total HT T0</t>
  </si>
  <si>
    <t>Total TTC TF</t>
  </si>
  <si>
    <t>Total TTC TO</t>
  </si>
  <si>
    <t>AV</t>
  </si>
  <si>
    <t>AP</t>
  </si>
  <si>
    <t>IHM audio</t>
  </si>
  <si>
    <t>pose PC SCADA pupitre</t>
  </si>
  <si>
    <t>pose PC de gestion pupitre</t>
  </si>
  <si>
    <t>pose d'un  écran</t>
  </si>
  <si>
    <t>1V</t>
  </si>
  <si>
    <t>2V</t>
  </si>
  <si>
    <t>3V</t>
  </si>
  <si>
    <t>4V</t>
  </si>
  <si>
    <t>5V</t>
  </si>
  <si>
    <t>6V</t>
  </si>
  <si>
    <t>7V</t>
  </si>
  <si>
    <t>8V</t>
  </si>
  <si>
    <t>10V</t>
  </si>
  <si>
    <t>100V</t>
  </si>
  <si>
    <t>101V</t>
  </si>
  <si>
    <t>102V</t>
  </si>
  <si>
    <t>110V</t>
  </si>
  <si>
    <t>111V</t>
  </si>
  <si>
    <t>112V</t>
  </si>
  <si>
    <t>103V</t>
  </si>
  <si>
    <t>104V</t>
  </si>
  <si>
    <t>105V</t>
  </si>
  <si>
    <t>106V</t>
  </si>
  <si>
    <t>107V</t>
  </si>
  <si>
    <t>108V</t>
  </si>
  <si>
    <t>109V</t>
  </si>
  <si>
    <t>200V</t>
  </si>
  <si>
    <t>201V</t>
  </si>
  <si>
    <t>202V</t>
  </si>
  <si>
    <t>203V</t>
  </si>
  <si>
    <t>204V</t>
  </si>
  <si>
    <t>205V</t>
  </si>
  <si>
    <t>206V</t>
  </si>
  <si>
    <t>207V</t>
  </si>
  <si>
    <t>208V</t>
  </si>
  <si>
    <t>209V</t>
  </si>
  <si>
    <t>210V</t>
  </si>
  <si>
    <t>300V</t>
  </si>
  <si>
    <t>301V</t>
  </si>
  <si>
    <t>302V</t>
  </si>
  <si>
    <t>303V</t>
  </si>
  <si>
    <t>304V</t>
  </si>
  <si>
    <t>401V</t>
  </si>
  <si>
    <t>400V</t>
  </si>
  <si>
    <t>402V</t>
  </si>
  <si>
    <t>403V</t>
  </si>
  <si>
    <t>404V</t>
  </si>
  <si>
    <t>405V</t>
  </si>
  <si>
    <t>406V</t>
  </si>
  <si>
    <t>500V</t>
  </si>
  <si>
    <t>501V</t>
  </si>
  <si>
    <t>502V</t>
  </si>
  <si>
    <t>503V</t>
  </si>
  <si>
    <t>504V</t>
  </si>
  <si>
    <t>505V</t>
  </si>
  <si>
    <t>506V</t>
  </si>
  <si>
    <t>600V</t>
  </si>
  <si>
    <t>700V</t>
  </si>
  <si>
    <t>701V</t>
  </si>
  <si>
    <t>702V</t>
  </si>
  <si>
    <t>1000A</t>
  </si>
  <si>
    <t>1001A</t>
  </si>
  <si>
    <t>1002A</t>
  </si>
  <si>
    <t>1003A</t>
  </si>
  <si>
    <t>1004A</t>
  </si>
  <si>
    <t>1005A</t>
  </si>
  <si>
    <t>1006A</t>
  </si>
  <si>
    <t>1007A</t>
  </si>
  <si>
    <t>1008A</t>
  </si>
  <si>
    <t>1009A</t>
  </si>
  <si>
    <t>1200A</t>
  </si>
  <si>
    <t>1201A</t>
  </si>
  <si>
    <t>1202A</t>
  </si>
  <si>
    <t>1203A</t>
  </si>
  <si>
    <t>1204A</t>
  </si>
  <si>
    <t>1205A</t>
  </si>
  <si>
    <t>1206A</t>
  </si>
  <si>
    <t>1207A</t>
  </si>
  <si>
    <t>1208A</t>
  </si>
  <si>
    <t>1209A</t>
  </si>
  <si>
    <t>1210A</t>
  </si>
  <si>
    <t>1211A</t>
  </si>
  <si>
    <t>1212A</t>
  </si>
  <si>
    <t>1500A</t>
  </si>
  <si>
    <t>1501A</t>
  </si>
  <si>
    <t>1600A</t>
  </si>
  <si>
    <t>1601A</t>
  </si>
  <si>
    <t>1602A</t>
  </si>
  <si>
    <t>1213A</t>
  </si>
  <si>
    <t>Modification ou remplacement du TGBT existant cabine des Vives Eaux</t>
  </si>
  <si>
    <t>Fourniture et pose d'un support 2 écrans</t>
  </si>
  <si>
    <t>Paramétrage VMS existant</t>
  </si>
  <si>
    <t>Ecran PC affichage</t>
  </si>
  <si>
    <t>Liaison complete au m</t>
  </si>
  <si>
    <t>Liaison FO au m</t>
  </si>
  <si>
    <t>Liaison Cuivre aum</t>
  </si>
  <si>
    <t>Liaison BT aum</t>
  </si>
  <si>
    <t>Synoptiques des IHM locales écluses</t>
  </si>
  <si>
    <t>Récapitulatif Automatisme/video/audio</t>
  </si>
  <si>
    <t xml:space="preserve">Automatisme </t>
  </si>
  <si>
    <t>Vidéo</t>
  </si>
  <si>
    <t>Audio</t>
  </si>
  <si>
    <t>TF+TO</t>
  </si>
  <si>
    <t>Montant total HT</t>
  </si>
  <si>
    <t>TVA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</si>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</sst>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3" borderId="0" xfId="0" applyFill="1"/>
    <xf numFmtId="0" fontId="9" fillId="2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0" fontId="4" fillId="0" borderId="0" xfId="0" applyFont="1" applyFill="1"/>
    <xf numFmtId="164" fontId="0" fillId="0" borderId="0" xfId="0" applyNumberFormat="1" applyAlignment="1">
      <alignment horizontal="center"/>
    </xf>
    <xf numFmtId="0" fontId="1" fillId="0" borderId="9" xfId="0" applyFont="1" applyBorder="1"/>
    <xf numFmtId="0" fontId="0" fillId="0" borderId="9" xfId="0" applyBorder="1"/>
    <xf numFmtId="0" fontId="6" fillId="0" borderId="9" xfId="0" applyFont="1" applyBorder="1"/>
    <xf numFmtId="0" fontId="5" fillId="0" borderId="9" xfId="0" applyFont="1" applyBorder="1"/>
    <xf numFmtId="0" fontId="0" fillId="0" borderId="0" xfId="0" applyBorder="1" applyAlignment="1">
      <alignment horizontal="center"/>
    </xf>
    <xf numFmtId="0" fontId="6" fillId="0" borderId="9" xfId="0" applyFont="1" applyFill="1" applyBorder="1"/>
    <xf numFmtId="0" fontId="5" fillId="0" borderId="9" xfId="0" applyFont="1" applyFill="1" applyBorder="1"/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7" borderId="0" xfId="0" applyFill="1" applyAlignment="1">
      <alignment horizontal="center"/>
    </xf>
    <xf numFmtId="0" fontId="1" fillId="7" borderId="0" xfId="0" applyFont="1" applyFill="1" applyAlignment="1">
      <alignment horizontal="center"/>
    </xf>
    <xf numFmtId="0" fontId="5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7" fillId="3" borderId="0" xfId="0" applyFont="1" applyFill="1"/>
    <xf numFmtId="2" fontId="5" fillId="3" borderId="0" xfId="0" applyNumberFormat="1" applyFont="1" applyFill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9" fillId="3" borderId="0" xfId="0" applyFont="1" applyFill="1"/>
    <xf numFmtId="0" fontId="7" fillId="3" borderId="0" xfId="0" applyFont="1" applyFill="1" applyAlignment="1">
      <alignment horizontal="center"/>
    </xf>
    <xf numFmtId="0" fontId="12" fillId="3" borderId="0" xfId="0" applyFont="1" applyFill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right"/>
    </xf>
    <xf numFmtId="2" fontId="11" fillId="3" borderId="0" xfId="0" applyNumberFormat="1" applyFont="1" applyFill="1"/>
    <xf numFmtId="0" fontId="5" fillId="3" borderId="0" xfId="0" applyFont="1" applyFill="1" applyAlignment="1">
      <alignment horizontal="left"/>
    </xf>
    <xf numFmtId="2" fontId="3" fillId="3" borderId="0" xfId="0" applyNumberFormat="1" applyFont="1" applyFill="1"/>
    <xf numFmtId="2" fontId="10" fillId="3" borderId="0" xfId="0" applyNumberFormat="1" applyFont="1" applyFill="1"/>
    <xf numFmtId="0" fontId="0" fillId="3" borderId="0" xfId="0" applyFont="1" applyFill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center"/>
    </xf>
    <xf numFmtId="44" fontId="0" fillId="0" borderId="9" xfId="1" applyNumberFormat="1" applyFont="1" applyBorder="1" applyAlignment="1">
      <alignment horizontal="right"/>
    </xf>
    <xf numFmtId="44" fontId="1" fillId="0" borderId="9" xfId="1" applyNumberFormat="1" applyFont="1" applyBorder="1" applyAlignment="1">
      <alignment horizontal="right"/>
    </xf>
    <xf numFmtId="0" fontId="14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abSelected="1" zoomScaleNormal="100" workbookViewId="0">
      <selection activeCell="D5" sqref="D5"/>
    </sheetView>
  </sheetViews>
  <sheetFormatPr baseColWidth="10" defaultRowHeight="15" x14ac:dyDescent="0.25"/>
  <cols>
    <col min="1" max="1" width="9.140625" bestFit="1" customWidth="1"/>
    <col min="2" max="2" width="5.7109375" bestFit="1" customWidth="1"/>
    <col min="3" max="3" width="39.28515625" bestFit="1" customWidth="1"/>
    <col min="4" max="4" width="9.140625" customWidth="1"/>
    <col min="5" max="5" width="6.28515625" style="1" customWidth="1"/>
    <col min="6" max="6" width="13.42578125" style="1" bestFit="1" customWidth="1"/>
    <col min="7" max="7" width="7.5703125" style="1" bestFit="1" customWidth="1"/>
    <col min="8" max="8" width="5.85546875" style="1" bestFit="1" customWidth="1"/>
    <col min="9" max="9" width="6.28515625" style="1" bestFit="1" customWidth="1"/>
    <col min="10" max="10" width="6.5703125" style="1" bestFit="1" customWidth="1"/>
    <col min="11" max="11" width="6.28515625" style="1" bestFit="1" customWidth="1"/>
    <col min="12" max="12" width="4.5703125" style="12" customWidth="1"/>
    <col min="13" max="14" width="7.7109375" style="1" bestFit="1" customWidth="1"/>
    <col min="15" max="15" width="8.85546875" style="13" bestFit="1" customWidth="1"/>
    <col min="16" max="16" width="7.7109375" bestFit="1" customWidth="1"/>
    <col min="17" max="17" width="8.28515625" bestFit="1" customWidth="1"/>
    <col min="18" max="18" width="6.5703125" bestFit="1" customWidth="1"/>
    <col min="19" max="19" width="8" bestFit="1" customWidth="1"/>
    <col min="20" max="20" width="6.7109375" bestFit="1" customWidth="1"/>
    <col min="21" max="21" width="8.28515625" bestFit="1" customWidth="1"/>
  </cols>
  <sheetData>
    <row r="1" spans="1:21" x14ac:dyDescent="0.25">
      <c r="E1" s="14"/>
      <c r="F1" s="14"/>
      <c r="G1" s="14"/>
      <c r="H1" s="14"/>
      <c r="I1" s="14"/>
      <c r="J1" s="14"/>
      <c r="K1" s="14"/>
      <c r="M1" s="14"/>
      <c r="N1" s="14"/>
      <c r="O1" s="14"/>
    </row>
    <row r="2" spans="1:21" x14ac:dyDescent="0.25">
      <c r="B2" s="3"/>
      <c r="C2" s="3"/>
      <c r="D2" s="4"/>
      <c r="E2" s="23" t="s">
        <v>166</v>
      </c>
      <c r="F2" s="23" t="s">
        <v>166</v>
      </c>
      <c r="G2" s="23" t="s">
        <v>166</v>
      </c>
      <c r="H2" s="24" t="s">
        <v>150</v>
      </c>
      <c r="I2" s="24" t="s">
        <v>150</v>
      </c>
      <c r="J2" s="24" t="s">
        <v>150</v>
      </c>
      <c r="K2" s="24" t="s">
        <v>150</v>
      </c>
      <c r="L2" s="24" t="s">
        <v>150</v>
      </c>
      <c r="M2" s="23" t="s">
        <v>166</v>
      </c>
      <c r="N2" s="23" t="s">
        <v>166</v>
      </c>
      <c r="O2" s="23" t="s">
        <v>166</v>
      </c>
    </row>
    <row r="3" spans="1:21" x14ac:dyDescent="0.25">
      <c r="A3" s="19" t="s">
        <v>165</v>
      </c>
      <c r="B3" s="20" t="s">
        <v>0</v>
      </c>
      <c r="C3" s="20" t="s">
        <v>1</v>
      </c>
      <c r="D3" s="20" t="s">
        <v>63</v>
      </c>
      <c r="E3" s="19" t="s">
        <v>7</v>
      </c>
      <c r="F3" s="19" t="s">
        <v>8</v>
      </c>
      <c r="G3" s="19" t="s">
        <v>9</v>
      </c>
      <c r="H3" s="19" t="s">
        <v>10</v>
      </c>
      <c r="I3" s="19" t="s">
        <v>11</v>
      </c>
      <c r="J3" s="19" t="s">
        <v>12</v>
      </c>
      <c r="K3" s="19" t="s">
        <v>13</v>
      </c>
      <c r="L3" s="19" t="s">
        <v>36</v>
      </c>
      <c r="M3" s="19" t="s">
        <v>14</v>
      </c>
      <c r="N3" s="19" t="s">
        <v>15</v>
      </c>
      <c r="O3" s="19" t="s">
        <v>72</v>
      </c>
      <c r="P3" s="19" t="s">
        <v>42</v>
      </c>
      <c r="Q3" s="19" t="s">
        <v>61</v>
      </c>
      <c r="R3" s="31" t="s">
        <v>174</v>
      </c>
      <c r="S3" s="31" t="s">
        <v>153</v>
      </c>
      <c r="T3" s="30" t="s">
        <v>175</v>
      </c>
      <c r="U3" s="30" t="s">
        <v>168</v>
      </c>
    </row>
    <row r="4" spans="1:21" s="16" customFormat="1" ht="9.9499999999999993" customHeight="1" x14ac:dyDescent="0.25">
      <c r="A4" s="70">
        <v>26.01</v>
      </c>
      <c r="B4" s="52">
        <v>0.1</v>
      </c>
      <c r="C4" s="52" t="s">
        <v>2</v>
      </c>
      <c r="D4" s="52"/>
      <c r="E4" s="53">
        <v>2</v>
      </c>
      <c r="F4" s="53">
        <v>0</v>
      </c>
      <c r="G4" s="53">
        <v>0</v>
      </c>
      <c r="H4" s="53">
        <v>2</v>
      </c>
      <c r="I4" s="53">
        <v>0</v>
      </c>
      <c r="J4" s="53">
        <v>2</v>
      </c>
      <c r="K4" s="53">
        <v>0</v>
      </c>
      <c r="L4" s="53">
        <v>0</v>
      </c>
      <c r="M4" s="53">
        <v>2</v>
      </c>
      <c r="N4" s="53">
        <v>2</v>
      </c>
      <c r="O4" s="53">
        <v>0</v>
      </c>
      <c r="P4" s="52">
        <f>SUM(E4:O4)</f>
        <v>10</v>
      </c>
      <c r="Q4" s="52">
        <f>D4*P4</f>
        <v>0</v>
      </c>
      <c r="R4" s="52">
        <f>H4+I4+J4+K4+L4</f>
        <v>4</v>
      </c>
      <c r="S4" s="52">
        <f>(H4+I4+J4+K4+L4)*D4</f>
        <v>0</v>
      </c>
      <c r="T4" s="52">
        <f>E4+F4+G4+M4+N4+O4</f>
        <v>6</v>
      </c>
      <c r="U4" s="52">
        <f>(E4+F4+G4+M4+N4+O4)*D4</f>
        <v>0</v>
      </c>
    </row>
    <row r="5" spans="1:21" s="16" customFormat="1" ht="9.9499999999999993" customHeight="1" x14ac:dyDescent="0.25">
      <c r="A5" s="70">
        <v>26.02</v>
      </c>
      <c r="B5" s="52">
        <v>0.2</v>
      </c>
      <c r="C5" s="52" t="s">
        <v>33</v>
      </c>
      <c r="D5" s="52"/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2</v>
      </c>
      <c r="N5" s="53">
        <v>2</v>
      </c>
      <c r="O5" s="53">
        <v>0</v>
      </c>
      <c r="P5" s="52">
        <f t="shared" ref="P5:P50" si="0">SUM(E5:O5)</f>
        <v>4</v>
      </c>
      <c r="Q5" s="52">
        <f t="shared" ref="Q5:Q50" si="1">D5*P5</f>
        <v>0</v>
      </c>
      <c r="R5" s="52">
        <f t="shared" ref="R5:R68" si="2">H5+I5+J5+K5+L5</f>
        <v>0</v>
      </c>
      <c r="S5" s="52">
        <f t="shared" ref="S5:S50" si="3">(H5+I5+J5+K5+L5)*D5</f>
        <v>0</v>
      </c>
      <c r="T5" s="52">
        <f t="shared" ref="T5:T68" si="4">E5+F5+G5+M5+N5+O5</f>
        <v>4</v>
      </c>
      <c r="U5" s="52">
        <f t="shared" ref="U5:U50" si="5">(E5+F5+G5+M5+N5+O5)*D5</f>
        <v>0</v>
      </c>
    </row>
    <row r="6" spans="1:21" s="16" customFormat="1" ht="9.9499999999999993" hidden="1" customHeight="1" x14ac:dyDescent="0.25">
      <c r="A6" s="71">
        <v>26.03</v>
      </c>
      <c r="B6" s="58">
        <v>0.3</v>
      </c>
      <c r="C6" s="58" t="s">
        <v>39</v>
      </c>
      <c r="D6" s="58"/>
      <c r="E6" s="59">
        <v>0</v>
      </c>
      <c r="F6" s="59">
        <v>0</v>
      </c>
      <c r="G6" s="59">
        <v>0</v>
      </c>
      <c r="H6" s="59">
        <v>0</v>
      </c>
      <c r="I6" s="59">
        <v>0</v>
      </c>
      <c r="J6" s="59">
        <v>0</v>
      </c>
      <c r="K6" s="59">
        <v>0</v>
      </c>
      <c r="L6" s="59">
        <v>0</v>
      </c>
      <c r="M6" s="59">
        <v>0</v>
      </c>
      <c r="N6" s="59">
        <v>0</v>
      </c>
      <c r="O6" s="59">
        <v>0</v>
      </c>
      <c r="P6" s="58">
        <f t="shared" si="0"/>
        <v>0</v>
      </c>
      <c r="Q6" s="58">
        <f t="shared" si="1"/>
        <v>0</v>
      </c>
      <c r="R6" s="58">
        <f t="shared" si="2"/>
        <v>0</v>
      </c>
      <c r="S6" s="58">
        <f t="shared" si="3"/>
        <v>0</v>
      </c>
      <c r="T6" s="58">
        <f t="shared" si="4"/>
        <v>0</v>
      </c>
      <c r="U6" s="58">
        <f t="shared" si="5"/>
        <v>0</v>
      </c>
    </row>
    <row r="7" spans="1:21" s="16" customFormat="1" ht="9.9499999999999993" customHeight="1" x14ac:dyDescent="0.25">
      <c r="A7" s="70">
        <v>26.04</v>
      </c>
      <c r="B7" s="52">
        <v>0.01</v>
      </c>
      <c r="C7" s="52" t="s">
        <v>3</v>
      </c>
      <c r="D7" s="52"/>
      <c r="E7" s="53">
        <v>0</v>
      </c>
      <c r="F7" s="53">
        <v>0</v>
      </c>
      <c r="G7" s="53">
        <v>0</v>
      </c>
      <c r="H7" s="53">
        <v>2</v>
      </c>
      <c r="I7" s="53">
        <v>0</v>
      </c>
      <c r="J7" s="53">
        <v>2</v>
      </c>
      <c r="K7" s="53">
        <v>0</v>
      </c>
      <c r="L7" s="53">
        <v>0</v>
      </c>
      <c r="M7" s="53">
        <v>4</v>
      </c>
      <c r="N7" s="53">
        <v>0</v>
      </c>
      <c r="O7" s="53">
        <v>0</v>
      </c>
      <c r="P7" s="52">
        <f t="shared" si="0"/>
        <v>8</v>
      </c>
      <c r="Q7" s="52">
        <f t="shared" si="1"/>
        <v>0</v>
      </c>
      <c r="R7" s="52">
        <f t="shared" si="2"/>
        <v>4</v>
      </c>
      <c r="S7" s="52">
        <f t="shared" si="3"/>
        <v>0</v>
      </c>
      <c r="T7" s="52">
        <f t="shared" si="4"/>
        <v>4</v>
      </c>
      <c r="U7" s="52">
        <f t="shared" si="5"/>
        <v>0</v>
      </c>
    </row>
    <row r="8" spans="1:21" s="16" customFormat="1" ht="9.9499999999999993" customHeight="1" x14ac:dyDescent="0.25">
      <c r="A8" s="70">
        <v>26.05</v>
      </c>
      <c r="B8" s="52">
        <v>0.02</v>
      </c>
      <c r="C8" s="52" t="s">
        <v>24</v>
      </c>
      <c r="D8" s="52"/>
      <c r="E8" s="53">
        <v>0</v>
      </c>
      <c r="F8" s="53">
        <v>0</v>
      </c>
      <c r="G8" s="53">
        <v>0</v>
      </c>
      <c r="H8" s="53">
        <v>4</v>
      </c>
      <c r="I8" s="53">
        <v>0</v>
      </c>
      <c r="J8" s="53">
        <v>4</v>
      </c>
      <c r="K8" s="53">
        <v>0</v>
      </c>
      <c r="L8" s="53">
        <v>0</v>
      </c>
      <c r="M8" s="53">
        <v>4</v>
      </c>
      <c r="N8" s="53">
        <v>0</v>
      </c>
      <c r="O8" s="53">
        <v>0</v>
      </c>
      <c r="P8" s="52">
        <f t="shared" si="0"/>
        <v>12</v>
      </c>
      <c r="Q8" s="52">
        <f t="shared" si="1"/>
        <v>0</v>
      </c>
      <c r="R8" s="52">
        <f t="shared" si="2"/>
        <v>8</v>
      </c>
      <c r="S8" s="52">
        <f t="shared" si="3"/>
        <v>0</v>
      </c>
      <c r="T8" s="52">
        <f t="shared" si="4"/>
        <v>4</v>
      </c>
      <c r="U8" s="52">
        <f t="shared" si="5"/>
        <v>0</v>
      </c>
    </row>
    <row r="9" spans="1:21" s="16" customFormat="1" ht="9.9499999999999993" customHeight="1" x14ac:dyDescent="0.25">
      <c r="A9" s="70">
        <v>26.06</v>
      </c>
      <c r="B9" s="52">
        <v>100</v>
      </c>
      <c r="C9" s="52" t="s">
        <v>4</v>
      </c>
      <c r="D9" s="52"/>
      <c r="E9" s="53">
        <v>0</v>
      </c>
      <c r="F9" s="53">
        <v>0</v>
      </c>
      <c r="G9" s="53">
        <v>0</v>
      </c>
      <c r="H9" s="53">
        <v>4</v>
      </c>
      <c r="I9" s="53">
        <v>0</v>
      </c>
      <c r="J9" s="53">
        <v>4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2">
        <f t="shared" si="0"/>
        <v>8</v>
      </c>
      <c r="Q9" s="52">
        <f t="shared" si="1"/>
        <v>0</v>
      </c>
      <c r="R9" s="52">
        <f t="shared" si="2"/>
        <v>8</v>
      </c>
      <c r="S9" s="52">
        <f t="shared" si="3"/>
        <v>0</v>
      </c>
      <c r="T9" s="52">
        <f t="shared" si="4"/>
        <v>0</v>
      </c>
      <c r="U9" s="52">
        <f t="shared" si="5"/>
        <v>0</v>
      </c>
    </row>
    <row r="10" spans="1:21" s="16" customFormat="1" ht="9.9499999999999993" customHeight="1" x14ac:dyDescent="0.25">
      <c r="A10" s="70">
        <v>26.07</v>
      </c>
      <c r="B10" s="52">
        <v>101</v>
      </c>
      <c r="C10" s="52" t="s">
        <v>5</v>
      </c>
      <c r="D10" s="52"/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4</v>
      </c>
      <c r="O10" s="53">
        <v>0</v>
      </c>
      <c r="P10" s="52">
        <f t="shared" si="0"/>
        <v>4</v>
      </c>
      <c r="Q10" s="52">
        <f t="shared" si="1"/>
        <v>0</v>
      </c>
      <c r="R10" s="52">
        <f t="shared" si="2"/>
        <v>0</v>
      </c>
      <c r="S10" s="52">
        <f t="shared" si="3"/>
        <v>0</v>
      </c>
      <c r="T10" s="52">
        <f t="shared" si="4"/>
        <v>4</v>
      </c>
      <c r="U10" s="52">
        <f t="shared" si="5"/>
        <v>0</v>
      </c>
    </row>
    <row r="11" spans="1:21" s="16" customFormat="1" ht="9.9499999999999993" customHeight="1" x14ac:dyDescent="0.25">
      <c r="A11" s="70">
        <v>26.08</v>
      </c>
      <c r="B11" s="52">
        <v>102</v>
      </c>
      <c r="C11" s="52" t="s">
        <v>6</v>
      </c>
      <c r="D11" s="52"/>
      <c r="E11" s="53">
        <v>4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4</v>
      </c>
      <c r="N11" s="53">
        <v>0</v>
      </c>
      <c r="O11" s="53">
        <v>0</v>
      </c>
      <c r="P11" s="52">
        <f t="shared" si="0"/>
        <v>8</v>
      </c>
      <c r="Q11" s="52">
        <f t="shared" si="1"/>
        <v>0</v>
      </c>
      <c r="R11" s="52">
        <f t="shared" si="2"/>
        <v>0</v>
      </c>
      <c r="S11" s="52">
        <f t="shared" si="3"/>
        <v>0</v>
      </c>
      <c r="T11" s="52">
        <f t="shared" si="4"/>
        <v>8</v>
      </c>
      <c r="U11" s="52">
        <f t="shared" si="5"/>
        <v>0</v>
      </c>
    </row>
    <row r="12" spans="1:21" s="16" customFormat="1" ht="9.9499999999999993" hidden="1" customHeight="1" x14ac:dyDescent="0.25">
      <c r="A12" s="71">
        <v>26.09</v>
      </c>
      <c r="B12" s="58">
        <v>103</v>
      </c>
      <c r="C12" s="58" t="s">
        <v>41</v>
      </c>
      <c r="D12" s="58"/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8">
        <f t="shared" si="0"/>
        <v>0</v>
      </c>
      <c r="Q12" s="58">
        <f t="shared" si="1"/>
        <v>0</v>
      </c>
      <c r="R12" s="58">
        <f t="shared" si="2"/>
        <v>0</v>
      </c>
      <c r="S12" s="63">
        <f t="shared" si="3"/>
        <v>0</v>
      </c>
      <c r="T12" s="58">
        <f t="shared" si="4"/>
        <v>0</v>
      </c>
      <c r="U12" s="63">
        <f t="shared" si="5"/>
        <v>0</v>
      </c>
    </row>
    <row r="13" spans="1:21" s="16" customFormat="1" ht="9.9499999999999993" customHeight="1" x14ac:dyDescent="0.25">
      <c r="A13" s="70">
        <v>26.1</v>
      </c>
      <c r="B13" s="52">
        <v>104</v>
      </c>
      <c r="C13" s="52" t="s">
        <v>35</v>
      </c>
      <c r="D13" s="52"/>
      <c r="E13" s="53">
        <v>1</v>
      </c>
      <c r="F13" s="53">
        <v>0</v>
      </c>
      <c r="G13" s="53">
        <v>0</v>
      </c>
      <c r="H13" s="53">
        <v>1</v>
      </c>
      <c r="I13" s="53">
        <v>0</v>
      </c>
      <c r="J13" s="53">
        <v>1</v>
      </c>
      <c r="K13" s="53">
        <v>0</v>
      </c>
      <c r="L13" s="53">
        <v>0</v>
      </c>
      <c r="M13" s="53">
        <v>1</v>
      </c>
      <c r="N13" s="53">
        <v>1</v>
      </c>
      <c r="O13" s="53">
        <v>0</v>
      </c>
      <c r="P13" s="52">
        <f t="shared" si="0"/>
        <v>5</v>
      </c>
      <c r="Q13" s="52">
        <f t="shared" si="1"/>
        <v>0</v>
      </c>
      <c r="R13" s="52">
        <f t="shared" si="2"/>
        <v>2</v>
      </c>
      <c r="S13" s="52">
        <f t="shared" si="3"/>
        <v>0</v>
      </c>
      <c r="T13" s="52">
        <f t="shared" si="4"/>
        <v>3</v>
      </c>
      <c r="U13" s="52">
        <f t="shared" si="5"/>
        <v>0</v>
      </c>
    </row>
    <row r="14" spans="1:21" s="16" customFormat="1" ht="9.9499999999999993" customHeight="1" x14ac:dyDescent="0.25">
      <c r="A14" s="70">
        <v>26.11</v>
      </c>
      <c r="B14" s="52">
        <v>200</v>
      </c>
      <c r="C14" s="52" t="s">
        <v>34</v>
      </c>
      <c r="D14" s="52"/>
      <c r="E14" s="53">
        <v>1</v>
      </c>
      <c r="F14" s="53">
        <v>0</v>
      </c>
      <c r="G14" s="53">
        <v>0</v>
      </c>
      <c r="H14" s="53">
        <v>1</v>
      </c>
      <c r="I14" s="53">
        <v>0</v>
      </c>
      <c r="J14" s="53">
        <v>1</v>
      </c>
      <c r="K14" s="53">
        <v>0</v>
      </c>
      <c r="L14" s="53">
        <v>0</v>
      </c>
      <c r="M14" s="53">
        <v>1</v>
      </c>
      <c r="N14" s="53">
        <v>1</v>
      </c>
      <c r="O14" s="53">
        <v>0</v>
      </c>
      <c r="P14" s="52">
        <f t="shared" si="0"/>
        <v>5</v>
      </c>
      <c r="Q14" s="52">
        <f t="shared" si="1"/>
        <v>0</v>
      </c>
      <c r="R14" s="52">
        <f t="shared" si="2"/>
        <v>2</v>
      </c>
      <c r="S14" s="52">
        <f t="shared" si="3"/>
        <v>0</v>
      </c>
      <c r="T14" s="52">
        <f t="shared" si="4"/>
        <v>3</v>
      </c>
      <c r="U14" s="52">
        <f t="shared" si="5"/>
        <v>0</v>
      </c>
    </row>
    <row r="15" spans="1:21" s="16" customFormat="1" ht="9.9499999999999993" hidden="1" customHeight="1" x14ac:dyDescent="0.25">
      <c r="A15" s="71">
        <v>26.12</v>
      </c>
      <c r="B15" s="58">
        <v>201</v>
      </c>
      <c r="C15" s="58" t="s">
        <v>23</v>
      </c>
      <c r="D15" s="58"/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8">
        <f t="shared" si="0"/>
        <v>0</v>
      </c>
      <c r="Q15" s="58">
        <f t="shared" si="1"/>
        <v>0</v>
      </c>
      <c r="R15" s="58">
        <f t="shared" si="2"/>
        <v>0</v>
      </c>
      <c r="S15" s="58">
        <f t="shared" si="3"/>
        <v>0</v>
      </c>
      <c r="T15" s="58">
        <f t="shared" si="4"/>
        <v>0</v>
      </c>
      <c r="U15" s="58">
        <f t="shared" si="5"/>
        <v>0</v>
      </c>
    </row>
    <row r="16" spans="1:21" s="16" customFormat="1" ht="9.9499999999999993" customHeight="1" x14ac:dyDescent="0.25">
      <c r="A16" s="70">
        <v>26.13</v>
      </c>
      <c r="B16" s="52">
        <v>202</v>
      </c>
      <c r="C16" s="52" t="s">
        <v>37</v>
      </c>
      <c r="D16" s="52"/>
      <c r="E16" s="53">
        <v>1</v>
      </c>
      <c r="F16" s="53">
        <v>0</v>
      </c>
      <c r="G16" s="53">
        <v>0</v>
      </c>
      <c r="H16" s="53">
        <v>1</v>
      </c>
      <c r="I16" s="53">
        <v>0</v>
      </c>
      <c r="J16" s="53">
        <v>0</v>
      </c>
      <c r="K16" s="53">
        <v>0</v>
      </c>
      <c r="L16" s="53">
        <v>0</v>
      </c>
      <c r="M16" s="53">
        <v>1</v>
      </c>
      <c r="N16" s="53">
        <v>0</v>
      </c>
      <c r="O16" s="53">
        <v>0</v>
      </c>
      <c r="P16" s="52">
        <f t="shared" si="0"/>
        <v>3</v>
      </c>
      <c r="Q16" s="52">
        <f t="shared" si="1"/>
        <v>0</v>
      </c>
      <c r="R16" s="52">
        <f t="shared" si="2"/>
        <v>1</v>
      </c>
      <c r="S16" s="52">
        <f t="shared" si="3"/>
        <v>0</v>
      </c>
      <c r="T16" s="52">
        <f t="shared" si="4"/>
        <v>2</v>
      </c>
      <c r="U16" s="52">
        <f t="shared" si="5"/>
        <v>0</v>
      </c>
    </row>
    <row r="17" spans="1:21" s="16" customFormat="1" ht="9.9499999999999993" customHeight="1" x14ac:dyDescent="0.25">
      <c r="A17" s="70">
        <v>26.14</v>
      </c>
      <c r="B17" s="52">
        <v>300</v>
      </c>
      <c r="C17" s="52" t="s">
        <v>27</v>
      </c>
      <c r="D17" s="52"/>
      <c r="E17" s="53">
        <v>2</v>
      </c>
      <c r="F17" s="53">
        <v>0</v>
      </c>
      <c r="G17" s="53">
        <v>0</v>
      </c>
      <c r="H17" s="53">
        <v>2</v>
      </c>
      <c r="I17" s="53">
        <v>0</v>
      </c>
      <c r="J17" s="53">
        <v>2</v>
      </c>
      <c r="K17" s="53">
        <v>0</v>
      </c>
      <c r="L17" s="53">
        <v>0</v>
      </c>
      <c r="M17" s="53">
        <v>2</v>
      </c>
      <c r="N17" s="53">
        <v>2</v>
      </c>
      <c r="O17" s="53">
        <v>0</v>
      </c>
      <c r="P17" s="52">
        <f t="shared" si="0"/>
        <v>10</v>
      </c>
      <c r="Q17" s="52">
        <f t="shared" si="1"/>
        <v>0</v>
      </c>
      <c r="R17" s="52">
        <f t="shared" si="2"/>
        <v>4</v>
      </c>
      <c r="S17" s="52">
        <f t="shared" si="3"/>
        <v>0</v>
      </c>
      <c r="T17" s="52">
        <f t="shared" si="4"/>
        <v>6</v>
      </c>
      <c r="U17" s="52">
        <f t="shared" si="5"/>
        <v>0</v>
      </c>
    </row>
    <row r="18" spans="1:21" s="16" customFormat="1" ht="9.9499999999999993" customHeight="1" x14ac:dyDescent="0.25">
      <c r="A18" s="70">
        <v>26.15</v>
      </c>
      <c r="B18" s="52">
        <v>301</v>
      </c>
      <c r="C18" s="52" t="s">
        <v>26</v>
      </c>
      <c r="D18" s="52"/>
      <c r="E18" s="53">
        <v>2</v>
      </c>
      <c r="F18" s="53">
        <v>0</v>
      </c>
      <c r="G18" s="53">
        <v>0</v>
      </c>
      <c r="H18" s="53">
        <v>2</v>
      </c>
      <c r="I18" s="53">
        <v>0</v>
      </c>
      <c r="J18" s="53">
        <v>2</v>
      </c>
      <c r="K18" s="53">
        <v>0</v>
      </c>
      <c r="L18" s="53">
        <v>0</v>
      </c>
      <c r="M18" s="53">
        <v>2</v>
      </c>
      <c r="N18" s="53">
        <v>2</v>
      </c>
      <c r="O18" s="53">
        <v>0</v>
      </c>
      <c r="P18" s="52">
        <f t="shared" si="0"/>
        <v>10</v>
      </c>
      <c r="Q18" s="52">
        <f t="shared" si="1"/>
        <v>0</v>
      </c>
      <c r="R18" s="52">
        <f t="shared" si="2"/>
        <v>4</v>
      </c>
      <c r="S18" s="52">
        <f t="shared" si="3"/>
        <v>0</v>
      </c>
      <c r="T18" s="52">
        <f t="shared" si="4"/>
        <v>6</v>
      </c>
      <c r="U18" s="52">
        <f t="shared" si="5"/>
        <v>0</v>
      </c>
    </row>
    <row r="19" spans="1:21" s="16" customFormat="1" ht="9.9499999999999993" customHeight="1" x14ac:dyDescent="0.25">
      <c r="A19" s="70">
        <v>26.16</v>
      </c>
      <c r="B19" s="52">
        <v>350</v>
      </c>
      <c r="C19" s="52" t="s">
        <v>28</v>
      </c>
      <c r="D19" s="52"/>
      <c r="E19" s="53">
        <v>1200</v>
      </c>
      <c r="F19" s="53">
        <v>600</v>
      </c>
      <c r="G19" s="53">
        <v>0</v>
      </c>
      <c r="H19" s="53">
        <v>1000</v>
      </c>
      <c r="I19" s="53">
        <v>600</v>
      </c>
      <c r="J19" s="53">
        <v>1000</v>
      </c>
      <c r="K19" s="53">
        <v>600</v>
      </c>
      <c r="L19" s="53">
        <v>100</v>
      </c>
      <c r="M19" s="53">
        <v>1000</v>
      </c>
      <c r="N19" s="53">
        <v>1000</v>
      </c>
      <c r="O19" s="53">
        <v>0</v>
      </c>
      <c r="P19" s="52">
        <f t="shared" si="0"/>
        <v>7100</v>
      </c>
      <c r="Q19" s="52">
        <f t="shared" si="1"/>
        <v>0</v>
      </c>
      <c r="R19" s="52">
        <f t="shared" si="2"/>
        <v>3300</v>
      </c>
      <c r="S19" s="52">
        <f t="shared" si="3"/>
        <v>0</v>
      </c>
      <c r="T19" s="52">
        <f t="shared" si="4"/>
        <v>3800</v>
      </c>
      <c r="U19" s="52">
        <f t="shared" si="5"/>
        <v>0</v>
      </c>
    </row>
    <row r="20" spans="1:21" s="16" customFormat="1" ht="9.9499999999999993" customHeight="1" x14ac:dyDescent="0.25">
      <c r="A20" s="70">
        <v>26.17</v>
      </c>
      <c r="B20" s="52">
        <v>351</v>
      </c>
      <c r="C20" s="52" t="s">
        <v>29</v>
      </c>
      <c r="D20" s="52"/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100</v>
      </c>
      <c r="M20" s="53">
        <v>0</v>
      </c>
      <c r="N20" s="53">
        <v>0</v>
      </c>
      <c r="O20" s="53">
        <v>0</v>
      </c>
      <c r="P20" s="52">
        <f t="shared" si="0"/>
        <v>100</v>
      </c>
      <c r="Q20" s="52">
        <f t="shared" si="1"/>
        <v>0</v>
      </c>
      <c r="R20" s="52">
        <f t="shared" si="2"/>
        <v>100</v>
      </c>
      <c r="S20" s="52">
        <f t="shared" si="3"/>
        <v>0</v>
      </c>
      <c r="T20" s="52">
        <f t="shared" si="4"/>
        <v>0</v>
      </c>
      <c r="U20" s="52">
        <f t="shared" si="5"/>
        <v>0</v>
      </c>
    </row>
    <row r="21" spans="1:21" s="16" customFormat="1" ht="9.9499999999999993" customHeight="1" x14ac:dyDescent="0.25">
      <c r="A21" s="70">
        <v>26.18</v>
      </c>
      <c r="B21" s="52">
        <v>352</v>
      </c>
      <c r="C21" s="52" t="s">
        <v>43</v>
      </c>
      <c r="D21" s="52"/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1</v>
      </c>
      <c r="M21" s="53">
        <v>0</v>
      </c>
      <c r="N21" s="53">
        <v>0</v>
      </c>
      <c r="O21" s="53">
        <v>0</v>
      </c>
      <c r="P21" s="52">
        <f t="shared" si="0"/>
        <v>1</v>
      </c>
      <c r="Q21" s="52">
        <f t="shared" si="1"/>
        <v>0</v>
      </c>
      <c r="R21" s="52">
        <f t="shared" si="2"/>
        <v>1</v>
      </c>
      <c r="S21" s="52">
        <f t="shared" si="3"/>
        <v>0</v>
      </c>
      <c r="T21" s="52">
        <f t="shared" si="4"/>
        <v>0</v>
      </c>
      <c r="U21" s="52">
        <f t="shared" si="5"/>
        <v>0</v>
      </c>
    </row>
    <row r="22" spans="1:21" s="16" customFormat="1" ht="9.9499999999999993" customHeight="1" x14ac:dyDescent="0.25">
      <c r="A22" s="70">
        <v>26.19</v>
      </c>
      <c r="B22" s="52">
        <v>353</v>
      </c>
      <c r="C22" s="52" t="s">
        <v>30</v>
      </c>
      <c r="D22" s="52"/>
      <c r="E22" s="53">
        <v>2500</v>
      </c>
      <c r="F22" s="53">
        <v>1000</v>
      </c>
      <c r="G22" s="53">
        <v>0</v>
      </c>
      <c r="H22" s="53">
        <v>2500</v>
      </c>
      <c r="I22" s="53">
        <v>1000</v>
      </c>
      <c r="J22" s="53">
        <v>2500</v>
      </c>
      <c r="K22" s="53">
        <v>1000</v>
      </c>
      <c r="L22" s="53">
        <v>500</v>
      </c>
      <c r="M22" s="53">
        <v>2500</v>
      </c>
      <c r="N22" s="53">
        <v>2500</v>
      </c>
      <c r="O22" s="53">
        <v>0</v>
      </c>
      <c r="P22" s="52">
        <f t="shared" si="0"/>
        <v>16000</v>
      </c>
      <c r="Q22" s="52">
        <f t="shared" si="1"/>
        <v>0</v>
      </c>
      <c r="R22" s="52">
        <f t="shared" si="2"/>
        <v>7500</v>
      </c>
      <c r="S22" s="52">
        <f t="shared" si="3"/>
        <v>0</v>
      </c>
      <c r="T22" s="52">
        <f t="shared" si="4"/>
        <v>8500</v>
      </c>
      <c r="U22" s="52">
        <f t="shared" si="5"/>
        <v>0</v>
      </c>
    </row>
    <row r="23" spans="1:21" s="16" customFormat="1" ht="9.9499999999999993" customHeight="1" x14ac:dyDescent="0.25">
      <c r="A23" s="70">
        <v>26.2</v>
      </c>
      <c r="B23" s="52">
        <v>354</v>
      </c>
      <c r="C23" s="52" t="s">
        <v>32</v>
      </c>
      <c r="D23" s="52"/>
      <c r="E23" s="53">
        <v>1</v>
      </c>
      <c r="F23" s="53">
        <v>1</v>
      </c>
      <c r="G23" s="53">
        <v>0</v>
      </c>
      <c r="H23" s="53">
        <v>1</v>
      </c>
      <c r="I23" s="53">
        <v>1</v>
      </c>
      <c r="J23" s="53">
        <v>1</v>
      </c>
      <c r="K23" s="53">
        <v>1</v>
      </c>
      <c r="L23" s="53">
        <v>1</v>
      </c>
      <c r="M23" s="53">
        <v>1</v>
      </c>
      <c r="N23" s="53">
        <v>1</v>
      </c>
      <c r="O23" s="53">
        <v>0</v>
      </c>
      <c r="P23" s="52">
        <f t="shared" si="0"/>
        <v>9</v>
      </c>
      <c r="Q23" s="52">
        <f t="shared" si="1"/>
        <v>0</v>
      </c>
      <c r="R23" s="52">
        <f t="shared" si="2"/>
        <v>5</v>
      </c>
      <c r="S23" s="52">
        <f t="shared" si="3"/>
        <v>0</v>
      </c>
      <c r="T23" s="52">
        <f t="shared" si="4"/>
        <v>4</v>
      </c>
      <c r="U23" s="52">
        <f t="shared" si="5"/>
        <v>0</v>
      </c>
    </row>
    <row r="24" spans="1:21" s="16" customFormat="1" ht="9.9499999999999993" customHeight="1" x14ac:dyDescent="0.25">
      <c r="A24" s="70">
        <v>26.21</v>
      </c>
      <c r="B24" s="52">
        <v>355</v>
      </c>
      <c r="C24" s="52" t="s">
        <v>60</v>
      </c>
      <c r="D24" s="52"/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200</v>
      </c>
      <c r="M24" s="53">
        <v>0</v>
      </c>
      <c r="N24" s="53">
        <v>0</v>
      </c>
      <c r="O24" s="53">
        <v>0</v>
      </c>
      <c r="P24" s="52">
        <f t="shared" si="0"/>
        <v>200</v>
      </c>
      <c r="Q24" s="52">
        <f t="shared" si="1"/>
        <v>0</v>
      </c>
      <c r="R24" s="52">
        <f t="shared" si="2"/>
        <v>200</v>
      </c>
      <c r="S24" s="52">
        <f t="shared" si="3"/>
        <v>0</v>
      </c>
      <c r="T24" s="52">
        <f t="shared" si="4"/>
        <v>0</v>
      </c>
      <c r="U24" s="52">
        <f t="shared" si="5"/>
        <v>0</v>
      </c>
    </row>
    <row r="25" spans="1:21" s="16" customFormat="1" ht="9.9499999999999993" customHeight="1" x14ac:dyDescent="0.25">
      <c r="A25" s="70">
        <v>26.22</v>
      </c>
      <c r="B25" s="52">
        <v>356</v>
      </c>
      <c r="C25" s="52" t="s">
        <v>31</v>
      </c>
      <c r="D25" s="52"/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200</v>
      </c>
      <c r="M25" s="53">
        <v>0</v>
      </c>
      <c r="N25" s="53">
        <v>0</v>
      </c>
      <c r="O25" s="53">
        <v>0</v>
      </c>
      <c r="P25" s="52">
        <f t="shared" si="0"/>
        <v>200</v>
      </c>
      <c r="Q25" s="52">
        <f t="shared" si="1"/>
        <v>0</v>
      </c>
      <c r="R25" s="52">
        <f t="shared" si="2"/>
        <v>200</v>
      </c>
      <c r="S25" s="52">
        <f t="shared" si="3"/>
        <v>0</v>
      </c>
      <c r="T25" s="52">
        <f t="shared" si="4"/>
        <v>0</v>
      </c>
      <c r="U25" s="52">
        <f t="shared" si="5"/>
        <v>0</v>
      </c>
    </row>
    <row r="26" spans="1:21" s="16" customFormat="1" ht="9.9499999999999993" customHeight="1" x14ac:dyDescent="0.25">
      <c r="A26" s="70">
        <v>26.23</v>
      </c>
      <c r="B26" s="52">
        <v>357</v>
      </c>
      <c r="C26" s="52" t="s">
        <v>56</v>
      </c>
      <c r="D26" s="52"/>
      <c r="E26" s="53">
        <v>500</v>
      </c>
      <c r="F26" s="53">
        <v>0</v>
      </c>
      <c r="G26" s="53">
        <v>0</v>
      </c>
      <c r="H26" s="53">
        <v>500</v>
      </c>
      <c r="I26" s="53">
        <v>100</v>
      </c>
      <c r="J26" s="53">
        <v>500</v>
      </c>
      <c r="K26" s="53">
        <v>100</v>
      </c>
      <c r="L26" s="53">
        <v>1000</v>
      </c>
      <c r="M26" s="53">
        <v>500</v>
      </c>
      <c r="N26" s="53">
        <v>500</v>
      </c>
      <c r="O26" s="53">
        <v>0</v>
      </c>
      <c r="P26" s="52">
        <f t="shared" si="0"/>
        <v>3700</v>
      </c>
      <c r="Q26" s="52">
        <f t="shared" si="1"/>
        <v>0</v>
      </c>
      <c r="R26" s="52">
        <f t="shared" si="2"/>
        <v>2200</v>
      </c>
      <c r="S26" s="52">
        <f t="shared" si="3"/>
        <v>0</v>
      </c>
      <c r="T26" s="52">
        <f t="shared" si="4"/>
        <v>1500</v>
      </c>
      <c r="U26" s="52">
        <f t="shared" si="5"/>
        <v>0</v>
      </c>
    </row>
    <row r="27" spans="1:21" s="16" customFormat="1" ht="9.9499999999999993" customHeight="1" x14ac:dyDescent="0.25">
      <c r="A27" s="70">
        <v>26.24</v>
      </c>
      <c r="B27" s="52">
        <v>1000</v>
      </c>
      <c r="C27" s="52" t="s">
        <v>57</v>
      </c>
      <c r="D27" s="52"/>
      <c r="E27" s="53">
        <v>4</v>
      </c>
      <c r="F27" s="53">
        <v>0</v>
      </c>
      <c r="G27" s="53">
        <v>0</v>
      </c>
      <c r="H27" s="53">
        <v>4</v>
      </c>
      <c r="I27" s="53">
        <v>0</v>
      </c>
      <c r="J27" s="53">
        <v>4</v>
      </c>
      <c r="K27" s="53">
        <v>0</v>
      </c>
      <c r="L27" s="53">
        <v>0</v>
      </c>
      <c r="M27" s="53">
        <v>4</v>
      </c>
      <c r="N27" s="53">
        <v>4</v>
      </c>
      <c r="O27" s="53">
        <v>0</v>
      </c>
      <c r="P27" s="52">
        <f t="shared" si="0"/>
        <v>20</v>
      </c>
      <c r="Q27" s="52">
        <f t="shared" si="1"/>
        <v>0</v>
      </c>
      <c r="R27" s="52">
        <f t="shared" si="2"/>
        <v>8</v>
      </c>
      <c r="S27" s="52">
        <f t="shared" si="3"/>
        <v>0</v>
      </c>
      <c r="T27" s="52">
        <f t="shared" si="4"/>
        <v>12</v>
      </c>
      <c r="U27" s="52">
        <f t="shared" si="5"/>
        <v>0</v>
      </c>
    </row>
    <row r="28" spans="1:21" s="16" customFormat="1" x14ac:dyDescent="0.25">
      <c r="A28" s="70">
        <v>26.25</v>
      </c>
      <c r="B28" s="52">
        <v>1100</v>
      </c>
      <c r="C28" s="52" t="s">
        <v>16</v>
      </c>
      <c r="D28" s="52"/>
      <c r="E28" s="53">
        <v>1</v>
      </c>
      <c r="F28" s="53">
        <v>0</v>
      </c>
      <c r="G28" s="53">
        <v>0</v>
      </c>
      <c r="H28" s="53">
        <v>1</v>
      </c>
      <c r="I28" s="53">
        <v>0</v>
      </c>
      <c r="J28" s="53">
        <v>1</v>
      </c>
      <c r="K28" s="53">
        <v>0</v>
      </c>
      <c r="L28" s="53">
        <v>0</v>
      </c>
      <c r="M28" s="53">
        <v>1</v>
      </c>
      <c r="N28" s="53">
        <v>1</v>
      </c>
      <c r="O28" s="53">
        <v>0</v>
      </c>
      <c r="P28" s="52">
        <f t="shared" si="0"/>
        <v>5</v>
      </c>
      <c r="Q28" s="52">
        <f t="shared" si="1"/>
        <v>0</v>
      </c>
      <c r="R28" s="52">
        <f t="shared" si="2"/>
        <v>2</v>
      </c>
      <c r="S28" s="52">
        <f t="shared" si="3"/>
        <v>0</v>
      </c>
      <c r="T28" s="52">
        <f t="shared" si="4"/>
        <v>3</v>
      </c>
      <c r="U28" s="52">
        <f t="shared" si="5"/>
        <v>0</v>
      </c>
    </row>
    <row r="29" spans="1:21" s="72" customFormat="1" hidden="1" x14ac:dyDescent="0.25">
      <c r="A29" s="71">
        <v>26.26</v>
      </c>
      <c r="B29" s="58">
        <v>1101</v>
      </c>
      <c r="C29" s="58" t="s">
        <v>25</v>
      </c>
      <c r="D29" s="58"/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8">
        <f t="shared" si="0"/>
        <v>0</v>
      </c>
      <c r="Q29" s="58">
        <f t="shared" si="1"/>
        <v>0</v>
      </c>
      <c r="R29" s="58">
        <f t="shared" si="2"/>
        <v>0</v>
      </c>
      <c r="S29" s="58">
        <f t="shared" si="3"/>
        <v>0</v>
      </c>
      <c r="T29" s="58">
        <f t="shared" si="4"/>
        <v>0</v>
      </c>
      <c r="U29" s="58">
        <f t="shared" si="5"/>
        <v>0</v>
      </c>
    </row>
    <row r="30" spans="1:21" s="16" customFormat="1" ht="9.9499999999999993" customHeight="1" x14ac:dyDescent="0.25">
      <c r="A30" s="70">
        <v>26.27</v>
      </c>
      <c r="B30" s="52">
        <v>1200</v>
      </c>
      <c r="C30" s="52" t="s">
        <v>17</v>
      </c>
      <c r="D30" s="52"/>
      <c r="E30" s="53">
        <v>0</v>
      </c>
      <c r="F30" s="53">
        <v>1</v>
      </c>
      <c r="G30" s="53">
        <v>0</v>
      </c>
      <c r="H30" s="53">
        <v>0</v>
      </c>
      <c r="I30" s="53">
        <v>1</v>
      </c>
      <c r="J30" s="53">
        <v>0</v>
      </c>
      <c r="K30" s="53">
        <v>1</v>
      </c>
      <c r="L30" s="53">
        <v>0</v>
      </c>
      <c r="M30" s="53">
        <v>0</v>
      </c>
      <c r="N30" s="53">
        <v>0</v>
      </c>
      <c r="O30" s="53">
        <v>0</v>
      </c>
      <c r="P30" s="52">
        <f t="shared" si="0"/>
        <v>3</v>
      </c>
      <c r="Q30" s="52">
        <f t="shared" si="1"/>
        <v>0</v>
      </c>
      <c r="R30" s="52">
        <f t="shared" si="2"/>
        <v>2</v>
      </c>
      <c r="S30" s="52">
        <f t="shared" si="3"/>
        <v>0</v>
      </c>
      <c r="T30" s="52">
        <f t="shared" si="4"/>
        <v>1</v>
      </c>
      <c r="U30" s="52">
        <f t="shared" si="5"/>
        <v>0</v>
      </c>
    </row>
    <row r="31" spans="1:21" s="16" customFormat="1" ht="9.9499999999999993" hidden="1" customHeight="1" x14ac:dyDescent="0.25">
      <c r="A31" s="71">
        <v>26.28</v>
      </c>
      <c r="B31" s="58">
        <v>1201</v>
      </c>
      <c r="C31" s="58" t="s">
        <v>18</v>
      </c>
      <c r="D31" s="58"/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8">
        <f t="shared" si="0"/>
        <v>0</v>
      </c>
      <c r="Q31" s="58">
        <f t="shared" si="1"/>
        <v>0</v>
      </c>
      <c r="R31" s="58">
        <f t="shared" si="2"/>
        <v>0</v>
      </c>
      <c r="S31" s="58">
        <f t="shared" si="3"/>
        <v>0</v>
      </c>
      <c r="T31" s="58">
        <f t="shared" si="4"/>
        <v>0</v>
      </c>
      <c r="U31" s="58">
        <f t="shared" si="5"/>
        <v>0</v>
      </c>
    </row>
    <row r="32" spans="1:21" s="16" customFormat="1" ht="9.9499999999999993" customHeight="1" x14ac:dyDescent="0.25">
      <c r="A32" s="70">
        <v>26.29</v>
      </c>
      <c r="B32" s="52">
        <v>1300</v>
      </c>
      <c r="C32" s="52" t="s">
        <v>22</v>
      </c>
      <c r="D32" s="52"/>
      <c r="E32" s="53">
        <v>1</v>
      </c>
      <c r="F32" s="53">
        <v>1</v>
      </c>
      <c r="G32" s="53">
        <v>0</v>
      </c>
      <c r="H32" s="53">
        <v>1</v>
      </c>
      <c r="I32" s="53">
        <v>0</v>
      </c>
      <c r="J32" s="53">
        <v>1</v>
      </c>
      <c r="K32" s="53">
        <v>0</v>
      </c>
      <c r="L32" s="53">
        <v>0</v>
      </c>
      <c r="M32" s="53">
        <v>1</v>
      </c>
      <c r="N32" s="53">
        <v>0</v>
      </c>
      <c r="O32" s="53">
        <v>0</v>
      </c>
      <c r="P32" s="52">
        <f t="shared" si="0"/>
        <v>5</v>
      </c>
      <c r="Q32" s="52">
        <f t="shared" si="1"/>
        <v>0</v>
      </c>
      <c r="R32" s="52">
        <f t="shared" si="2"/>
        <v>2</v>
      </c>
      <c r="S32" s="52">
        <f t="shared" si="3"/>
        <v>0</v>
      </c>
      <c r="T32" s="52">
        <f t="shared" si="4"/>
        <v>3</v>
      </c>
      <c r="U32" s="52">
        <f t="shared" si="5"/>
        <v>0</v>
      </c>
    </row>
    <row r="33" spans="1:21" s="16" customFormat="1" ht="9.9499999999999993" customHeight="1" x14ac:dyDescent="0.25">
      <c r="A33" s="70">
        <v>26.3</v>
      </c>
      <c r="B33" s="52">
        <v>1301</v>
      </c>
      <c r="C33" s="52" t="s">
        <v>46</v>
      </c>
      <c r="D33" s="52"/>
      <c r="E33" s="53">
        <v>1</v>
      </c>
      <c r="F33" s="53">
        <v>0</v>
      </c>
      <c r="G33" s="53">
        <v>0</v>
      </c>
      <c r="H33" s="53">
        <v>0</v>
      </c>
      <c r="I33" s="53">
        <v>0</v>
      </c>
      <c r="J33" s="53">
        <v>1</v>
      </c>
      <c r="K33" s="53">
        <v>0</v>
      </c>
      <c r="L33" s="53">
        <v>0</v>
      </c>
      <c r="M33" s="53">
        <v>0</v>
      </c>
      <c r="N33" s="53">
        <v>1</v>
      </c>
      <c r="O33" s="53">
        <v>0</v>
      </c>
      <c r="P33" s="52">
        <f t="shared" si="0"/>
        <v>3</v>
      </c>
      <c r="Q33" s="52">
        <f t="shared" si="1"/>
        <v>0</v>
      </c>
      <c r="R33" s="52">
        <f t="shared" si="2"/>
        <v>1</v>
      </c>
      <c r="S33" s="52">
        <f t="shared" si="3"/>
        <v>0</v>
      </c>
      <c r="T33" s="52">
        <f t="shared" si="4"/>
        <v>2</v>
      </c>
      <c r="U33" s="52">
        <f t="shared" si="5"/>
        <v>0</v>
      </c>
    </row>
    <row r="34" spans="1:21" s="16" customFormat="1" ht="10.9" customHeight="1" x14ac:dyDescent="0.25">
      <c r="A34" s="70">
        <v>26.31</v>
      </c>
      <c r="B34" s="52">
        <v>1302</v>
      </c>
      <c r="C34" s="52" t="s">
        <v>47</v>
      </c>
      <c r="D34" s="52"/>
      <c r="E34" s="53">
        <v>4</v>
      </c>
      <c r="F34" s="53">
        <v>0</v>
      </c>
      <c r="G34" s="53">
        <v>0</v>
      </c>
      <c r="H34" s="53">
        <v>4</v>
      </c>
      <c r="I34" s="53">
        <v>0</v>
      </c>
      <c r="J34" s="53">
        <v>4</v>
      </c>
      <c r="K34" s="53">
        <v>0</v>
      </c>
      <c r="L34" s="53">
        <v>0</v>
      </c>
      <c r="M34" s="53">
        <v>4</v>
      </c>
      <c r="N34" s="53">
        <v>4</v>
      </c>
      <c r="O34" s="53">
        <v>0</v>
      </c>
      <c r="P34" s="52">
        <f t="shared" si="0"/>
        <v>20</v>
      </c>
      <c r="Q34" s="52">
        <f t="shared" si="1"/>
        <v>0</v>
      </c>
      <c r="R34" s="52">
        <f t="shared" si="2"/>
        <v>8</v>
      </c>
      <c r="S34" s="52">
        <f t="shared" si="3"/>
        <v>0</v>
      </c>
      <c r="T34" s="52">
        <f t="shared" si="4"/>
        <v>12</v>
      </c>
      <c r="U34" s="52">
        <f t="shared" si="5"/>
        <v>0</v>
      </c>
    </row>
    <row r="35" spans="1:21" s="16" customFormat="1" ht="9.9499999999999993" hidden="1" customHeight="1" x14ac:dyDescent="0.25">
      <c r="A35" s="71">
        <v>26.32</v>
      </c>
      <c r="B35" s="58">
        <v>1400</v>
      </c>
      <c r="C35" s="58" t="s">
        <v>19</v>
      </c>
      <c r="D35" s="58"/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8">
        <f t="shared" si="0"/>
        <v>0</v>
      </c>
      <c r="Q35" s="58">
        <f t="shared" si="1"/>
        <v>0</v>
      </c>
      <c r="R35" s="58">
        <f t="shared" si="2"/>
        <v>0</v>
      </c>
      <c r="S35" s="58">
        <f t="shared" si="3"/>
        <v>0</v>
      </c>
      <c r="T35" s="58">
        <f t="shared" si="4"/>
        <v>0</v>
      </c>
      <c r="U35" s="58">
        <f t="shared" si="5"/>
        <v>0</v>
      </c>
    </row>
    <row r="36" spans="1:21" s="16" customFormat="1" ht="9.9499999999999993" customHeight="1" x14ac:dyDescent="0.25">
      <c r="A36" s="70">
        <v>26.33</v>
      </c>
      <c r="B36" s="52">
        <v>1401</v>
      </c>
      <c r="C36" s="52" t="s">
        <v>20</v>
      </c>
      <c r="D36" s="52"/>
      <c r="E36" s="53">
        <v>0</v>
      </c>
      <c r="F36" s="53">
        <v>1</v>
      </c>
      <c r="G36" s="53">
        <v>0</v>
      </c>
      <c r="H36" s="53">
        <v>1</v>
      </c>
      <c r="I36" s="53">
        <v>0</v>
      </c>
      <c r="J36" s="53">
        <v>1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2">
        <f t="shared" si="0"/>
        <v>3</v>
      </c>
      <c r="Q36" s="52">
        <f t="shared" si="1"/>
        <v>0</v>
      </c>
      <c r="R36" s="52">
        <f t="shared" si="2"/>
        <v>2</v>
      </c>
      <c r="S36" s="52">
        <f t="shared" si="3"/>
        <v>0</v>
      </c>
      <c r="T36" s="52">
        <f t="shared" si="4"/>
        <v>1</v>
      </c>
      <c r="U36" s="52">
        <f t="shared" si="5"/>
        <v>0</v>
      </c>
    </row>
    <row r="37" spans="1:21" s="16" customFormat="1" ht="9.9499999999999993" customHeight="1" x14ac:dyDescent="0.25">
      <c r="A37" s="70">
        <v>26.34</v>
      </c>
      <c r="B37" s="52">
        <v>1402</v>
      </c>
      <c r="C37" s="52" t="s">
        <v>44</v>
      </c>
      <c r="D37" s="52"/>
      <c r="E37" s="53">
        <v>1</v>
      </c>
      <c r="F37" s="53">
        <v>0</v>
      </c>
      <c r="G37" s="53">
        <v>0</v>
      </c>
      <c r="H37" s="53">
        <v>1</v>
      </c>
      <c r="I37" s="53">
        <v>0</v>
      </c>
      <c r="J37" s="53">
        <v>1</v>
      </c>
      <c r="K37" s="53">
        <v>1</v>
      </c>
      <c r="L37" s="53">
        <v>0</v>
      </c>
      <c r="M37" s="53">
        <v>1</v>
      </c>
      <c r="N37" s="53">
        <v>1</v>
      </c>
      <c r="O37" s="53">
        <v>0</v>
      </c>
      <c r="P37" s="52">
        <f t="shared" si="0"/>
        <v>6</v>
      </c>
      <c r="Q37" s="52">
        <f t="shared" si="1"/>
        <v>0</v>
      </c>
      <c r="R37" s="52">
        <f t="shared" si="2"/>
        <v>3</v>
      </c>
      <c r="S37" s="52">
        <f t="shared" si="3"/>
        <v>0</v>
      </c>
      <c r="T37" s="52">
        <f t="shared" si="4"/>
        <v>3</v>
      </c>
      <c r="U37" s="52">
        <f t="shared" si="5"/>
        <v>0</v>
      </c>
    </row>
    <row r="38" spans="1:21" s="16" customFormat="1" ht="9.6" customHeight="1" x14ac:dyDescent="0.25">
      <c r="A38" s="70">
        <v>26.35</v>
      </c>
      <c r="B38" s="52">
        <v>1403</v>
      </c>
      <c r="C38" s="52" t="s">
        <v>45</v>
      </c>
      <c r="D38" s="52"/>
      <c r="E38" s="53">
        <v>1</v>
      </c>
      <c r="F38" s="53">
        <v>0</v>
      </c>
      <c r="G38" s="53">
        <v>0</v>
      </c>
      <c r="H38" s="53">
        <v>1</v>
      </c>
      <c r="I38" s="53">
        <v>0</v>
      </c>
      <c r="J38" s="53">
        <v>1</v>
      </c>
      <c r="K38" s="53">
        <v>1</v>
      </c>
      <c r="L38" s="53">
        <v>0</v>
      </c>
      <c r="M38" s="53">
        <v>1</v>
      </c>
      <c r="N38" s="53">
        <v>1</v>
      </c>
      <c r="O38" s="53">
        <v>0</v>
      </c>
      <c r="P38" s="52">
        <f t="shared" si="0"/>
        <v>6</v>
      </c>
      <c r="Q38" s="52">
        <f t="shared" si="1"/>
        <v>0</v>
      </c>
      <c r="R38" s="52">
        <f t="shared" si="2"/>
        <v>3</v>
      </c>
      <c r="S38" s="52">
        <f t="shared" si="3"/>
        <v>0</v>
      </c>
      <c r="T38" s="52">
        <f t="shared" si="4"/>
        <v>3</v>
      </c>
      <c r="U38" s="52">
        <f t="shared" si="5"/>
        <v>0</v>
      </c>
    </row>
    <row r="39" spans="1:21" s="16" customFormat="1" ht="9.9499999999999993" customHeight="1" x14ac:dyDescent="0.25">
      <c r="A39" s="70">
        <v>26.36</v>
      </c>
      <c r="B39" s="52">
        <v>1500</v>
      </c>
      <c r="C39" s="52" t="s">
        <v>58</v>
      </c>
      <c r="D39" s="52"/>
      <c r="E39" s="53">
        <v>1</v>
      </c>
      <c r="F39" s="53">
        <v>1</v>
      </c>
      <c r="G39" s="53">
        <v>0</v>
      </c>
      <c r="H39" s="53">
        <v>1</v>
      </c>
      <c r="I39" s="53">
        <v>1</v>
      </c>
      <c r="J39" s="53">
        <v>1</v>
      </c>
      <c r="K39" s="53">
        <v>1</v>
      </c>
      <c r="L39" s="53">
        <v>0</v>
      </c>
      <c r="M39" s="53">
        <v>1</v>
      </c>
      <c r="N39" s="53">
        <v>1</v>
      </c>
      <c r="O39" s="53">
        <v>0</v>
      </c>
      <c r="P39" s="52">
        <f t="shared" si="0"/>
        <v>8</v>
      </c>
      <c r="Q39" s="52">
        <f t="shared" si="1"/>
        <v>0</v>
      </c>
      <c r="R39" s="52">
        <f t="shared" si="2"/>
        <v>4</v>
      </c>
      <c r="S39" s="52">
        <f t="shared" si="3"/>
        <v>0</v>
      </c>
      <c r="T39" s="52">
        <f t="shared" si="4"/>
        <v>4</v>
      </c>
      <c r="U39" s="52">
        <f t="shared" si="5"/>
        <v>0</v>
      </c>
    </row>
    <row r="40" spans="1:21" s="16" customFormat="1" ht="9.9499999999999993" customHeight="1" x14ac:dyDescent="0.25">
      <c r="A40" s="70">
        <v>26.37</v>
      </c>
      <c r="B40" s="52">
        <v>1600</v>
      </c>
      <c r="C40" s="52" t="s">
        <v>48</v>
      </c>
      <c r="D40" s="52"/>
      <c r="E40" s="53">
        <v>1</v>
      </c>
      <c r="F40" s="53">
        <v>1</v>
      </c>
      <c r="G40" s="53">
        <v>0</v>
      </c>
      <c r="H40" s="53">
        <v>1</v>
      </c>
      <c r="I40" s="53">
        <v>0</v>
      </c>
      <c r="J40" s="53">
        <v>0</v>
      </c>
      <c r="K40" s="53">
        <v>0</v>
      </c>
      <c r="L40" s="53">
        <v>0</v>
      </c>
      <c r="M40" s="53">
        <v>1</v>
      </c>
      <c r="N40" s="53">
        <v>0</v>
      </c>
      <c r="O40" s="53">
        <v>0</v>
      </c>
      <c r="P40" s="52">
        <f t="shared" si="0"/>
        <v>4</v>
      </c>
      <c r="Q40" s="52">
        <f t="shared" si="1"/>
        <v>0</v>
      </c>
      <c r="R40" s="52">
        <f t="shared" si="2"/>
        <v>1</v>
      </c>
      <c r="S40" s="52">
        <f t="shared" si="3"/>
        <v>0</v>
      </c>
      <c r="T40" s="52">
        <f t="shared" si="4"/>
        <v>3</v>
      </c>
      <c r="U40" s="52">
        <f t="shared" si="5"/>
        <v>0</v>
      </c>
    </row>
    <row r="41" spans="1:21" s="16" customFormat="1" ht="9.9499999999999993" customHeight="1" x14ac:dyDescent="0.25">
      <c r="A41" s="70">
        <v>26.38</v>
      </c>
      <c r="B41" s="52">
        <v>1700</v>
      </c>
      <c r="C41" s="52" t="s">
        <v>59</v>
      </c>
      <c r="D41" s="52"/>
      <c r="E41" s="53">
        <v>1</v>
      </c>
      <c r="F41" s="53">
        <v>1</v>
      </c>
      <c r="G41" s="53">
        <v>0</v>
      </c>
      <c r="H41" s="53">
        <v>1</v>
      </c>
      <c r="I41" s="53">
        <v>0</v>
      </c>
      <c r="J41" s="53">
        <v>1</v>
      </c>
      <c r="K41" s="53">
        <v>0</v>
      </c>
      <c r="L41" s="53">
        <v>7</v>
      </c>
      <c r="M41" s="53">
        <v>1</v>
      </c>
      <c r="N41" s="53">
        <v>0</v>
      </c>
      <c r="O41" s="53">
        <v>0</v>
      </c>
      <c r="P41" s="52">
        <f t="shared" si="0"/>
        <v>12</v>
      </c>
      <c r="Q41" s="52">
        <f t="shared" si="1"/>
        <v>0</v>
      </c>
      <c r="R41" s="52">
        <f t="shared" si="2"/>
        <v>9</v>
      </c>
      <c r="S41" s="52">
        <f t="shared" si="3"/>
        <v>0</v>
      </c>
      <c r="T41" s="52">
        <f t="shared" si="4"/>
        <v>3</v>
      </c>
      <c r="U41" s="52">
        <f t="shared" si="5"/>
        <v>0</v>
      </c>
    </row>
    <row r="42" spans="1:21" s="16" customFormat="1" ht="9.9499999999999993" customHeight="1" x14ac:dyDescent="0.25">
      <c r="A42" s="70">
        <v>26.48</v>
      </c>
      <c r="B42" s="52">
        <v>2000</v>
      </c>
      <c r="C42" s="52" t="s">
        <v>21</v>
      </c>
      <c r="D42" s="52"/>
      <c r="E42" s="53">
        <v>1</v>
      </c>
      <c r="F42" s="53">
        <v>1</v>
      </c>
      <c r="G42" s="53">
        <v>1</v>
      </c>
      <c r="H42" s="53">
        <v>1</v>
      </c>
      <c r="I42" s="53">
        <v>1</v>
      </c>
      <c r="J42" s="53">
        <v>1</v>
      </c>
      <c r="K42" s="53">
        <v>1</v>
      </c>
      <c r="L42" s="53">
        <v>0</v>
      </c>
      <c r="M42" s="53">
        <v>1</v>
      </c>
      <c r="N42" s="53">
        <v>1</v>
      </c>
      <c r="O42" s="53">
        <v>0</v>
      </c>
      <c r="P42" s="52">
        <f t="shared" si="0"/>
        <v>9</v>
      </c>
      <c r="Q42" s="52">
        <f t="shared" si="1"/>
        <v>0</v>
      </c>
      <c r="R42" s="52">
        <f t="shared" si="2"/>
        <v>4</v>
      </c>
      <c r="S42" s="52">
        <f t="shared" si="3"/>
        <v>0</v>
      </c>
      <c r="T42" s="52">
        <f t="shared" si="4"/>
        <v>5</v>
      </c>
      <c r="U42" s="52">
        <f t="shared" si="5"/>
        <v>0</v>
      </c>
    </row>
    <row r="43" spans="1:21" s="16" customFormat="1" x14ac:dyDescent="0.25">
      <c r="A43" s="70">
        <v>26.39</v>
      </c>
      <c r="B43" s="52">
        <v>2100</v>
      </c>
      <c r="C43" s="52" t="s">
        <v>49</v>
      </c>
      <c r="D43" s="52"/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1</v>
      </c>
      <c r="M43" s="53">
        <v>0</v>
      </c>
      <c r="N43" s="53">
        <v>0</v>
      </c>
      <c r="O43" s="53">
        <v>0</v>
      </c>
      <c r="P43" s="52">
        <f t="shared" si="0"/>
        <v>1</v>
      </c>
      <c r="Q43" s="52">
        <f t="shared" si="1"/>
        <v>0</v>
      </c>
      <c r="R43" s="52">
        <f t="shared" si="2"/>
        <v>1</v>
      </c>
      <c r="S43" s="52">
        <f t="shared" si="3"/>
        <v>0</v>
      </c>
      <c r="T43" s="52">
        <f t="shared" si="4"/>
        <v>0</v>
      </c>
      <c r="U43" s="52">
        <f t="shared" si="5"/>
        <v>0</v>
      </c>
    </row>
    <row r="44" spans="1:21" s="16" customFormat="1" ht="9.75" customHeight="1" x14ac:dyDescent="0.25">
      <c r="A44" s="70">
        <v>26.4</v>
      </c>
      <c r="B44" s="52">
        <v>2101</v>
      </c>
      <c r="C44" s="52" t="s">
        <v>51</v>
      </c>
      <c r="D44" s="52"/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1</v>
      </c>
      <c r="M44" s="53">
        <v>0</v>
      </c>
      <c r="N44" s="53">
        <v>0</v>
      </c>
      <c r="O44" s="53">
        <v>0</v>
      </c>
      <c r="P44" s="52">
        <f t="shared" si="0"/>
        <v>1</v>
      </c>
      <c r="Q44" s="52">
        <f t="shared" si="1"/>
        <v>0</v>
      </c>
      <c r="R44" s="52">
        <f t="shared" si="2"/>
        <v>1</v>
      </c>
      <c r="S44" s="52">
        <f t="shared" si="3"/>
        <v>0</v>
      </c>
      <c r="T44" s="52">
        <f t="shared" si="4"/>
        <v>0</v>
      </c>
      <c r="U44" s="52">
        <f t="shared" si="5"/>
        <v>0</v>
      </c>
    </row>
    <row r="45" spans="1:21" s="16" customFormat="1" ht="9.75" customHeight="1" x14ac:dyDescent="0.25">
      <c r="A45" s="70">
        <v>26.41</v>
      </c>
      <c r="B45" s="52">
        <v>2102</v>
      </c>
      <c r="C45" s="52" t="s">
        <v>50</v>
      </c>
      <c r="D45" s="52"/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5</v>
      </c>
      <c r="M45" s="53">
        <v>0</v>
      </c>
      <c r="N45" s="53">
        <v>0</v>
      </c>
      <c r="O45" s="53">
        <v>0</v>
      </c>
      <c r="P45" s="52">
        <f t="shared" si="0"/>
        <v>5</v>
      </c>
      <c r="Q45" s="52">
        <f t="shared" si="1"/>
        <v>0</v>
      </c>
      <c r="R45" s="52">
        <f t="shared" si="2"/>
        <v>5</v>
      </c>
      <c r="S45" s="52">
        <f t="shared" si="3"/>
        <v>0</v>
      </c>
      <c r="T45" s="52">
        <f t="shared" si="4"/>
        <v>0</v>
      </c>
      <c r="U45" s="52">
        <f t="shared" si="5"/>
        <v>0</v>
      </c>
    </row>
    <row r="46" spans="1:21" s="16" customFormat="1" ht="9.75" customHeight="1" x14ac:dyDescent="0.25">
      <c r="A46" s="70">
        <v>26.42</v>
      </c>
      <c r="B46" s="52">
        <v>2103</v>
      </c>
      <c r="C46" s="52" t="s">
        <v>52</v>
      </c>
      <c r="D46" s="52"/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1</v>
      </c>
      <c r="M46" s="53">
        <v>0</v>
      </c>
      <c r="N46" s="53">
        <v>0</v>
      </c>
      <c r="O46" s="53">
        <v>0</v>
      </c>
      <c r="P46" s="52">
        <f t="shared" si="0"/>
        <v>1</v>
      </c>
      <c r="Q46" s="52">
        <f t="shared" si="1"/>
        <v>0</v>
      </c>
      <c r="R46" s="52">
        <f t="shared" si="2"/>
        <v>1</v>
      </c>
      <c r="S46" s="52">
        <f t="shared" si="3"/>
        <v>0</v>
      </c>
      <c r="T46" s="52">
        <f t="shared" si="4"/>
        <v>0</v>
      </c>
      <c r="U46" s="52">
        <f t="shared" si="5"/>
        <v>0</v>
      </c>
    </row>
    <row r="47" spans="1:21" s="16" customFormat="1" ht="9.75" customHeight="1" x14ac:dyDescent="0.25">
      <c r="A47" s="70">
        <v>26.43</v>
      </c>
      <c r="B47" s="52">
        <v>2104</v>
      </c>
      <c r="C47" s="52" t="s">
        <v>53</v>
      </c>
      <c r="D47" s="52"/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1</v>
      </c>
      <c r="M47" s="53">
        <v>0</v>
      </c>
      <c r="N47" s="53">
        <v>0</v>
      </c>
      <c r="O47" s="53">
        <v>0</v>
      </c>
      <c r="P47" s="52">
        <f t="shared" si="0"/>
        <v>1</v>
      </c>
      <c r="Q47" s="52">
        <f t="shared" si="1"/>
        <v>0</v>
      </c>
      <c r="R47" s="52">
        <f t="shared" si="2"/>
        <v>1</v>
      </c>
      <c r="S47" s="52">
        <f t="shared" si="3"/>
        <v>0</v>
      </c>
      <c r="T47" s="52">
        <f t="shared" si="4"/>
        <v>0</v>
      </c>
      <c r="U47" s="52">
        <f t="shared" si="5"/>
        <v>0</v>
      </c>
    </row>
    <row r="48" spans="1:21" s="16" customFormat="1" ht="9.75" customHeight="1" x14ac:dyDescent="0.25">
      <c r="A48" s="70">
        <v>26.44</v>
      </c>
      <c r="B48" s="52">
        <v>2105</v>
      </c>
      <c r="C48" s="52" t="s">
        <v>54</v>
      </c>
      <c r="D48" s="52"/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1</v>
      </c>
      <c r="P48" s="52">
        <f t="shared" si="0"/>
        <v>1</v>
      </c>
      <c r="Q48" s="52">
        <f t="shared" si="1"/>
        <v>0</v>
      </c>
      <c r="R48" s="52">
        <f t="shared" si="2"/>
        <v>0</v>
      </c>
      <c r="S48" s="52">
        <f t="shared" si="3"/>
        <v>0</v>
      </c>
      <c r="T48" s="52">
        <f t="shared" si="4"/>
        <v>1</v>
      </c>
      <c r="U48" s="52">
        <f t="shared" si="5"/>
        <v>0</v>
      </c>
    </row>
    <row r="49" spans="1:21" s="16" customFormat="1" ht="9.75" customHeight="1" x14ac:dyDescent="0.25">
      <c r="A49" s="70">
        <v>26.45</v>
      </c>
      <c r="B49" s="52">
        <v>2106</v>
      </c>
      <c r="C49" s="52" t="s">
        <v>55</v>
      </c>
      <c r="D49" s="52"/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1</v>
      </c>
      <c r="M49" s="53">
        <v>0</v>
      </c>
      <c r="N49" s="53">
        <v>0</v>
      </c>
      <c r="O49" s="53">
        <v>0</v>
      </c>
      <c r="P49" s="52">
        <f t="shared" si="0"/>
        <v>1</v>
      </c>
      <c r="Q49" s="52">
        <f t="shared" si="1"/>
        <v>0</v>
      </c>
      <c r="R49" s="52">
        <f t="shared" si="2"/>
        <v>1</v>
      </c>
      <c r="S49" s="52">
        <f t="shared" si="3"/>
        <v>0</v>
      </c>
      <c r="T49" s="52">
        <f t="shared" si="4"/>
        <v>0</v>
      </c>
      <c r="U49" s="52">
        <f t="shared" si="5"/>
        <v>0</v>
      </c>
    </row>
    <row r="50" spans="1:21" s="16" customFormat="1" ht="9.75" customHeight="1" x14ac:dyDescent="0.25">
      <c r="A50" s="70">
        <v>26.46</v>
      </c>
      <c r="B50" s="52">
        <v>2107</v>
      </c>
      <c r="C50" s="52" t="s">
        <v>276</v>
      </c>
      <c r="D50" s="52"/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1</v>
      </c>
      <c r="M50" s="53">
        <v>0</v>
      </c>
      <c r="N50" s="53">
        <v>0</v>
      </c>
      <c r="O50" s="53">
        <v>0</v>
      </c>
      <c r="P50" s="52">
        <f t="shared" si="0"/>
        <v>1</v>
      </c>
      <c r="Q50" s="52">
        <f t="shared" si="1"/>
        <v>0</v>
      </c>
      <c r="R50" s="52">
        <f t="shared" si="2"/>
        <v>1</v>
      </c>
      <c r="S50" s="52">
        <f t="shared" si="3"/>
        <v>0</v>
      </c>
      <c r="T50" s="52">
        <f t="shared" si="4"/>
        <v>0</v>
      </c>
      <c r="U50" s="52">
        <f t="shared" si="5"/>
        <v>0</v>
      </c>
    </row>
    <row r="51" spans="1:21" s="16" customFormat="1" ht="9.75" customHeight="1" x14ac:dyDescent="0.25">
      <c r="A51" s="70">
        <v>26.47</v>
      </c>
      <c r="B51" s="52">
        <v>2108</v>
      </c>
      <c r="C51" s="52" t="s">
        <v>62</v>
      </c>
      <c r="D51" s="52"/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1</v>
      </c>
      <c r="M51" s="53">
        <v>0</v>
      </c>
      <c r="N51" s="53">
        <v>0</v>
      </c>
      <c r="O51" s="53">
        <v>0</v>
      </c>
      <c r="P51" s="52">
        <f t="shared" ref="P51:P76" si="6">SUM(E51:O51)</f>
        <v>1</v>
      </c>
      <c r="Q51" s="52">
        <f t="shared" ref="Q51:Q77" si="7">D51*P51</f>
        <v>0</v>
      </c>
      <c r="R51" s="52">
        <f t="shared" si="2"/>
        <v>1</v>
      </c>
      <c r="S51" s="52">
        <f t="shared" ref="S51:S77" si="8">(H51+I51+J51+K51+L51)*D51</f>
        <v>0</v>
      </c>
      <c r="T51" s="52">
        <f t="shared" si="4"/>
        <v>0</v>
      </c>
      <c r="U51" s="52">
        <f t="shared" ref="U51:U77" si="9">(E51+F51+G51+M51+N51+O51)*D51</f>
        <v>0</v>
      </c>
    </row>
    <row r="52" spans="1:21" s="16" customFormat="1" x14ac:dyDescent="0.25">
      <c r="A52" s="70">
        <v>26.49</v>
      </c>
      <c r="B52" s="52">
        <v>2200</v>
      </c>
      <c r="C52" s="52" t="s">
        <v>64</v>
      </c>
      <c r="D52" s="52"/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1</v>
      </c>
      <c r="M52" s="53">
        <v>0</v>
      </c>
      <c r="N52" s="53">
        <v>0</v>
      </c>
      <c r="O52" s="53">
        <v>0</v>
      </c>
      <c r="P52" s="52">
        <f t="shared" si="6"/>
        <v>1</v>
      </c>
      <c r="Q52" s="52">
        <f t="shared" si="7"/>
        <v>0</v>
      </c>
      <c r="R52" s="52">
        <f t="shared" si="2"/>
        <v>1</v>
      </c>
      <c r="S52" s="52">
        <f t="shared" si="8"/>
        <v>0</v>
      </c>
      <c r="T52" s="52">
        <f t="shared" si="4"/>
        <v>0</v>
      </c>
      <c r="U52" s="52">
        <f t="shared" si="9"/>
        <v>0</v>
      </c>
    </row>
    <row r="53" spans="1:21" s="16" customFormat="1" x14ac:dyDescent="0.25">
      <c r="A53" s="70">
        <v>26.5</v>
      </c>
      <c r="B53" s="52">
        <v>2201</v>
      </c>
      <c r="C53" s="52" t="s">
        <v>66</v>
      </c>
      <c r="D53" s="52"/>
      <c r="E53" s="53">
        <v>1</v>
      </c>
      <c r="F53" s="53">
        <v>1</v>
      </c>
      <c r="G53" s="53">
        <v>1</v>
      </c>
      <c r="H53" s="53">
        <v>1</v>
      </c>
      <c r="I53" s="53">
        <v>1</v>
      </c>
      <c r="J53" s="53">
        <v>1</v>
      </c>
      <c r="K53" s="53">
        <v>1</v>
      </c>
      <c r="L53" s="53">
        <v>0</v>
      </c>
      <c r="M53" s="53">
        <v>1</v>
      </c>
      <c r="N53" s="53">
        <v>1</v>
      </c>
      <c r="O53" s="53">
        <v>0</v>
      </c>
      <c r="P53" s="52">
        <f t="shared" si="6"/>
        <v>9</v>
      </c>
      <c r="Q53" s="52">
        <f t="shared" si="7"/>
        <v>0</v>
      </c>
      <c r="R53" s="52">
        <f t="shared" si="2"/>
        <v>4</v>
      </c>
      <c r="S53" s="52">
        <f t="shared" si="8"/>
        <v>0</v>
      </c>
      <c r="T53" s="52">
        <f t="shared" si="4"/>
        <v>5</v>
      </c>
      <c r="U53" s="52">
        <f t="shared" si="9"/>
        <v>0</v>
      </c>
    </row>
    <row r="54" spans="1:21" s="16" customFormat="1" ht="9.75" customHeight="1" x14ac:dyDescent="0.25">
      <c r="A54" s="70">
        <v>26.51</v>
      </c>
      <c r="B54" s="52">
        <v>2202</v>
      </c>
      <c r="C54" s="52" t="s">
        <v>65</v>
      </c>
      <c r="D54" s="52"/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1</v>
      </c>
      <c r="M54" s="53">
        <v>0</v>
      </c>
      <c r="N54" s="53">
        <v>0</v>
      </c>
      <c r="O54" s="53">
        <v>0</v>
      </c>
      <c r="P54" s="52">
        <f t="shared" si="6"/>
        <v>1</v>
      </c>
      <c r="Q54" s="52">
        <f t="shared" si="7"/>
        <v>0</v>
      </c>
      <c r="R54" s="52">
        <f t="shared" si="2"/>
        <v>1</v>
      </c>
      <c r="S54" s="52">
        <f t="shared" si="8"/>
        <v>0</v>
      </c>
      <c r="T54" s="52">
        <f t="shared" si="4"/>
        <v>0</v>
      </c>
      <c r="U54" s="52">
        <f t="shared" si="9"/>
        <v>0</v>
      </c>
    </row>
    <row r="55" spans="1:21" s="16" customFormat="1" x14ac:dyDescent="0.25">
      <c r="A55" s="70">
        <v>26.52</v>
      </c>
      <c r="B55" s="52">
        <v>2203</v>
      </c>
      <c r="C55" s="52" t="s">
        <v>148</v>
      </c>
      <c r="D55" s="52"/>
      <c r="E55" s="53">
        <v>1</v>
      </c>
      <c r="F55" s="53">
        <v>1</v>
      </c>
      <c r="G55" s="53">
        <v>1</v>
      </c>
      <c r="H55" s="53">
        <v>1</v>
      </c>
      <c r="I55" s="53">
        <v>1</v>
      </c>
      <c r="J55" s="53">
        <v>1</v>
      </c>
      <c r="K55" s="53">
        <v>1</v>
      </c>
      <c r="L55" s="53">
        <v>0</v>
      </c>
      <c r="M55" s="53">
        <v>1</v>
      </c>
      <c r="N55" s="53">
        <v>1</v>
      </c>
      <c r="O55" s="53">
        <v>0</v>
      </c>
      <c r="P55" s="52">
        <f t="shared" si="6"/>
        <v>9</v>
      </c>
      <c r="Q55" s="52">
        <f t="shared" si="7"/>
        <v>0</v>
      </c>
      <c r="R55" s="52">
        <f t="shared" si="2"/>
        <v>4</v>
      </c>
      <c r="S55" s="52">
        <f t="shared" si="8"/>
        <v>0</v>
      </c>
      <c r="T55" s="52">
        <f t="shared" si="4"/>
        <v>5</v>
      </c>
      <c r="U55" s="52">
        <f t="shared" si="9"/>
        <v>0</v>
      </c>
    </row>
    <row r="56" spans="1:21" s="16" customFormat="1" x14ac:dyDescent="0.25">
      <c r="A56" s="70">
        <v>26.53</v>
      </c>
      <c r="B56" s="52">
        <v>2204</v>
      </c>
      <c r="C56" s="52" t="s">
        <v>67</v>
      </c>
      <c r="D56" s="52"/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1</v>
      </c>
      <c r="M56" s="53">
        <v>0</v>
      </c>
      <c r="N56" s="53">
        <v>0</v>
      </c>
      <c r="O56" s="53">
        <v>0</v>
      </c>
      <c r="P56" s="52">
        <f t="shared" si="6"/>
        <v>1</v>
      </c>
      <c r="Q56" s="52">
        <f t="shared" si="7"/>
        <v>0</v>
      </c>
      <c r="R56" s="52">
        <f t="shared" si="2"/>
        <v>1</v>
      </c>
      <c r="S56" s="52">
        <f t="shared" si="8"/>
        <v>0</v>
      </c>
      <c r="T56" s="52">
        <f t="shared" si="4"/>
        <v>0</v>
      </c>
      <c r="U56" s="52">
        <f t="shared" si="9"/>
        <v>0</v>
      </c>
    </row>
    <row r="57" spans="1:21" s="16" customFormat="1" x14ac:dyDescent="0.25">
      <c r="A57" s="70">
        <v>26.54</v>
      </c>
      <c r="B57" s="52">
        <v>2205</v>
      </c>
      <c r="C57" s="52" t="s">
        <v>68</v>
      </c>
      <c r="D57" s="52"/>
      <c r="E57" s="53">
        <v>1</v>
      </c>
      <c r="F57" s="53">
        <v>1</v>
      </c>
      <c r="G57" s="53">
        <v>1</v>
      </c>
      <c r="H57" s="53">
        <v>1</v>
      </c>
      <c r="I57" s="53">
        <v>1</v>
      </c>
      <c r="J57" s="53">
        <v>1</v>
      </c>
      <c r="K57" s="53">
        <v>1</v>
      </c>
      <c r="L57" s="53">
        <v>0</v>
      </c>
      <c r="M57" s="53">
        <v>1</v>
      </c>
      <c r="N57" s="53">
        <v>1</v>
      </c>
      <c r="O57" s="53">
        <v>0</v>
      </c>
      <c r="P57" s="52">
        <f t="shared" si="6"/>
        <v>9</v>
      </c>
      <c r="Q57" s="52">
        <f t="shared" si="7"/>
        <v>0</v>
      </c>
      <c r="R57" s="52">
        <f t="shared" si="2"/>
        <v>4</v>
      </c>
      <c r="S57" s="52">
        <f t="shared" si="8"/>
        <v>0</v>
      </c>
      <c r="T57" s="52">
        <f t="shared" si="4"/>
        <v>5</v>
      </c>
      <c r="U57" s="52">
        <f t="shared" si="9"/>
        <v>0</v>
      </c>
    </row>
    <row r="58" spans="1:21" s="16" customFormat="1" x14ac:dyDescent="0.25">
      <c r="A58" s="70">
        <v>26.55</v>
      </c>
      <c r="B58" s="52">
        <v>2206</v>
      </c>
      <c r="C58" s="52" t="s">
        <v>69</v>
      </c>
      <c r="D58" s="52"/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1</v>
      </c>
      <c r="M58" s="53">
        <v>0</v>
      </c>
      <c r="N58" s="53">
        <v>0</v>
      </c>
      <c r="O58" s="53">
        <v>0</v>
      </c>
      <c r="P58" s="52">
        <f t="shared" si="6"/>
        <v>1</v>
      </c>
      <c r="Q58" s="52">
        <f t="shared" si="7"/>
        <v>0</v>
      </c>
      <c r="R58" s="52">
        <f t="shared" si="2"/>
        <v>1</v>
      </c>
      <c r="S58" s="52">
        <f t="shared" si="8"/>
        <v>0</v>
      </c>
      <c r="T58" s="52">
        <f t="shared" si="4"/>
        <v>0</v>
      </c>
      <c r="U58" s="52">
        <f t="shared" si="9"/>
        <v>0</v>
      </c>
    </row>
    <row r="59" spans="1:21" s="16" customFormat="1" x14ac:dyDescent="0.25">
      <c r="A59" s="70">
        <v>26.56</v>
      </c>
      <c r="B59" s="52">
        <v>2207</v>
      </c>
      <c r="C59" s="52" t="s">
        <v>70</v>
      </c>
      <c r="D59" s="52"/>
      <c r="E59" s="53">
        <v>1</v>
      </c>
      <c r="F59" s="53">
        <v>1</v>
      </c>
      <c r="G59" s="53">
        <v>1</v>
      </c>
      <c r="H59" s="53">
        <v>1</v>
      </c>
      <c r="I59" s="53">
        <v>1</v>
      </c>
      <c r="J59" s="53">
        <v>1</v>
      </c>
      <c r="K59" s="53">
        <v>1</v>
      </c>
      <c r="L59" s="53">
        <v>0</v>
      </c>
      <c r="M59" s="53">
        <v>1</v>
      </c>
      <c r="N59" s="53">
        <v>1</v>
      </c>
      <c r="O59" s="53">
        <v>0</v>
      </c>
      <c r="P59" s="52">
        <f t="shared" si="6"/>
        <v>9</v>
      </c>
      <c r="Q59" s="52">
        <f t="shared" si="7"/>
        <v>0</v>
      </c>
      <c r="R59" s="52">
        <f t="shared" si="2"/>
        <v>4</v>
      </c>
      <c r="S59" s="52">
        <f t="shared" si="8"/>
        <v>0</v>
      </c>
      <c r="T59" s="52">
        <f t="shared" si="4"/>
        <v>5</v>
      </c>
      <c r="U59" s="52">
        <f t="shared" si="9"/>
        <v>0</v>
      </c>
    </row>
    <row r="60" spans="1:21" s="16" customFormat="1" x14ac:dyDescent="0.25">
      <c r="A60" s="70">
        <v>26.57</v>
      </c>
      <c r="B60" s="52">
        <v>2209</v>
      </c>
      <c r="C60" s="52" t="s">
        <v>71</v>
      </c>
      <c r="D60" s="52"/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1</v>
      </c>
      <c r="M60" s="53">
        <v>0</v>
      </c>
      <c r="N60" s="53">
        <v>0</v>
      </c>
      <c r="O60" s="53">
        <v>0</v>
      </c>
      <c r="P60" s="52">
        <f t="shared" si="6"/>
        <v>1</v>
      </c>
      <c r="Q60" s="52">
        <f t="shared" si="7"/>
        <v>0</v>
      </c>
      <c r="R60" s="52">
        <f t="shared" si="2"/>
        <v>1</v>
      </c>
      <c r="S60" s="52">
        <f t="shared" si="8"/>
        <v>0</v>
      </c>
      <c r="T60" s="52">
        <f t="shared" si="4"/>
        <v>0</v>
      </c>
      <c r="U60" s="52">
        <f t="shared" si="9"/>
        <v>0</v>
      </c>
    </row>
    <row r="61" spans="1:21" s="16" customFormat="1" x14ac:dyDescent="0.25">
      <c r="A61" s="70">
        <v>26.58</v>
      </c>
      <c r="B61" s="52">
        <v>2300</v>
      </c>
      <c r="C61" s="52" t="s">
        <v>188</v>
      </c>
      <c r="D61" s="52"/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6</v>
      </c>
      <c r="M61" s="53">
        <v>0</v>
      </c>
      <c r="N61" s="53">
        <v>0</v>
      </c>
      <c r="O61" s="53">
        <v>0</v>
      </c>
      <c r="P61" s="52">
        <f t="shared" si="6"/>
        <v>6</v>
      </c>
      <c r="Q61" s="52">
        <f t="shared" si="7"/>
        <v>0</v>
      </c>
      <c r="R61" s="52">
        <f t="shared" si="2"/>
        <v>6</v>
      </c>
      <c r="S61" s="52">
        <f t="shared" si="8"/>
        <v>0</v>
      </c>
      <c r="T61" s="52">
        <f t="shared" si="4"/>
        <v>0</v>
      </c>
      <c r="U61" s="52">
        <f t="shared" si="9"/>
        <v>0</v>
      </c>
    </row>
    <row r="62" spans="1:21" s="16" customFormat="1" x14ac:dyDescent="0.25">
      <c r="A62" s="70">
        <v>26.59</v>
      </c>
      <c r="B62" s="52">
        <v>2301</v>
      </c>
      <c r="C62" s="52" t="s">
        <v>189</v>
      </c>
      <c r="D62" s="52"/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6</v>
      </c>
      <c r="M62" s="53">
        <v>0</v>
      </c>
      <c r="N62" s="53">
        <v>0</v>
      </c>
      <c r="O62" s="53">
        <v>0</v>
      </c>
      <c r="P62" s="52">
        <f t="shared" si="6"/>
        <v>6</v>
      </c>
      <c r="Q62" s="52">
        <f t="shared" si="7"/>
        <v>0</v>
      </c>
      <c r="R62" s="52">
        <f t="shared" si="2"/>
        <v>6</v>
      </c>
      <c r="S62" s="52">
        <f t="shared" si="8"/>
        <v>0</v>
      </c>
      <c r="T62" s="52">
        <f t="shared" si="4"/>
        <v>0</v>
      </c>
      <c r="U62" s="52">
        <f t="shared" si="9"/>
        <v>0</v>
      </c>
    </row>
    <row r="63" spans="1:21" s="16" customFormat="1" x14ac:dyDescent="0.25">
      <c r="A63" s="70">
        <v>26.6</v>
      </c>
      <c r="B63" s="52">
        <v>2302</v>
      </c>
      <c r="C63" s="52" t="s">
        <v>190</v>
      </c>
      <c r="D63" s="52"/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4</v>
      </c>
      <c r="M63" s="53">
        <v>0</v>
      </c>
      <c r="N63" s="53">
        <v>0</v>
      </c>
      <c r="O63" s="53">
        <v>0</v>
      </c>
      <c r="P63" s="52">
        <f t="shared" si="6"/>
        <v>4</v>
      </c>
      <c r="Q63" s="52">
        <f t="shared" si="7"/>
        <v>0</v>
      </c>
      <c r="R63" s="52">
        <f t="shared" si="2"/>
        <v>4</v>
      </c>
      <c r="S63" s="52">
        <f t="shared" si="8"/>
        <v>0</v>
      </c>
      <c r="T63" s="52">
        <f t="shared" si="4"/>
        <v>0</v>
      </c>
      <c r="U63" s="52">
        <f t="shared" si="9"/>
        <v>0</v>
      </c>
    </row>
    <row r="64" spans="1:21" s="16" customFormat="1" x14ac:dyDescent="0.25">
      <c r="A64" s="70">
        <v>26.61</v>
      </c>
      <c r="B64" s="52">
        <v>2303</v>
      </c>
      <c r="C64" s="52" t="s">
        <v>277</v>
      </c>
      <c r="D64" s="52"/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2</v>
      </c>
      <c r="M64" s="53">
        <v>0</v>
      </c>
      <c r="N64" s="53">
        <v>0</v>
      </c>
      <c r="O64" s="53">
        <v>0</v>
      </c>
      <c r="P64" s="52">
        <f t="shared" si="6"/>
        <v>2</v>
      </c>
      <c r="Q64" s="52">
        <f t="shared" si="7"/>
        <v>0</v>
      </c>
      <c r="R64" s="52">
        <f t="shared" si="2"/>
        <v>2</v>
      </c>
      <c r="S64" s="52">
        <f t="shared" si="8"/>
        <v>0</v>
      </c>
      <c r="T64" s="52">
        <f t="shared" si="4"/>
        <v>0</v>
      </c>
      <c r="U64" s="52">
        <f t="shared" si="9"/>
        <v>0</v>
      </c>
    </row>
    <row r="65" spans="1:21" s="16" customFormat="1" x14ac:dyDescent="0.25">
      <c r="A65" s="70">
        <v>26.62</v>
      </c>
      <c r="B65" s="52">
        <v>2304</v>
      </c>
      <c r="C65" s="52" t="s">
        <v>141</v>
      </c>
      <c r="D65" s="52"/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6</v>
      </c>
      <c r="M65" s="53">
        <v>0</v>
      </c>
      <c r="N65" s="53">
        <v>0</v>
      </c>
      <c r="O65" s="53">
        <v>0</v>
      </c>
      <c r="P65" s="52">
        <f t="shared" si="6"/>
        <v>6</v>
      </c>
      <c r="Q65" s="52">
        <f t="shared" si="7"/>
        <v>0</v>
      </c>
      <c r="R65" s="52">
        <f t="shared" si="2"/>
        <v>6</v>
      </c>
      <c r="S65" s="52">
        <f t="shared" si="8"/>
        <v>0</v>
      </c>
      <c r="T65" s="52">
        <f t="shared" si="4"/>
        <v>0</v>
      </c>
      <c r="U65" s="52">
        <f t="shared" si="9"/>
        <v>0</v>
      </c>
    </row>
    <row r="66" spans="1:21" s="16" customFormat="1" x14ac:dyDescent="0.25">
      <c r="A66" s="70">
        <v>26.63</v>
      </c>
      <c r="B66" s="52">
        <v>2305</v>
      </c>
      <c r="C66" s="52" t="s">
        <v>142</v>
      </c>
      <c r="D66" s="52"/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6</v>
      </c>
      <c r="M66" s="53">
        <v>0</v>
      </c>
      <c r="N66" s="53">
        <v>0</v>
      </c>
      <c r="O66" s="53">
        <v>0</v>
      </c>
      <c r="P66" s="52">
        <f t="shared" si="6"/>
        <v>6</v>
      </c>
      <c r="Q66" s="52">
        <f t="shared" si="7"/>
        <v>0</v>
      </c>
      <c r="R66" s="52">
        <f t="shared" si="2"/>
        <v>6</v>
      </c>
      <c r="S66" s="52">
        <f t="shared" si="8"/>
        <v>0</v>
      </c>
      <c r="T66" s="52">
        <f t="shared" si="4"/>
        <v>0</v>
      </c>
      <c r="U66" s="52">
        <f t="shared" si="9"/>
        <v>0</v>
      </c>
    </row>
    <row r="67" spans="1:21" s="16" customFormat="1" x14ac:dyDescent="0.25">
      <c r="A67" s="70">
        <v>26.64</v>
      </c>
      <c r="B67" s="52">
        <v>2306</v>
      </c>
      <c r="C67" s="52" t="s">
        <v>146</v>
      </c>
      <c r="D67" s="52"/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12</v>
      </c>
      <c r="M67" s="53">
        <v>0</v>
      </c>
      <c r="N67" s="53">
        <v>0</v>
      </c>
      <c r="O67" s="53">
        <v>0</v>
      </c>
      <c r="P67" s="52">
        <f t="shared" si="6"/>
        <v>12</v>
      </c>
      <c r="Q67" s="52">
        <f t="shared" si="7"/>
        <v>0</v>
      </c>
      <c r="R67" s="52">
        <f t="shared" si="2"/>
        <v>12</v>
      </c>
      <c r="S67" s="52">
        <f t="shared" si="8"/>
        <v>0</v>
      </c>
      <c r="T67" s="52">
        <f t="shared" si="4"/>
        <v>0</v>
      </c>
      <c r="U67" s="52">
        <f t="shared" si="9"/>
        <v>0</v>
      </c>
    </row>
    <row r="68" spans="1:21" s="16" customFormat="1" x14ac:dyDescent="0.25">
      <c r="A68" s="70">
        <v>26.65</v>
      </c>
      <c r="B68" s="52">
        <v>2307</v>
      </c>
      <c r="C68" s="52" t="s">
        <v>143</v>
      </c>
      <c r="D68" s="52"/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6</v>
      </c>
      <c r="M68" s="53">
        <v>0</v>
      </c>
      <c r="N68" s="53">
        <v>0</v>
      </c>
      <c r="O68" s="53">
        <v>0</v>
      </c>
      <c r="P68" s="52">
        <f t="shared" si="6"/>
        <v>6</v>
      </c>
      <c r="Q68" s="52">
        <f t="shared" si="7"/>
        <v>0</v>
      </c>
      <c r="R68" s="52">
        <f t="shared" si="2"/>
        <v>6</v>
      </c>
      <c r="S68" s="52">
        <f t="shared" si="8"/>
        <v>0</v>
      </c>
      <c r="T68" s="52">
        <f t="shared" si="4"/>
        <v>0</v>
      </c>
      <c r="U68" s="52">
        <f t="shared" si="9"/>
        <v>0</v>
      </c>
    </row>
    <row r="69" spans="1:21" s="16" customFormat="1" x14ac:dyDescent="0.25">
      <c r="A69" s="70">
        <v>26.66</v>
      </c>
      <c r="B69" s="52">
        <v>2308</v>
      </c>
      <c r="C69" s="52" t="s">
        <v>156</v>
      </c>
      <c r="D69" s="52"/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2</v>
      </c>
      <c r="M69" s="53">
        <v>0</v>
      </c>
      <c r="N69" s="53">
        <v>0</v>
      </c>
      <c r="O69" s="53">
        <v>0</v>
      </c>
      <c r="P69" s="52">
        <f t="shared" si="6"/>
        <v>2</v>
      </c>
      <c r="Q69" s="52">
        <f t="shared" si="7"/>
        <v>0</v>
      </c>
      <c r="R69" s="52">
        <f t="shared" ref="R69:R76" si="10">H69+I69+J69+K69+L69</f>
        <v>2</v>
      </c>
      <c r="S69" s="52">
        <f t="shared" si="8"/>
        <v>0</v>
      </c>
      <c r="T69" s="52">
        <f t="shared" ref="T69:T77" si="11">E69+F69+G69+M69+N69+O69</f>
        <v>0</v>
      </c>
      <c r="U69" s="52">
        <f t="shared" si="9"/>
        <v>0</v>
      </c>
    </row>
    <row r="70" spans="1:21" s="16" customFormat="1" hidden="1" x14ac:dyDescent="0.25">
      <c r="A70" s="71">
        <v>26.67</v>
      </c>
      <c r="B70" s="58">
        <v>2309</v>
      </c>
      <c r="C70" s="58" t="s">
        <v>157</v>
      </c>
      <c r="D70" s="58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8">
        <f t="shared" si="6"/>
        <v>0</v>
      </c>
      <c r="Q70" s="58">
        <f t="shared" si="7"/>
        <v>0</v>
      </c>
      <c r="R70" s="58">
        <f t="shared" si="10"/>
        <v>0</v>
      </c>
      <c r="S70" s="58">
        <f t="shared" si="8"/>
        <v>0</v>
      </c>
      <c r="T70" s="58">
        <f t="shared" si="11"/>
        <v>0</v>
      </c>
      <c r="U70" s="58">
        <f t="shared" si="9"/>
        <v>0</v>
      </c>
    </row>
    <row r="71" spans="1:21" s="16" customFormat="1" x14ac:dyDescent="0.25">
      <c r="A71" s="70">
        <v>26.68</v>
      </c>
      <c r="B71" s="52">
        <v>2400</v>
      </c>
      <c r="C71" s="52" t="s">
        <v>147</v>
      </c>
      <c r="D71" s="52"/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1</v>
      </c>
      <c r="M71" s="53">
        <v>0</v>
      </c>
      <c r="N71" s="53">
        <v>0</v>
      </c>
      <c r="O71" s="53">
        <v>0</v>
      </c>
      <c r="P71" s="52">
        <f t="shared" si="6"/>
        <v>1</v>
      </c>
      <c r="Q71" s="52">
        <f t="shared" si="7"/>
        <v>0</v>
      </c>
      <c r="R71" s="52">
        <f t="shared" si="10"/>
        <v>1</v>
      </c>
      <c r="S71" s="52">
        <f t="shared" si="8"/>
        <v>0</v>
      </c>
      <c r="T71" s="52">
        <f t="shared" si="11"/>
        <v>0</v>
      </c>
      <c r="U71" s="52">
        <f t="shared" si="9"/>
        <v>0</v>
      </c>
    </row>
    <row r="72" spans="1:21" s="16" customFormat="1" x14ac:dyDescent="0.25">
      <c r="A72" s="70">
        <v>26.69</v>
      </c>
      <c r="B72" s="52">
        <v>2410</v>
      </c>
      <c r="C72" s="52" t="s">
        <v>158</v>
      </c>
      <c r="D72" s="52"/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1</v>
      </c>
      <c r="L72" s="53">
        <v>0</v>
      </c>
      <c r="M72" s="53">
        <v>0</v>
      </c>
      <c r="N72" s="53">
        <v>0</v>
      </c>
      <c r="O72" s="53">
        <v>0</v>
      </c>
      <c r="P72" s="52">
        <f t="shared" si="6"/>
        <v>1</v>
      </c>
      <c r="Q72" s="52">
        <f t="shared" si="7"/>
        <v>0</v>
      </c>
      <c r="R72" s="52">
        <f t="shared" si="10"/>
        <v>1</v>
      </c>
      <c r="S72" s="52">
        <f t="shared" si="8"/>
        <v>0</v>
      </c>
      <c r="T72" s="52">
        <f t="shared" si="11"/>
        <v>0</v>
      </c>
      <c r="U72" s="52">
        <f t="shared" si="9"/>
        <v>0</v>
      </c>
    </row>
    <row r="73" spans="1:21" s="16" customFormat="1" x14ac:dyDescent="0.25">
      <c r="A73" s="70">
        <v>26.7</v>
      </c>
      <c r="B73" s="52">
        <v>2411</v>
      </c>
      <c r="C73" s="52" t="s">
        <v>159</v>
      </c>
      <c r="D73" s="52"/>
      <c r="E73" s="53">
        <v>0</v>
      </c>
      <c r="F73" s="53">
        <v>1</v>
      </c>
      <c r="G73" s="53">
        <v>0</v>
      </c>
      <c r="H73" s="53">
        <v>0</v>
      </c>
      <c r="I73" s="53">
        <v>1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2">
        <f t="shared" si="6"/>
        <v>2</v>
      </c>
      <c r="Q73" s="52">
        <f t="shared" si="7"/>
        <v>0</v>
      </c>
      <c r="R73" s="52">
        <f t="shared" si="10"/>
        <v>1</v>
      </c>
      <c r="S73" s="52">
        <f t="shared" si="8"/>
        <v>0</v>
      </c>
      <c r="T73" s="52">
        <f t="shared" si="11"/>
        <v>1</v>
      </c>
      <c r="U73" s="52">
        <f t="shared" si="9"/>
        <v>0</v>
      </c>
    </row>
    <row r="74" spans="1:21" s="16" customFormat="1" x14ac:dyDescent="0.25">
      <c r="A74" s="70">
        <v>26.71</v>
      </c>
      <c r="B74" s="52">
        <v>2109</v>
      </c>
      <c r="C74" s="52" t="s">
        <v>162</v>
      </c>
      <c r="D74" s="52"/>
      <c r="E74" s="53">
        <v>0</v>
      </c>
      <c r="F74" s="53">
        <v>0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53">
        <v>1</v>
      </c>
      <c r="M74" s="53">
        <v>0</v>
      </c>
      <c r="N74" s="53">
        <v>0</v>
      </c>
      <c r="O74" s="53">
        <v>0</v>
      </c>
      <c r="P74" s="52">
        <f t="shared" si="6"/>
        <v>1</v>
      </c>
      <c r="Q74" s="52">
        <f t="shared" si="7"/>
        <v>0</v>
      </c>
      <c r="R74" s="52">
        <f t="shared" si="10"/>
        <v>1</v>
      </c>
      <c r="S74" s="52">
        <f t="shared" si="8"/>
        <v>0</v>
      </c>
      <c r="T74" s="52">
        <f t="shared" si="11"/>
        <v>0</v>
      </c>
      <c r="U74" s="52">
        <f t="shared" si="9"/>
        <v>0</v>
      </c>
    </row>
    <row r="75" spans="1:21" s="16" customFormat="1" x14ac:dyDescent="0.25">
      <c r="A75" s="70">
        <v>26.72</v>
      </c>
      <c r="B75" s="52">
        <v>2110</v>
      </c>
      <c r="C75" s="52" t="s">
        <v>172</v>
      </c>
      <c r="D75" s="52"/>
      <c r="E75" s="53">
        <v>1</v>
      </c>
      <c r="F75" s="53">
        <v>1</v>
      </c>
      <c r="G75" s="53">
        <v>0</v>
      </c>
      <c r="H75" s="53">
        <v>1</v>
      </c>
      <c r="I75" s="53">
        <v>0</v>
      </c>
      <c r="J75" s="53">
        <v>0</v>
      </c>
      <c r="K75" s="53">
        <v>0</v>
      </c>
      <c r="L75" s="53">
        <v>1</v>
      </c>
      <c r="M75" s="53">
        <v>1</v>
      </c>
      <c r="N75" s="53">
        <v>0</v>
      </c>
      <c r="O75" s="53">
        <v>0</v>
      </c>
      <c r="P75" s="52">
        <f t="shared" si="6"/>
        <v>5</v>
      </c>
      <c r="Q75" s="52">
        <f t="shared" si="7"/>
        <v>0</v>
      </c>
      <c r="R75" s="52">
        <f t="shared" si="10"/>
        <v>2</v>
      </c>
      <c r="S75" s="52">
        <f t="shared" si="8"/>
        <v>0</v>
      </c>
      <c r="T75" s="52">
        <f t="shared" si="11"/>
        <v>3</v>
      </c>
      <c r="U75" s="52">
        <f t="shared" si="9"/>
        <v>0</v>
      </c>
    </row>
    <row r="76" spans="1:21" s="16" customFormat="1" x14ac:dyDescent="0.25">
      <c r="A76" s="70">
        <v>26.73</v>
      </c>
      <c r="B76" s="52">
        <v>2111</v>
      </c>
      <c r="C76" s="52" t="s">
        <v>173</v>
      </c>
      <c r="D76" s="52"/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1</v>
      </c>
      <c r="M76" s="53">
        <v>0</v>
      </c>
      <c r="N76" s="53">
        <v>0</v>
      </c>
      <c r="O76" s="53">
        <v>0</v>
      </c>
      <c r="P76" s="52">
        <f t="shared" si="6"/>
        <v>1</v>
      </c>
      <c r="Q76" s="52">
        <f t="shared" si="7"/>
        <v>0</v>
      </c>
      <c r="R76" s="52">
        <f t="shared" si="10"/>
        <v>1</v>
      </c>
      <c r="S76" s="52">
        <f t="shared" si="8"/>
        <v>0</v>
      </c>
      <c r="T76" s="52">
        <f t="shared" si="11"/>
        <v>0</v>
      </c>
      <c r="U76" s="52">
        <f t="shared" si="9"/>
        <v>0</v>
      </c>
    </row>
    <row r="77" spans="1:21" s="16" customFormat="1" x14ac:dyDescent="0.25">
      <c r="A77" s="70">
        <v>26.74</v>
      </c>
      <c r="B77" s="52">
        <v>2112</v>
      </c>
      <c r="C77" s="52" t="s">
        <v>284</v>
      </c>
      <c r="D77" s="52"/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1</v>
      </c>
      <c r="M77" s="53">
        <v>0</v>
      </c>
      <c r="N77" s="53">
        <v>0</v>
      </c>
      <c r="O77" s="53">
        <v>0</v>
      </c>
      <c r="P77" s="52">
        <v>0</v>
      </c>
      <c r="Q77" s="52">
        <f t="shared" si="7"/>
        <v>0</v>
      </c>
      <c r="R77" s="52">
        <v>0</v>
      </c>
      <c r="S77" s="52">
        <f t="shared" si="8"/>
        <v>0</v>
      </c>
      <c r="T77" s="52">
        <f t="shared" si="11"/>
        <v>0</v>
      </c>
      <c r="U77" s="52">
        <f t="shared" si="9"/>
        <v>0</v>
      </c>
    </row>
    <row r="78" spans="1:21" x14ac:dyDescent="0.25">
      <c r="A78" s="2"/>
      <c r="B78" s="3"/>
      <c r="C78" s="3"/>
      <c r="D78" s="3"/>
      <c r="E78" s="14"/>
      <c r="F78" s="14"/>
      <c r="G78" s="14"/>
      <c r="H78" s="14"/>
      <c r="I78" s="14"/>
      <c r="J78" s="14"/>
      <c r="K78" s="14"/>
      <c r="M78" s="14"/>
      <c r="N78" s="14"/>
      <c r="O78" s="14"/>
      <c r="P78" s="7"/>
      <c r="Q78" s="6" t="s">
        <v>177</v>
      </c>
      <c r="R78" s="6"/>
      <c r="S78" s="6" t="s">
        <v>177</v>
      </c>
      <c r="T78" s="6"/>
      <c r="U78" s="6" t="s">
        <v>177</v>
      </c>
    </row>
    <row r="79" spans="1:21" x14ac:dyDescent="0.25">
      <c r="Q79" s="41">
        <f>SUM(Q4:Q77)</f>
        <v>0</v>
      </c>
      <c r="S79" s="42">
        <f>SUM(S4:S77)</f>
        <v>0</v>
      </c>
      <c r="U79" s="42">
        <f>SUM(U4:U77)</f>
        <v>0</v>
      </c>
    </row>
    <row r="80" spans="1:21" x14ac:dyDescent="0.25">
      <c r="D80" s="73" t="s">
        <v>178</v>
      </c>
      <c r="E80" s="74"/>
      <c r="F80" s="46">
        <f>Q79</f>
        <v>0</v>
      </c>
      <c r="Q80" s="32"/>
      <c r="S80" s="9"/>
      <c r="T80" s="9"/>
      <c r="U80" s="9"/>
    </row>
    <row r="81" spans="4:6" x14ac:dyDescent="0.25">
      <c r="D81" s="75" t="s">
        <v>179</v>
      </c>
      <c r="E81" s="76"/>
      <c r="F81" s="44">
        <f>F82-F80</f>
        <v>0</v>
      </c>
    </row>
    <row r="82" spans="4:6" x14ac:dyDescent="0.25">
      <c r="D82" s="77" t="s">
        <v>180</v>
      </c>
      <c r="E82" s="78"/>
      <c r="F82" s="45">
        <f>F80*1.2</f>
        <v>0</v>
      </c>
    </row>
    <row r="83" spans="4:6" x14ac:dyDescent="0.25">
      <c r="E83" s="14"/>
      <c r="F83" s="35"/>
    </row>
    <row r="84" spans="4:6" x14ac:dyDescent="0.25">
      <c r="D84" s="73" t="s">
        <v>181</v>
      </c>
      <c r="E84" s="74"/>
      <c r="F84" s="43">
        <f>S79</f>
        <v>0</v>
      </c>
    </row>
    <row r="85" spans="4:6" x14ac:dyDescent="0.25">
      <c r="D85" s="75" t="s">
        <v>179</v>
      </c>
      <c r="E85" s="76"/>
      <c r="F85" s="44">
        <f>F86-F84</f>
        <v>0</v>
      </c>
    </row>
    <row r="86" spans="4:6" x14ac:dyDescent="0.25">
      <c r="D86" s="77" t="s">
        <v>183</v>
      </c>
      <c r="E86" s="78"/>
      <c r="F86" s="45">
        <f>F84*1.2</f>
        <v>0</v>
      </c>
    </row>
    <row r="87" spans="4:6" x14ac:dyDescent="0.25">
      <c r="E87" s="14"/>
      <c r="F87" s="35"/>
    </row>
    <row r="88" spans="4:6" x14ac:dyDescent="0.25">
      <c r="D88" s="73" t="s">
        <v>182</v>
      </c>
      <c r="E88" s="74"/>
      <c r="F88" s="43">
        <f>U79</f>
        <v>0</v>
      </c>
    </row>
    <row r="89" spans="4:6" x14ac:dyDescent="0.25">
      <c r="D89" s="75" t="s">
        <v>179</v>
      </c>
      <c r="E89" s="76"/>
      <c r="F89" s="44">
        <f>F90-F88</f>
        <v>0</v>
      </c>
    </row>
    <row r="90" spans="4:6" x14ac:dyDescent="0.25">
      <c r="D90" s="77" t="s">
        <v>184</v>
      </c>
      <c r="E90" s="78"/>
      <c r="F90" s="45">
        <f>F88*1.2</f>
        <v>0</v>
      </c>
    </row>
  </sheetData>
  <mergeCells count="9">
    <mergeCell ref="D88:E88"/>
    <mergeCell ref="D89:E89"/>
    <mergeCell ref="D90:E90"/>
    <mergeCell ref="D80:E80"/>
    <mergeCell ref="D81:E81"/>
    <mergeCell ref="D82:E82"/>
    <mergeCell ref="D84:E84"/>
    <mergeCell ref="D85:E85"/>
    <mergeCell ref="D86:E8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3"/>
  <sheetViews>
    <sheetView topLeftCell="B32" zoomScale="90" zoomScaleNormal="90" workbookViewId="0">
      <selection activeCell="B17" sqref="A17:XFD17"/>
    </sheetView>
  </sheetViews>
  <sheetFormatPr baseColWidth="10" defaultRowHeight="15" x14ac:dyDescent="0.25"/>
  <cols>
    <col min="1" max="1" width="11.42578125" hidden="1" customWidth="1"/>
    <col min="2" max="2" width="9" bestFit="1" customWidth="1"/>
    <col min="3" max="3" width="5.85546875" bestFit="1" customWidth="1"/>
    <col min="4" max="4" width="33.42578125" bestFit="1" customWidth="1"/>
    <col min="5" max="5" width="10.28515625" customWidth="1"/>
    <col min="6" max="6" width="4.7109375" style="14" customWidth="1"/>
    <col min="7" max="7" width="12.28515625" style="14" customWidth="1"/>
    <col min="8" max="8" width="7.28515625" style="12" bestFit="1" customWidth="1"/>
    <col min="9" max="9" width="6.5703125" style="14" customWidth="1"/>
    <col min="10" max="10" width="5.7109375" style="14" customWidth="1"/>
    <col min="11" max="11" width="5.85546875" style="14" bestFit="1" customWidth="1"/>
    <col min="12" max="12" width="6.28515625" style="14" customWidth="1"/>
    <col min="13" max="13" width="7.7109375" style="14" bestFit="1" customWidth="1"/>
    <col min="14" max="14" width="6.85546875" style="12" bestFit="1" customWidth="1"/>
    <col min="15" max="15" width="6.7109375" style="14" bestFit="1" customWidth="1"/>
    <col min="16" max="16" width="4.5703125" style="14" customWidth="1"/>
    <col min="17" max="17" width="8.28515625" style="14" bestFit="1" customWidth="1"/>
    <col min="18" max="18" width="8.42578125" style="14" bestFit="1" customWidth="1"/>
    <col min="19" max="19" width="7.7109375" style="14" bestFit="1" customWidth="1"/>
    <col min="20" max="20" width="8.42578125" style="14" bestFit="1" customWidth="1"/>
    <col min="21" max="21" width="11.5703125" style="47"/>
    <col min="23" max="23" width="6.5703125" bestFit="1" customWidth="1"/>
    <col min="25" max="25" width="6.7109375" bestFit="1" customWidth="1"/>
    <col min="26" max="26" width="10" bestFit="1" customWidth="1"/>
  </cols>
  <sheetData>
    <row r="2" spans="2:28" x14ac:dyDescent="0.25">
      <c r="C2" s="3"/>
      <c r="D2" s="3"/>
      <c r="E2" s="4"/>
      <c r="F2" s="23" t="s">
        <v>166</v>
      </c>
      <c r="G2" s="23" t="s">
        <v>166</v>
      </c>
      <c r="H2" s="23" t="s">
        <v>166</v>
      </c>
      <c r="I2" s="23" t="s">
        <v>166</v>
      </c>
      <c r="J2" s="23" t="s">
        <v>166</v>
      </c>
      <c r="K2" s="24" t="s">
        <v>150</v>
      </c>
      <c r="L2" s="24" t="s">
        <v>150</v>
      </c>
      <c r="M2" s="24" t="s">
        <v>150</v>
      </c>
      <c r="N2" s="24" t="s">
        <v>150</v>
      </c>
      <c r="O2" s="24" t="s">
        <v>150</v>
      </c>
      <c r="P2" s="24" t="s">
        <v>150</v>
      </c>
      <c r="Q2" s="24" t="s">
        <v>150</v>
      </c>
      <c r="R2" s="23" t="s">
        <v>166</v>
      </c>
      <c r="S2" s="23" t="s">
        <v>166</v>
      </c>
      <c r="T2" s="23" t="s">
        <v>166</v>
      </c>
    </row>
    <row r="3" spans="2:28" x14ac:dyDescent="0.25">
      <c r="B3" s="20" t="s">
        <v>165</v>
      </c>
      <c r="C3" s="20" t="s">
        <v>0</v>
      </c>
      <c r="D3" s="20" t="s">
        <v>1</v>
      </c>
      <c r="E3" s="20" t="s">
        <v>63</v>
      </c>
      <c r="F3" s="19" t="s">
        <v>7</v>
      </c>
      <c r="G3" s="19" t="s">
        <v>73</v>
      </c>
      <c r="H3" s="19" t="s">
        <v>8</v>
      </c>
      <c r="I3" s="19" t="s">
        <v>9</v>
      </c>
      <c r="J3" s="19" t="s">
        <v>74</v>
      </c>
      <c r="K3" s="19" t="s">
        <v>10</v>
      </c>
      <c r="L3" s="19" t="s">
        <v>11</v>
      </c>
      <c r="M3" s="19" t="s">
        <v>75</v>
      </c>
      <c r="N3" s="19" t="s">
        <v>12</v>
      </c>
      <c r="O3" s="19" t="s">
        <v>13</v>
      </c>
      <c r="P3" s="19" t="s">
        <v>36</v>
      </c>
      <c r="Q3" s="19" t="s">
        <v>76</v>
      </c>
      <c r="R3" s="21" t="s">
        <v>14</v>
      </c>
      <c r="S3" s="19" t="s">
        <v>15</v>
      </c>
      <c r="T3" s="19" t="s">
        <v>77</v>
      </c>
      <c r="U3" s="48" t="s">
        <v>42</v>
      </c>
      <c r="V3" s="19" t="s">
        <v>78</v>
      </c>
      <c r="W3" s="31" t="s">
        <v>174</v>
      </c>
      <c r="X3" s="31" t="s">
        <v>152</v>
      </c>
      <c r="Y3" s="30" t="s">
        <v>175</v>
      </c>
      <c r="Z3" s="30" t="s">
        <v>167</v>
      </c>
      <c r="AA3" t="s">
        <v>185</v>
      </c>
      <c r="AB3" t="s">
        <v>186</v>
      </c>
    </row>
    <row r="4" spans="2:28" s="16" customFormat="1" x14ac:dyDescent="0.25">
      <c r="B4" s="52">
        <v>27.1</v>
      </c>
      <c r="C4" s="52" t="s">
        <v>191</v>
      </c>
      <c r="D4" s="52" t="s">
        <v>79</v>
      </c>
      <c r="E4" s="52"/>
      <c r="F4" s="53">
        <v>0</v>
      </c>
      <c r="G4" s="53">
        <v>0</v>
      </c>
      <c r="H4" s="53">
        <v>0</v>
      </c>
      <c r="I4" s="53">
        <v>0</v>
      </c>
      <c r="J4" s="53">
        <v>0</v>
      </c>
      <c r="K4" s="53">
        <v>0</v>
      </c>
      <c r="L4" s="53">
        <v>0</v>
      </c>
      <c r="M4" s="53">
        <v>0</v>
      </c>
      <c r="N4" s="53">
        <v>0</v>
      </c>
      <c r="O4" s="53">
        <v>0</v>
      </c>
      <c r="P4" s="53">
        <v>1</v>
      </c>
      <c r="Q4" s="53">
        <v>0</v>
      </c>
      <c r="R4" s="53">
        <v>0</v>
      </c>
      <c r="S4" s="53">
        <v>0</v>
      </c>
      <c r="T4" s="53">
        <v>0</v>
      </c>
      <c r="U4" s="53">
        <f t="shared" ref="U4:U36" si="0">SUM(F4:T4)</f>
        <v>1</v>
      </c>
      <c r="V4" s="52">
        <f>E4*U4</f>
        <v>0</v>
      </c>
      <c r="W4" s="52">
        <f>K4+L4+M4+N4+O4+P4+Q4</f>
        <v>1</v>
      </c>
      <c r="X4" s="52">
        <f>(K4+L4+M4+N4+O4+P4+Q4)*E4</f>
        <v>0</v>
      </c>
      <c r="Y4" s="52">
        <f>F4+G4+H4+I4+J4+R4+S4+T4</f>
        <v>0</v>
      </c>
      <c r="Z4" s="52">
        <f>(F4+G4+H4+I4+J4+R4+S4+T4)*E4</f>
        <v>0</v>
      </c>
    </row>
    <row r="5" spans="2:28" s="16" customFormat="1" x14ac:dyDescent="0.25">
      <c r="B5" s="52">
        <v>27.2</v>
      </c>
      <c r="C5" s="52" t="s">
        <v>192</v>
      </c>
      <c r="D5" s="52" t="s">
        <v>80</v>
      </c>
      <c r="E5" s="52"/>
      <c r="F5" s="53">
        <v>1</v>
      </c>
      <c r="G5" s="53">
        <v>0</v>
      </c>
      <c r="H5" s="53">
        <v>1</v>
      </c>
      <c r="I5" s="53">
        <v>0</v>
      </c>
      <c r="J5" s="53">
        <v>0</v>
      </c>
      <c r="K5" s="53">
        <v>1</v>
      </c>
      <c r="L5" s="53">
        <v>0</v>
      </c>
      <c r="M5" s="53">
        <v>0</v>
      </c>
      <c r="N5" s="53">
        <v>1</v>
      </c>
      <c r="O5" s="53">
        <v>0</v>
      </c>
      <c r="P5" s="53">
        <v>0</v>
      </c>
      <c r="Q5" s="53">
        <v>0</v>
      </c>
      <c r="R5" s="53">
        <v>1</v>
      </c>
      <c r="S5" s="53">
        <v>0</v>
      </c>
      <c r="T5" s="53">
        <v>0</v>
      </c>
      <c r="U5" s="53">
        <f t="shared" si="0"/>
        <v>5</v>
      </c>
      <c r="V5" s="52">
        <f t="shared" ref="V5:V57" si="1">E5*U5</f>
        <v>0</v>
      </c>
      <c r="W5" s="52">
        <f t="shared" ref="W5:W61" si="2">K5+L5+M5+N5+O5+P5+Q5</f>
        <v>2</v>
      </c>
      <c r="X5" s="52">
        <f t="shared" ref="X5:X57" si="3">(K5+L5+M5+N5+O5+P5+Q5)*E5</f>
        <v>0</v>
      </c>
      <c r="Y5" s="52">
        <f t="shared" ref="Y5:Y61" si="4">F5+G5+H5+I5+J5+R5+S5+T5</f>
        <v>3</v>
      </c>
      <c r="Z5" s="52">
        <f t="shared" ref="Z5:Z57" si="5">(F5+G5+H5+I5+J5+R5+S5+T5)*E5</f>
        <v>0</v>
      </c>
    </row>
    <row r="6" spans="2:28" s="16" customFormat="1" x14ac:dyDescent="0.25">
      <c r="B6" s="52">
        <v>27.3</v>
      </c>
      <c r="C6" s="52" t="s">
        <v>193</v>
      </c>
      <c r="D6" s="52" t="s">
        <v>81</v>
      </c>
      <c r="E6" s="52"/>
      <c r="F6" s="53">
        <v>0</v>
      </c>
      <c r="G6" s="53">
        <v>0</v>
      </c>
      <c r="H6" s="53">
        <v>0</v>
      </c>
      <c r="I6" s="53">
        <v>0</v>
      </c>
      <c r="J6" s="53">
        <v>0</v>
      </c>
      <c r="K6" s="53">
        <v>0</v>
      </c>
      <c r="L6" s="53">
        <v>0</v>
      </c>
      <c r="M6" s="53">
        <v>0</v>
      </c>
      <c r="N6" s="53">
        <v>0</v>
      </c>
      <c r="O6" s="53">
        <v>0</v>
      </c>
      <c r="P6" s="53">
        <v>1</v>
      </c>
      <c r="Q6" s="53">
        <v>0</v>
      </c>
      <c r="R6" s="53">
        <v>0</v>
      </c>
      <c r="S6" s="53">
        <v>0</v>
      </c>
      <c r="T6" s="53">
        <v>0</v>
      </c>
      <c r="U6" s="53">
        <f t="shared" si="0"/>
        <v>1</v>
      </c>
      <c r="V6" s="52">
        <f t="shared" si="1"/>
        <v>0</v>
      </c>
      <c r="W6" s="52">
        <f t="shared" si="2"/>
        <v>1</v>
      </c>
      <c r="X6" s="52">
        <f t="shared" si="3"/>
        <v>0</v>
      </c>
      <c r="Y6" s="52">
        <f t="shared" si="4"/>
        <v>0</v>
      </c>
      <c r="Z6" s="52">
        <f t="shared" si="5"/>
        <v>0</v>
      </c>
    </row>
    <row r="7" spans="2:28" s="16" customFormat="1" x14ac:dyDescent="0.25">
      <c r="B7" s="52">
        <v>27.4</v>
      </c>
      <c r="C7" s="52" t="s">
        <v>194</v>
      </c>
      <c r="D7" s="52" t="s">
        <v>82</v>
      </c>
      <c r="E7" s="52"/>
      <c r="F7" s="53">
        <v>1</v>
      </c>
      <c r="G7" s="53">
        <v>0</v>
      </c>
      <c r="H7" s="53">
        <v>1</v>
      </c>
      <c r="I7" s="53">
        <v>0</v>
      </c>
      <c r="J7" s="53">
        <v>0</v>
      </c>
      <c r="K7" s="53">
        <v>1</v>
      </c>
      <c r="L7" s="53">
        <v>0</v>
      </c>
      <c r="M7" s="53">
        <v>0</v>
      </c>
      <c r="N7" s="53">
        <v>1</v>
      </c>
      <c r="O7" s="53">
        <v>0</v>
      </c>
      <c r="P7" s="53">
        <v>0</v>
      </c>
      <c r="Q7" s="53">
        <v>0</v>
      </c>
      <c r="R7" s="53">
        <v>1</v>
      </c>
      <c r="S7" s="53">
        <v>0</v>
      </c>
      <c r="T7" s="53">
        <v>0</v>
      </c>
      <c r="U7" s="53">
        <f t="shared" si="0"/>
        <v>5</v>
      </c>
      <c r="V7" s="52">
        <f t="shared" si="1"/>
        <v>0</v>
      </c>
      <c r="W7" s="52">
        <f t="shared" si="2"/>
        <v>2</v>
      </c>
      <c r="X7" s="52">
        <f t="shared" si="3"/>
        <v>0</v>
      </c>
      <c r="Y7" s="52">
        <f t="shared" si="4"/>
        <v>3</v>
      </c>
      <c r="Z7" s="52">
        <f t="shared" si="5"/>
        <v>0</v>
      </c>
    </row>
    <row r="8" spans="2:28" s="16" customFormat="1" x14ac:dyDescent="0.25">
      <c r="B8" s="52">
        <v>27.5</v>
      </c>
      <c r="C8" s="52" t="s">
        <v>195</v>
      </c>
      <c r="D8" s="52" t="s">
        <v>83</v>
      </c>
      <c r="E8" s="52"/>
      <c r="F8" s="53">
        <v>0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1</v>
      </c>
      <c r="Q8" s="53">
        <v>0</v>
      </c>
      <c r="R8" s="53">
        <v>0</v>
      </c>
      <c r="S8" s="53">
        <v>0</v>
      </c>
      <c r="T8" s="53">
        <v>0</v>
      </c>
      <c r="U8" s="53">
        <f t="shared" si="0"/>
        <v>1</v>
      </c>
      <c r="V8" s="52">
        <f t="shared" si="1"/>
        <v>0</v>
      </c>
      <c r="W8" s="52">
        <f t="shared" si="2"/>
        <v>1</v>
      </c>
      <c r="X8" s="52">
        <f t="shared" si="3"/>
        <v>0</v>
      </c>
      <c r="Y8" s="52">
        <f t="shared" si="4"/>
        <v>0</v>
      </c>
      <c r="Z8" s="52">
        <f t="shared" si="5"/>
        <v>0</v>
      </c>
    </row>
    <row r="9" spans="2:28" s="16" customFormat="1" x14ac:dyDescent="0.25">
      <c r="B9" s="52">
        <v>27.6</v>
      </c>
      <c r="C9" s="52" t="s">
        <v>196</v>
      </c>
      <c r="D9" s="52" t="s">
        <v>84</v>
      </c>
      <c r="E9" s="52"/>
      <c r="F9" s="53">
        <v>1</v>
      </c>
      <c r="G9" s="53">
        <v>1</v>
      </c>
      <c r="H9" s="53">
        <v>1</v>
      </c>
      <c r="I9" s="53">
        <v>1</v>
      </c>
      <c r="J9" s="53">
        <v>1</v>
      </c>
      <c r="K9" s="53">
        <v>1</v>
      </c>
      <c r="L9" s="53">
        <v>1</v>
      </c>
      <c r="M9" s="53">
        <v>1</v>
      </c>
      <c r="N9" s="53">
        <v>1</v>
      </c>
      <c r="O9" s="53">
        <v>1</v>
      </c>
      <c r="P9" s="53">
        <v>1</v>
      </c>
      <c r="Q9" s="53">
        <v>1</v>
      </c>
      <c r="R9" s="53">
        <v>1</v>
      </c>
      <c r="S9" s="53">
        <v>1</v>
      </c>
      <c r="T9" s="53">
        <v>1</v>
      </c>
      <c r="U9" s="53">
        <f t="shared" si="0"/>
        <v>15</v>
      </c>
      <c r="V9" s="52">
        <f t="shared" si="1"/>
        <v>0</v>
      </c>
      <c r="W9" s="52">
        <f t="shared" si="2"/>
        <v>7</v>
      </c>
      <c r="X9" s="52">
        <f t="shared" si="3"/>
        <v>0</v>
      </c>
      <c r="Y9" s="52">
        <f t="shared" si="4"/>
        <v>8</v>
      </c>
      <c r="Z9" s="52">
        <f t="shared" si="5"/>
        <v>0</v>
      </c>
    </row>
    <row r="10" spans="2:28" s="16" customFormat="1" x14ac:dyDescent="0.25">
      <c r="B10" s="52">
        <v>27.7</v>
      </c>
      <c r="C10" s="52" t="s">
        <v>197</v>
      </c>
      <c r="D10" s="52" t="s">
        <v>85</v>
      </c>
      <c r="E10" s="52"/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1</v>
      </c>
      <c r="Q10" s="53">
        <v>0</v>
      </c>
      <c r="R10" s="53">
        <v>0</v>
      </c>
      <c r="S10" s="53">
        <v>0</v>
      </c>
      <c r="T10" s="53">
        <v>0</v>
      </c>
      <c r="U10" s="53">
        <f t="shared" si="0"/>
        <v>1</v>
      </c>
      <c r="V10" s="52">
        <f t="shared" si="1"/>
        <v>0</v>
      </c>
      <c r="W10" s="52">
        <f t="shared" si="2"/>
        <v>1</v>
      </c>
      <c r="X10" s="52">
        <f t="shared" si="3"/>
        <v>0</v>
      </c>
      <c r="Y10" s="52">
        <f t="shared" si="4"/>
        <v>0</v>
      </c>
      <c r="Z10" s="52">
        <f t="shared" si="5"/>
        <v>0</v>
      </c>
    </row>
    <row r="11" spans="2:28" s="16" customFormat="1" x14ac:dyDescent="0.25">
      <c r="B11" s="52">
        <v>27.8</v>
      </c>
      <c r="C11" s="52" t="s">
        <v>198</v>
      </c>
      <c r="D11" s="52" t="s">
        <v>86</v>
      </c>
      <c r="E11" s="52"/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1</v>
      </c>
      <c r="Q11" s="53">
        <v>0</v>
      </c>
      <c r="R11" s="53">
        <v>0</v>
      </c>
      <c r="S11" s="53">
        <v>0</v>
      </c>
      <c r="T11" s="53">
        <v>0</v>
      </c>
      <c r="U11" s="53">
        <f t="shared" si="0"/>
        <v>1</v>
      </c>
      <c r="V11" s="52">
        <f t="shared" si="1"/>
        <v>0</v>
      </c>
      <c r="W11" s="52">
        <f t="shared" si="2"/>
        <v>1</v>
      </c>
      <c r="X11" s="52">
        <f t="shared" si="3"/>
        <v>0</v>
      </c>
      <c r="Y11" s="52">
        <f t="shared" si="4"/>
        <v>0</v>
      </c>
      <c r="Z11" s="52">
        <f t="shared" si="5"/>
        <v>0</v>
      </c>
    </row>
    <row r="12" spans="2:28" s="16" customFormat="1" x14ac:dyDescent="0.25">
      <c r="B12" s="52">
        <v>27.9</v>
      </c>
      <c r="C12" s="52" t="s">
        <v>199</v>
      </c>
      <c r="D12" s="56" t="s">
        <v>87</v>
      </c>
      <c r="E12" s="52"/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1</v>
      </c>
      <c r="Q12" s="53">
        <v>0</v>
      </c>
      <c r="R12" s="53">
        <v>0</v>
      </c>
      <c r="S12" s="53">
        <v>0</v>
      </c>
      <c r="T12" s="53">
        <v>0</v>
      </c>
      <c r="U12" s="53">
        <f t="shared" si="0"/>
        <v>1</v>
      </c>
      <c r="V12" s="52">
        <f t="shared" si="1"/>
        <v>0</v>
      </c>
      <c r="W12" s="52">
        <f t="shared" si="2"/>
        <v>1</v>
      </c>
      <c r="X12" s="52">
        <f t="shared" si="3"/>
        <v>0</v>
      </c>
      <c r="Y12" s="52">
        <f t="shared" si="4"/>
        <v>0</v>
      </c>
      <c r="Z12" s="52">
        <f t="shared" si="5"/>
        <v>0</v>
      </c>
    </row>
    <row r="13" spans="2:28" s="16" customFormat="1" x14ac:dyDescent="0.25">
      <c r="B13" s="57">
        <v>27.1</v>
      </c>
      <c r="C13" s="52" t="s">
        <v>200</v>
      </c>
      <c r="D13" s="52" t="s">
        <v>88</v>
      </c>
      <c r="E13" s="52"/>
      <c r="F13" s="53">
        <v>2</v>
      </c>
      <c r="G13" s="53">
        <v>0</v>
      </c>
      <c r="H13" s="53">
        <v>0</v>
      </c>
      <c r="I13" s="53">
        <v>0</v>
      </c>
      <c r="J13" s="53">
        <v>1</v>
      </c>
      <c r="K13" s="53">
        <v>2</v>
      </c>
      <c r="L13" s="53">
        <v>1</v>
      </c>
      <c r="M13" s="53">
        <v>0</v>
      </c>
      <c r="N13" s="53">
        <v>2</v>
      </c>
      <c r="O13" s="53">
        <v>1</v>
      </c>
      <c r="P13" s="53">
        <v>0</v>
      </c>
      <c r="Q13" s="53">
        <v>0</v>
      </c>
      <c r="R13" s="53">
        <v>2</v>
      </c>
      <c r="S13" s="53">
        <v>0</v>
      </c>
      <c r="T13" s="53">
        <v>0</v>
      </c>
      <c r="U13" s="53">
        <f t="shared" si="0"/>
        <v>11</v>
      </c>
      <c r="V13" s="52">
        <f t="shared" si="1"/>
        <v>0</v>
      </c>
      <c r="W13" s="52">
        <f t="shared" si="2"/>
        <v>6</v>
      </c>
      <c r="X13" s="52">
        <f t="shared" si="3"/>
        <v>0</v>
      </c>
      <c r="Y13" s="52">
        <f t="shared" si="4"/>
        <v>5</v>
      </c>
      <c r="Z13" s="52">
        <f t="shared" si="5"/>
        <v>0</v>
      </c>
    </row>
    <row r="14" spans="2:28" s="16" customFormat="1" x14ac:dyDescent="0.25">
      <c r="B14" s="52">
        <v>27.11</v>
      </c>
      <c r="C14" s="52" t="s">
        <v>201</v>
      </c>
      <c r="D14" s="52" t="s">
        <v>89</v>
      </c>
      <c r="E14" s="52"/>
      <c r="F14" s="53">
        <v>4</v>
      </c>
      <c r="G14" s="53">
        <v>0</v>
      </c>
      <c r="H14" s="53">
        <v>1</v>
      </c>
      <c r="I14" s="53">
        <v>0</v>
      </c>
      <c r="J14" s="53">
        <v>1</v>
      </c>
      <c r="K14" s="53">
        <v>4</v>
      </c>
      <c r="L14" s="53">
        <v>0</v>
      </c>
      <c r="M14" s="53">
        <v>0</v>
      </c>
      <c r="N14" s="53">
        <v>4</v>
      </c>
      <c r="O14" s="53">
        <v>0</v>
      </c>
      <c r="P14" s="53">
        <v>0</v>
      </c>
      <c r="Q14" s="53">
        <v>0</v>
      </c>
      <c r="R14" s="53">
        <v>4</v>
      </c>
      <c r="S14" s="53">
        <v>6</v>
      </c>
      <c r="T14" s="53">
        <v>1</v>
      </c>
      <c r="U14" s="53">
        <f t="shared" si="0"/>
        <v>25</v>
      </c>
      <c r="V14" s="52">
        <f t="shared" si="1"/>
        <v>0</v>
      </c>
      <c r="W14" s="52">
        <f t="shared" si="2"/>
        <v>8</v>
      </c>
      <c r="X14" s="52">
        <f t="shared" si="3"/>
        <v>0</v>
      </c>
      <c r="Y14" s="52">
        <f t="shared" si="4"/>
        <v>17</v>
      </c>
      <c r="Z14" s="52">
        <f t="shared" si="5"/>
        <v>0</v>
      </c>
    </row>
    <row r="15" spans="2:28" s="16" customFormat="1" hidden="1" x14ac:dyDescent="0.25">
      <c r="B15" s="52">
        <v>27.12</v>
      </c>
      <c r="C15" s="52" t="s">
        <v>202</v>
      </c>
      <c r="D15" s="52" t="s">
        <v>90</v>
      </c>
      <c r="E15" s="52"/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/>
      <c r="Q15" s="53">
        <v>0</v>
      </c>
      <c r="R15" s="53">
        <v>0</v>
      </c>
      <c r="S15" s="53">
        <v>0</v>
      </c>
      <c r="T15" s="53">
        <v>0</v>
      </c>
      <c r="U15" s="53">
        <f t="shared" si="0"/>
        <v>0</v>
      </c>
      <c r="V15" s="52">
        <f t="shared" si="1"/>
        <v>0</v>
      </c>
      <c r="W15" s="52">
        <f t="shared" si="2"/>
        <v>0</v>
      </c>
      <c r="X15" s="52">
        <f t="shared" si="3"/>
        <v>0</v>
      </c>
      <c r="Y15" s="52">
        <f t="shared" si="4"/>
        <v>0</v>
      </c>
      <c r="Z15" s="52">
        <f t="shared" si="5"/>
        <v>0</v>
      </c>
    </row>
    <row r="16" spans="2:28" s="16" customFormat="1" x14ac:dyDescent="0.25">
      <c r="B16" s="52">
        <v>27.13</v>
      </c>
      <c r="C16" s="52" t="s">
        <v>203</v>
      </c>
      <c r="D16" s="52" t="s">
        <v>161</v>
      </c>
      <c r="E16" s="52"/>
      <c r="F16" s="53">
        <v>4</v>
      </c>
      <c r="G16" s="53">
        <v>0</v>
      </c>
      <c r="H16" s="53">
        <v>0</v>
      </c>
      <c r="I16" s="53">
        <v>0</v>
      </c>
      <c r="J16" s="53">
        <v>0</v>
      </c>
      <c r="K16" s="53">
        <v>2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f t="shared" si="0"/>
        <v>6</v>
      </c>
      <c r="V16" s="52">
        <f t="shared" si="1"/>
        <v>0</v>
      </c>
      <c r="W16" s="52">
        <f t="shared" si="2"/>
        <v>2</v>
      </c>
      <c r="X16" s="52">
        <f t="shared" si="3"/>
        <v>0</v>
      </c>
      <c r="Y16" s="52">
        <f t="shared" si="4"/>
        <v>4</v>
      </c>
      <c r="Z16" s="52">
        <f t="shared" si="5"/>
        <v>0</v>
      </c>
    </row>
    <row r="17" spans="2:26" s="16" customFormat="1" x14ac:dyDescent="0.25">
      <c r="B17" s="52">
        <v>27.14</v>
      </c>
      <c r="C17" s="52" t="s">
        <v>204</v>
      </c>
      <c r="D17" s="52" t="s">
        <v>91</v>
      </c>
      <c r="E17" s="52"/>
      <c r="F17" s="53">
        <v>1</v>
      </c>
      <c r="G17" s="53">
        <v>0</v>
      </c>
      <c r="H17" s="53">
        <v>1</v>
      </c>
      <c r="I17" s="53">
        <v>0</v>
      </c>
      <c r="J17" s="53">
        <v>0</v>
      </c>
      <c r="K17" s="53">
        <v>1</v>
      </c>
      <c r="L17" s="53">
        <v>0</v>
      </c>
      <c r="M17" s="53">
        <v>0</v>
      </c>
      <c r="N17" s="53">
        <v>1</v>
      </c>
      <c r="O17" s="53">
        <v>0</v>
      </c>
      <c r="P17" s="53">
        <v>1</v>
      </c>
      <c r="Q17" s="53">
        <v>0</v>
      </c>
      <c r="R17" s="53">
        <v>1</v>
      </c>
      <c r="S17" s="53">
        <v>0</v>
      </c>
      <c r="T17" s="53">
        <v>0</v>
      </c>
      <c r="U17" s="53">
        <f t="shared" si="0"/>
        <v>6</v>
      </c>
      <c r="V17" s="52">
        <f t="shared" si="1"/>
        <v>0</v>
      </c>
      <c r="W17" s="52">
        <f t="shared" si="2"/>
        <v>3</v>
      </c>
      <c r="X17" s="52">
        <f t="shared" si="3"/>
        <v>0</v>
      </c>
      <c r="Y17" s="52">
        <f t="shared" si="4"/>
        <v>3</v>
      </c>
      <c r="Z17" s="52">
        <f t="shared" si="5"/>
        <v>0</v>
      </c>
    </row>
    <row r="18" spans="2:26" s="16" customFormat="1" x14ac:dyDescent="0.25">
      <c r="B18" s="52">
        <v>27.15</v>
      </c>
      <c r="C18" s="52" t="s">
        <v>205</v>
      </c>
      <c r="D18" s="52" t="s">
        <v>92</v>
      </c>
      <c r="E18" s="52"/>
      <c r="F18" s="53">
        <v>65</v>
      </c>
      <c r="G18" s="53">
        <v>0</v>
      </c>
      <c r="H18" s="53">
        <v>0</v>
      </c>
      <c r="I18" s="53">
        <v>0</v>
      </c>
      <c r="J18" s="53">
        <v>1</v>
      </c>
      <c r="K18" s="53">
        <v>200</v>
      </c>
      <c r="L18" s="53">
        <v>0</v>
      </c>
      <c r="M18" s="53">
        <v>0</v>
      </c>
      <c r="N18" s="53">
        <v>0</v>
      </c>
      <c r="O18" s="53">
        <v>100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f t="shared" si="0"/>
        <v>366</v>
      </c>
      <c r="V18" s="52">
        <f t="shared" si="1"/>
        <v>0</v>
      </c>
      <c r="W18" s="52">
        <f t="shared" si="2"/>
        <v>300</v>
      </c>
      <c r="X18" s="52">
        <f t="shared" si="3"/>
        <v>0</v>
      </c>
      <c r="Y18" s="52">
        <f t="shared" si="4"/>
        <v>66</v>
      </c>
      <c r="Z18" s="52">
        <f t="shared" si="5"/>
        <v>0</v>
      </c>
    </row>
    <row r="19" spans="2:26" s="16" customFormat="1" x14ac:dyDescent="0.25">
      <c r="B19" s="52">
        <v>27.16</v>
      </c>
      <c r="C19" s="52" t="s">
        <v>206</v>
      </c>
      <c r="D19" s="52" t="s">
        <v>93</v>
      </c>
      <c r="E19" s="52"/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600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48</v>
      </c>
      <c r="U19" s="53">
        <f t="shared" si="0"/>
        <v>648</v>
      </c>
      <c r="V19" s="52">
        <f t="shared" si="1"/>
        <v>0</v>
      </c>
      <c r="W19" s="52">
        <f t="shared" si="2"/>
        <v>600</v>
      </c>
      <c r="X19" s="52">
        <f t="shared" si="3"/>
        <v>0</v>
      </c>
      <c r="Y19" s="52">
        <f t="shared" si="4"/>
        <v>48</v>
      </c>
      <c r="Z19" s="52">
        <f t="shared" si="5"/>
        <v>0</v>
      </c>
    </row>
    <row r="20" spans="2:26" s="16" customFormat="1" x14ac:dyDescent="0.25">
      <c r="B20" s="52">
        <v>27.17</v>
      </c>
      <c r="C20" s="52" t="s">
        <v>207</v>
      </c>
      <c r="D20" s="52" t="s">
        <v>94</v>
      </c>
      <c r="E20" s="52"/>
      <c r="F20" s="53">
        <v>25</v>
      </c>
      <c r="G20" s="53">
        <v>0</v>
      </c>
      <c r="H20" s="53">
        <v>0</v>
      </c>
      <c r="I20" s="53">
        <v>0</v>
      </c>
      <c r="J20" s="53">
        <v>1</v>
      </c>
      <c r="K20" s="53">
        <v>6</v>
      </c>
      <c r="L20" s="53">
        <v>10</v>
      </c>
      <c r="M20" s="53">
        <v>0</v>
      </c>
      <c r="N20" s="53">
        <v>6</v>
      </c>
      <c r="O20" s="53">
        <v>0</v>
      </c>
      <c r="P20" s="53">
        <v>0</v>
      </c>
      <c r="Q20" s="53">
        <v>0</v>
      </c>
      <c r="R20" s="53">
        <v>6</v>
      </c>
      <c r="S20" s="53">
        <v>6</v>
      </c>
      <c r="T20" s="53">
        <v>20</v>
      </c>
      <c r="U20" s="53">
        <f t="shared" si="0"/>
        <v>80</v>
      </c>
      <c r="V20" s="52">
        <f t="shared" si="1"/>
        <v>0</v>
      </c>
      <c r="W20" s="52">
        <f t="shared" si="2"/>
        <v>22</v>
      </c>
      <c r="X20" s="52">
        <f t="shared" si="3"/>
        <v>0</v>
      </c>
      <c r="Y20" s="52">
        <f t="shared" si="4"/>
        <v>58</v>
      </c>
      <c r="Z20" s="52">
        <f t="shared" si="5"/>
        <v>0</v>
      </c>
    </row>
    <row r="21" spans="2:26" s="16" customFormat="1" x14ac:dyDescent="0.25">
      <c r="B21" s="52">
        <v>27.18</v>
      </c>
      <c r="C21" s="52" t="s">
        <v>208</v>
      </c>
      <c r="D21" s="52" t="s">
        <v>160</v>
      </c>
      <c r="E21" s="52"/>
      <c r="F21" s="53">
        <v>15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10</v>
      </c>
      <c r="M21" s="53">
        <v>0</v>
      </c>
      <c r="N21" s="53">
        <v>600</v>
      </c>
      <c r="O21" s="53">
        <v>100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f t="shared" si="0"/>
        <v>725</v>
      </c>
      <c r="V21" s="52">
        <f t="shared" si="1"/>
        <v>0</v>
      </c>
      <c r="W21" s="52">
        <f t="shared" si="2"/>
        <v>710</v>
      </c>
      <c r="X21" s="52">
        <f t="shared" si="3"/>
        <v>0</v>
      </c>
      <c r="Y21" s="52">
        <f t="shared" si="4"/>
        <v>15</v>
      </c>
      <c r="Z21" s="52">
        <f t="shared" si="5"/>
        <v>0</v>
      </c>
    </row>
    <row r="22" spans="2:26" s="16" customFormat="1" hidden="1" x14ac:dyDescent="0.25">
      <c r="B22" s="58">
        <v>27.19</v>
      </c>
      <c r="C22" s="58" t="s">
        <v>209</v>
      </c>
      <c r="D22" s="58" t="s">
        <v>95</v>
      </c>
      <c r="E22" s="58"/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f t="shared" si="0"/>
        <v>0</v>
      </c>
      <c r="V22" s="59">
        <f t="shared" si="1"/>
        <v>0</v>
      </c>
      <c r="W22" s="58">
        <f t="shared" si="2"/>
        <v>0</v>
      </c>
      <c r="X22" s="59">
        <f t="shared" si="3"/>
        <v>0</v>
      </c>
      <c r="Y22" s="58">
        <f t="shared" si="4"/>
        <v>0</v>
      </c>
      <c r="Z22" s="59">
        <f t="shared" si="5"/>
        <v>0</v>
      </c>
    </row>
    <row r="23" spans="2:26" s="16" customFormat="1" x14ac:dyDescent="0.25">
      <c r="B23" s="57">
        <v>27.2</v>
      </c>
      <c r="C23" s="52" t="s">
        <v>210</v>
      </c>
      <c r="D23" s="52" t="s">
        <v>96</v>
      </c>
      <c r="E23" s="52"/>
      <c r="F23" s="53">
        <v>6</v>
      </c>
      <c r="G23" s="53">
        <v>0</v>
      </c>
      <c r="H23" s="53">
        <v>0</v>
      </c>
      <c r="I23" s="53">
        <v>0</v>
      </c>
      <c r="J23" s="53">
        <v>2</v>
      </c>
      <c r="K23" s="53">
        <v>6</v>
      </c>
      <c r="L23" s="53">
        <v>1</v>
      </c>
      <c r="M23" s="53">
        <v>0</v>
      </c>
      <c r="N23" s="53">
        <v>6</v>
      </c>
      <c r="O23" s="53">
        <v>1</v>
      </c>
      <c r="P23" s="53">
        <v>0</v>
      </c>
      <c r="Q23" s="53">
        <v>2</v>
      </c>
      <c r="R23" s="53">
        <v>6</v>
      </c>
      <c r="S23" s="53">
        <v>7</v>
      </c>
      <c r="T23" s="53">
        <v>0</v>
      </c>
      <c r="U23" s="53">
        <f t="shared" si="0"/>
        <v>37</v>
      </c>
      <c r="V23" s="52">
        <f t="shared" si="1"/>
        <v>0</v>
      </c>
      <c r="W23" s="52">
        <f t="shared" si="2"/>
        <v>16</v>
      </c>
      <c r="X23" s="52">
        <f t="shared" si="3"/>
        <v>0</v>
      </c>
      <c r="Y23" s="52">
        <f t="shared" si="4"/>
        <v>21</v>
      </c>
      <c r="Z23" s="52">
        <f t="shared" si="5"/>
        <v>0</v>
      </c>
    </row>
    <row r="24" spans="2:26" s="16" customFormat="1" x14ac:dyDescent="0.25">
      <c r="B24" s="52">
        <v>27.21</v>
      </c>
      <c r="C24" s="52" t="s">
        <v>211</v>
      </c>
      <c r="D24" s="52" t="s">
        <v>97</v>
      </c>
      <c r="E24" s="52"/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6</v>
      </c>
      <c r="S24" s="53">
        <v>0</v>
      </c>
      <c r="T24" s="60">
        <v>1</v>
      </c>
      <c r="U24" s="53">
        <f>SUM(F24:T24)</f>
        <v>7</v>
      </c>
      <c r="V24" s="52">
        <f t="shared" si="1"/>
        <v>0</v>
      </c>
      <c r="W24" s="52">
        <f t="shared" si="2"/>
        <v>0</v>
      </c>
      <c r="X24" s="52">
        <f t="shared" si="3"/>
        <v>0</v>
      </c>
      <c r="Y24" s="52">
        <f t="shared" si="4"/>
        <v>7</v>
      </c>
      <c r="Z24" s="52">
        <f t="shared" si="5"/>
        <v>0</v>
      </c>
    </row>
    <row r="25" spans="2:26" s="62" customFormat="1" x14ac:dyDescent="0.25">
      <c r="B25" s="52">
        <v>27.22</v>
      </c>
      <c r="C25" s="61" t="s">
        <v>212</v>
      </c>
      <c r="D25" s="61" t="s">
        <v>98</v>
      </c>
      <c r="E25" s="61"/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53">
        <v>0</v>
      </c>
      <c r="P25" s="60">
        <v>0</v>
      </c>
      <c r="Q25" s="60">
        <v>1</v>
      </c>
      <c r="R25" s="60">
        <v>0</v>
      </c>
      <c r="S25" s="60">
        <v>0</v>
      </c>
      <c r="T25" s="60">
        <v>0</v>
      </c>
      <c r="U25" s="60">
        <f t="shared" si="0"/>
        <v>1</v>
      </c>
      <c r="V25" s="52">
        <f t="shared" si="1"/>
        <v>0</v>
      </c>
      <c r="W25" s="52">
        <f t="shared" si="2"/>
        <v>1</v>
      </c>
      <c r="X25" s="52">
        <f t="shared" si="3"/>
        <v>0</v>
      </c>
      <c r="Y25" s="52">
        <f t="shared" si="4"/>
        <v>0</v>
      </c>
      <c r="Z25" s="52">
        <f t="shared" si="5"/>
        <v>0</v>
      </c>
    </row>
    <row r="26" spans="2:26" s="16" customFormat="1" x14ac:dyDescent="0.25">
      <c r="B26" s="52">
        <v>27.23</v>
      </c>
      <c r="C26" s="52" t="s">
        <v>213</v>
      </c>
      <c r="D26" s="52" t="s">
        <v>99</v>
      </c>
      <c r="E26" s="52"/>
      <c r="F26" s="53">
        <v>4</v>
      </c>
      <c r="G26" s="53">
        <v>2</v>
      </c>
      <c r="H26" s="53">
        <v>0</v>
      </c>
      <c r="I26" s="53">
        <v>0</v>
      </c>
      <c r="J26" s="53">
        <v>2</v>
      </c>
      <c r="K26" s="53">
        <v>4</v>
      </c>
      <c r="L26" s="53">
        <v>1</v>
      </c>
      <c r="M26" s="53">
        <v>2</v>
      </c>
      <c r="N26" s="53">
        <v>4</v>
      </c>
      <c r="O26" s="53">
        <v>5</v>
      </c>
      <c r="P26" s="53">
        <v>0</v>
      </c>
      <c r="Q26" s="53">
        <v>3</v>
      </c>
      <c r="R26" s="53">
        <v>4</v>
      </c>
      <c r="S26" s="53">
        <v>5</v>
      </c>
      <c r="T26" s="53">
        <v>2</v>
      </c>
      <c r="U26" s="53">
        <f t="shared" si="0"/>
        <v>38</v>
      </c>
      <c r="V26" s="52">
        <f t="shared" si="1"/>
        <v>0</v>
      </c>
      <c r="W26" s="52">
        <f t="shared" si="2"/>
        <v>19</v>
      </c>
      <c r="X26" s="52">
        <f t="shared" si="3"/>
        <v>0</v>
      </c>
      <c r="Y26" s="52">
        <f t="shared" si="4"/>
        <v>19</v>
      </c>
      <c r="Z26" s="52">
        <f t="shared" si="5"/>
        <v>0</v>
      </c>
    </row>
    <row r="27" spans="2:26" s="16" customFormat="1" x14ac:dyDescent="0.25">
      <c r="B27" s="52">
        <v>27.24</v>
      </c>
      <c r="C27" s="52" t="s">
        <v>214</v>
      </c>
      <c r="D27" s="52" t="s">
        <v>100</v>
      </c>
      <c r="E27" s="52"/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2</v>
      </c>
      <c r="L27" s="53">
        <v>0</v>
      </c>
      <c r="M27" s="53">
        <v>0</v>
      </c>
      <c r="N27" s="53">
        <v>2</v>
      </c>
      <c r="O27" s="53">
        <v>2</v>
      </c>
      <c r="P27" s="53">
        <v>3</v>
      </c>
      <c r="Q27" s="53">
        <v>0</v>
      </c>
      <c r="R27" s="53">
        <v>2</v>
      </c>
      <c r="S27" s="53">
        <v>2</v>
      </c>
      <c r="T27" s="53">
        <v>0</v>
      </c>
      <c r="U27" s="53">
        <f t="shared" si="0"/>
        <v>15</v>
      </c>
      <c r="V27" s="52">
        <f t="shared" si="1"/>
        <v>0</v>
      </c>
      <c r="W27" s="52">
        <f t="shared" si="2"/>
        <v>9</v>
      </c>
      <c r="X27" s="52">
        <f t="shared" si="3"/>
        <v>0</v>
      </c>
      <c r="Y27" s="52">
        <f t="shared" si="4"/>
        <v>6</v>
      </c>
      <c r="Z27" s="52">
        <f t="shared" si="5"/>
        <v>0</v>
      </c>
    </row>
    <row r="28" spans="2:26" s="16" customFormat="1" x14ac:dyDescent="0.25">
      <c r="B28" s="52">
        <v>27.25</v>
      </c>
      <c r="C28" s="52" t="s">
        <v>215</v>
      </c>
      <c r="D28" s="52" t="s">
        <v>101</v>
      </c>
      <c r="E28" s="52"/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/>
      <c r="Q28" s="53">
        <v>1</v>
      </c>
      <c r="R28" s="53">
        <v>0</v>
      </c>
      <c r="S28" s="53">
        <v>0</v>
      </c>
      <c r="T28" s="53">
        <v>0</v>
      </c>
      <c r="U28" s="53">
        <f t="shared" si="0"/>
        <v>1</v>
      </c>
      <c r="V28" s="52">
        <f t="shared" si="1"/>
        <v>0</v>
      </c>
      <c r="W28" s="52">
        <f t="shared" si="2"/>
        <v>1</v>
      </c>
      <c r="X28" s="52">
        <f t="shared" si="3"/>
        <v>0</v>
      </c>
      <c r="Y28" s="52">
        <f t="shared" si="4"/>
        <v>0</v>
      </c>
      <c r="Z28" s="52">
        <f t="shared" si="5"/>
        <v>0</v>
      </c>
    </row>
    <row r="29" spans="2:26" s="16" customFormat="1" hidden="1" x14ac:dyDescent="0.25">
      <c r="B29" s="58">
        <v>27.26</v>
      </c>
      <c r="C29" s="58" t="s">
        <v>216</v>
      </c>
      <c r="D29" s="58" t="s">
        <v>102</v>
      </c>
      <c r="E29" s="58"/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f t="shared" si="0"/>
        <v>0</v>
      </c>
      <c r="V29" s="63">
        <f t="shared" si="1"/>
        <v>0</v>
      </c>
      <c r="W29" s="58">
        <f t="shared" si="2"/>
        <v>0</v>
      </c>
      <c r="X29" s="63">
        <f t="shared" si="3"/>
        <v>0</v>
      </c>
      <c r="Y29" s="58">
        <f t="shared" si="4"/>
        <v>0</v>
      </c>
      <c r="Z29" s="63">
        <f t="shared" si="5"/>
        <v>0</v>
      </c>
    </row>
    <row r="30" spans="2:26" s="16" customFormat="1" hidden="1" x14ac:dyDescent="0.25">
      <c r="B30" s="58">
        <v>27.27</v>
      </c>
      <c r="C30" s="58" t="s">
        <v>217</v>
      </c>
      <c r="D30" s="58" t="s">
        <v>103</v>
      </c>
      <c r="E30" s="58"/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59">
        <f t="shared" si="0"/>
        <v>0</v>
      </c>
      <c r="V30" s="63">
        <f t="shared" si="1"/>
        <v>0</v>
      </c>
      <c r="W30" s="58">
        <f t="shared" si="2"/>
        <v>0</v>
      </c>
      <c r="X30" s="63">
        <f t="shared" si="3"/>
        <v>0</v>
      </c>
      <c r="Y30" s="58">
        <f t="shared" si="4"/>
        <v>0</v>
      </c>
      <c r="Z30" s="63">
        <f t="shared" si="5"/>
        <v>0</v>
      </c>
    </row>
    <row r="31" spans="2:26" s="16" customFormat="1" hidden="1" x14ac:dyDescent="0.25">
      <c r="B31" s="58">
        <v>27.28</v>
      </c>
      <c r="C31" s="58" t="s">
        <v>218</v>
      </c>
      <c r="D31" s="58" t="s">
        <v>104</v>
      </c>
      <c r="E31" s="58"/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59">
        <v>0</v>
      </c>
      <c r="T31" s="59">
        <v>0</v>
      </c>
      <c r="U31" s="59">
        <f t="shared" si="0"/>
        <v>0</v>
      </c>
      <c r="V31" s="63">
        <f t="shared" si="1"/>
        <v>0</v>
      </c>
      <c r="W31" s="58">
        <f t="shared" si="2"/>
        <v>0</v>
      </c>
      <c r="X31" s="63">
        <f t="shared" si="3"/>
        <v>0</v>
      </c>
      <c r="Y31" s="58">
        <f t="shared" si="4"/>
        <v>0</v>
      </c>
      <c r="Z31" s="63">
        <f t="shared" si="5"/>
        <v>0</v>
      </c>
    </row>
    <row r="32" spans="2:26" s="16" customFormat="1" x14ac:dyDescent="0.25">
      <c r="B32" s="52">
        <v>27.29</v>
      </c>
      <c r="C32" s="52" t="s">
        <v>219</v>
      </c>
      <c r="D32" s="52" t="s">
        <v>163</v>
      </c>
      <c r="E32" s="52"/>
      <c r="F32" s="53">
        <v>0</v>
      </c>
      <c r="G32" s="53">
        <v>2</v>
      </c>
      <c r="H32" s="53">
        <v>0</v>
      </c>
      <c r="I32" s="53">
        <v>0</v>
      </c>
      <c r="J32" s="53">
        <v>2</v>
      </c>
      <c r="K32" s="53">
        <v>0</v>
      </c>
      <c r="L32" s="53">
        <v>1</v>
      </c>
      <c r="M32" s="53">
        <v>2</v>
      </c>
      <c r="N32" s="53">
        <v>0</v>
      </c>
      <c r="O32" s="53">
        <v>7</v>
      </c>
      <c r="P32" s="53">
        <v>3</v>
      </c>
      <c r="Q32" s="53">
        <v>3</v>
      </c>
      <c r="R32" s="53">
        <v>0</v>
      </c>
      <c r="S32" s="53">
        <v>7</v>
      </c>
      <c r="T32" s="53">
        <v>3</v>
      </c>
      <c r="U32" s="53">
        <f t="shared" si="0"/>
        <v>30</v>
      </c>
      <c r="V32" s="52">
        <f t="shared" si="1"/>
        <v>0</v>
      </c>
      <c r="W32" s="52">
        <f t="shared" si="2"/>
        <v>16</v>
      </c>
      <c r="X32" s="52">
        <f t="shared" si="3"/>
        <v>0</v>
      </c>
      <c r="Y32" s="52">
        <f t="shared" si="4"/>
        <v>14</v>
      </c>
      <c r="Z32" s="52">
        <f t="shared" si="5"/>
        <v>0</v>
      </c>
    </row>
    <row r="33" spans="2:28" s="16" customFormat="1" x14ac:dyDescent="0.25">
      <c r="B33" s="57">
        <v>27.3</v>
      </c>
      <c r="C33" s="52" t="s">
        <v>220</v>
      </c>
      <c r="D33" s="52" t="s">
        <v>280</v>
      </c>
      <c r="E33" s="56"/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630</v>
      </c>
      <c r="O33" s="53">
        <v>0</v>
      </c>
      <c r="P33" s="53">
        <v>0</v>
      </c>
      <c r="Q33" s="53">
        <v>160</v>
      </c>
      <c r="R33" s="53">
        <v>0</v>
      </c>
      <c r="S33" s="53">
        <v>0</v>
      </c>
      <c r="T33" s="53">
        <v>0</v>
      </c>
      <c r="U33" s="53">
        <f t="shared" si="0"/>
        <v>790</v>
      </c>
      <c r="V33" s="52">
        <f t="shared" si="1"/>
        <v>0</v>
      </c>
      <c r="W33" s="52">
        <f t="shared" si="2"/>
        <v>790</v>
      </c>
      <c r="X33" s="52">
        <f t="shared" si="3"/>
        <v>0</v>
      </c>
      <c r="Y33" s="52">
        <f t="shared" si="4"/>
        <v>0</v>
      </c>
      <c r="Z33" s="52">
        <f t="shared" si="5"/>
        <v>0</v>
      </c>
    </row>
    <row r="34" spans="2:28" s="65" customFormat="1" x14ac:dyDescent="0.25">
      <c r="B34" s="56">
        <v>27.31</v>
      </c>
      <c r="C34" s="56" t="s">
        <v>221</v>
      </c>
      <c r="D34" s="56" t="s">
        <v>281</v>
      </c>
      <c r="E34" s="56"/>
      <c r="F34" s="64">
        <v>0</v>
      </c>
      <c r="G34" s="64">
        <v>0</v>
      </c>
      <c r="H34" s="64">
        <v>700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f t="shared" si="0"/>
        <v>700</v>
      </c>
      <c r="V34" s="56">
        <f t="shared" si="1"/>
        <v>0</v>
      </c>
      <c r="W34" s="56">
        <f t="shared" si="2"/>
        <v>0</v>
      </c>
      <c r="X34" s="56">
        <f t="shared" si="3"/>
        <v>0</v>
      </c>
      <c r="Y34" s="56">
        <f t="shared" si="4"/>
        <v>700</v>
      </c>
      <c r="Z34" s="56">
        <f t="shared" si="5"/>
        <v>0</v>
      </c>
    </row>
    <row r="35" spans="2:28" s="16" customFormat="1" x14ac:dyDescent="0.25">
      <c r="B35" s="52">
        <v>27.32</v>
      </c>
      <c r="C35" s="52" t="s">
        <v>222</v>
      </c>
      <c r="D35" s="52" t="s">
        <v>282</v>
      </c>
      <c r="E35" s="52"/>
      <c r="F35" s="53">
        <v>220</v>
      </c>
      <c r="G35" s="53">
        <v>0</v>
      </c>
      <c r="H35" s="53">
        <v>700</v>
      </c>
      <c r="I35" s="53">
        <v>0</v>
      </c>
      <c r="J35" s="53">
        <v>190</v>
      </c>
      <c r="K35" s="53">
        <v>320</v>
      </c>
      <c r="L35" s="53">
        <v>200</v>
      </c>
      <c r="M35" s="53">
        <v>125</v>
      </c>
      <c r="N35" s="53">
        <v>370</v>
      </c>
      <c r="O35" s="53">
        <v>200</v>
      </c>
      <c r="P35" s="53">
        <v>150</v>
      </c>
      <c r="Q35" s="53">
        <v>120</v>
      </c>
      <c r="R35" s="53">
        <v>280</v>
      </c>
      <c r="S35" s="53">
        <v>270</v>
      </c>
      <c r="T35" s="53">
        <v>260</v>
      </c>
      <c r="U35" s="53">
        <f t="shared" si="0"/>
        <v>3405</v>
      </c>
      <c r="V35" s="52">
        <f t="shared" si="1"/>
        <v>0</v>
      </c>
      <c r="W35" s="52">
        <f t="shared" si="2"/>
        <v>1485</v>
      </c>
      <c r="X35" s="52">
        <f t="shared" si="3"/>
        <v>0</v>
      </c>
      <c r="Y35" s="52">
        <f t="shared" si="4"/>
        <v>1920</v>
      </c>
      <c r="Z35" s="52">
        <f t="shared" si="5"/>
        <v>0</v>
      </c>
    </row>
    <row r="36" spans="2:28" s="16" customFormat="1" x14ac:dyDescent="0.25">
      <c r="B36" s="52">
        <v>27.33</v>
      </c>
      <c r="C36" s="52" t="s">
        <v>223</v>
      </c>
      <c r="D36" s="52" t="s">
        <v>283</v>
      </c>
      <c r="E36" s="52"/>
      <c r="F36" s="53">
        <v>0</v>
      </c>
      <c r="G36" s="53">
        <v>0</v>
      </c>
      <c r="H36" s="53">
        <v>700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f t="shared" si="0"/>
        <v>700</v>
      </c>
      <c r="V36" s="52">
        <f t="shared" si="1"/>
        <v>0</v>
      </c>
      <c r="W36" s="52">
        <f t="shared" si="2"/>
        <v>0</v>
      </c>
      <c r="X36" s="52">
        <f t="shared" si="3"/>
        <v>0</v>
      </c>
      <c r="Y36" s="52">
        <f t="shared" si="4"/>
        <v>700</v>
      </c>
      <c r="Z36" s="52">
        <f t="shared" si="5"/>
        <v>0</v>
      </c>
    </row>
    <row r="37" spans="2:28" s="16" customFormat="1" hidden="1" x14ac:dyDescent="0.25">
      <c r="B37" s="52">
        <v>27.34</v>
      </c>
      <c r="C37" s="52" t="s">
        <v>224</v>
      </c>
      <c r="D37" s="52" t="s">
        <v>105</v>
      </c>
      <c r="E37" s="52"/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2">
        <f t="shared" si="1"/>
        <v>0</v>
      </c>
      <c r="W37" s="52">
        <f t="shared" si="2"/>
        <v>0</v>
      </c>
      <c r="X37" s="52">
        <f t="shared" si="3"/>
        <v>0</v>
      </c>
      <c r="Y37" s="52">
        <f t="shared" si="4"/>
        <v>0</v>
      </c>
      <c r="Z37" s="52">
        <f t="shared" si="5"/>
        <v>0</v>
      </c>
    </row>
    <row r="38" spans="2:28" s="16" customFormat="1" x14ac:dyDescent="0.25">
      <c r="B38" s="52">
        <v>27.35</v>
      </c>
      <c r="C38" s="52" t="s">
        <v>225</v>
      </c>
      <c r="D38" s="52" t="s">
        <v>279</v>
      </c>
      <c r="E38" s="52"/>
      <c r="F38" s="53">
        <v>2</v>
      </c>
      <c r="G38" s="53">
        <v>0</v>
      </c>
      <c r="H38" s="53">
        <v>2</v>
      </c>
      <c r="I38" s="53">
        <v>0</v>
      </c>
      <c r="J38" s="53">
        <v>0</v>
      </c>
      <c r="K38" s="53">
        <v>2</v>
      </c>
      <c r="L38" s="53">
        <v>0</v>
      </c>
      <c r="M38" s="53">
        <v>0</v>
      </c>
      <c r="N38" s="53">
        <v>0</v>
      </c>
      <c r="O38" s="53">
        <v>0</v>
      </c>
      <c r="P38" s="53">
        <v>4</v>
      </c>
      <c r="Q38" s="53">
        <v>0</v>
      </c>
      <c r="R38" s="53">
        <v>2</v>
      </c>
      <c r="S38" s="53">
        <v>0</v>
      </c>
      <c r="T38" s="53">
        <v>0</v>
      </c>
      <c r="U38" s="53">
        <f>SUM(F38:T38)</f>
        <v>12</v>
      </c>
      <c r="V38" s="52">
        <f t="shared" si="1"/>
        <v>0</v>
      </c>
      <c r="W38" s="52">
        <f t="shared" si="2"/>
        <v>6</v>
      </c>
      <c r="X38" s="52">
        <f t="shared" si="3"/>
        <v>0</v>
      </c>
      <c r="Y38" s="52">
        <f t="shared" si="4"/>
        <v>6</v>
      </c>
      <c r="Z38" s="52">
        <f t="shared" si="5"/>
        <v>0</v>
      </c>
    </row>
    <row r="39" spans="2:28" s="16" customFormat="1" hidden="1" x14ac:dyDescent="0.25">
      <c r="B39" s="58">
        <v>27.36</v>
      </c>
      <c r="C39" s="58" t="s">
        <v>226</v>
      </c>
      <c r="D39" s="58" t="s">
        <v>106</v>
      </c>
      <c r="E39" s="58"/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f>SUM(F39:T39)</f>
        <v>0</v>
      </c>
      <c r="V39" s="59">
        <f t="shared" si="1"/>
        <v>0</v>
      </c>
      <c r="W39" s="58">
        <f t="shared" si="2"/>
        <v>0</v>
      </c>
      <c r="X39" s="59">
        <f t="shared" si="3"/>
        <v>0</v>
      </c>
      <c r="Y39" s="58">
        <f t="shared" si="4"/>
        <v>0</v>
      </c>
      <c r="Z39" s="59">
        <f t="shared" si="5"/>
        <v>0</v>
      </c>
    </row>
    <row r="40" spans="2:28" s="16" customFormat="1" x14ac:dyDescent="0.25">
      <c r="B40" s="52">
        <v>27.37</v>
      </c>
      <c r="C40" s="52" t="s">
        <v>227</v>
      </c>
      <c r="D40" s="52" t="s">
        <v>170</v>
      </c>
      <c r="E40" s="52"/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1</v>
      </c>
      <c r="Q40" s="53">
        <v>0</v>
      </c>
      <c r="R40" s="53">
        <v>0</v>
      </c>
      <c r="S40" s="53">
        <v>0</v>
      </c>
      <c r="T40" s="53">
        <v>0</v>
      </c>
      <c r="U40" s="53">
        <f>SUM(F40:T40)</f>
        <v>1</v>
      </c>
      <c r="V40" s="52">
        <f t="shared" si="1"/>
        <v>0</v>
      </c>
      <c r="W40" s="52">
        <f t="shared" si="2"/>
        <v>1</v>
      </c>
      <c r="X40" s="52">
        <f t="shared" si="3"/>
        <v>0</v>
      </c>
      <c r="Y40" s="52">
        <f t="shared" si="4"/>
        <v>0</v>
      </c>
      <c r="Z40" s="52">
        <f t="shared" si="5"/>
        <v>0</v>
      </c>
    </row>
    <row r="41" spans="2:28" s="16" customFormat="1" x14ac:dyDescent="0.25">
      <c r="B41" s="52">
        <v>27.38</v>
      </c>
      <c r="C41" s="52" t="s">
        <v>228</v>
      </c>
      <c r="D41" s="52" t="s">
        <v>171</v>
      </c>
      <c r="E41" s="52"/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6</v>
      </c>
      <c r="Q41" s="53">
        <v>0</v>
      </c>
      <c r="R41" s="53">
        <v>0</v>
      </c>
      <c r="S41" s="53">
        <v>0</v>
      </c>
      <c r="T41" s="53">
        <v>0</v>
      </c>
      <c r="U41" s="53">
        <f t="shared" ref="U41:U49" si="6">SUM(F41:T41)</f>
        <v>6</v>
      </c>
      <c r="V41" s="52">
        <f t="shared" si="1"/>
        <v>0</v>
      </c>
      <c r="W41" s="52">
        <f t="shared" si="2"/>
        <v>6</v>
      </c>
      <c r="X41" s="52">
        <f t="shared" si="3"/>
        <v>0</v>
      </c>
      <c r="Y41" s="52">
        <f t="shared" si="4"/>
        <v>0</v>
      </c>
      <c r="Z41" s="52">
        <f t="shared" si="5"/>
        <v>0</v>
      </c>
    </row>
    <row r="42" spans="2:28" s="16" customFormat="1" hidden="1" x14ac:dyDescent="0.25">
      <c r="B42" s="58">
        <v>27.39</v>
      </c>
      <c r="C42" s="58">
        <v>305</v>
      </c>
      <c r="D42" s="58" t="s">
        <v>107</v>
      </c>
      <c r="E42" s="66"/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f t="shared" si="6"/>
        <v>0</v>
      </c>
      <c r="V42" s="67">
        <f t="shared" si="1"/>
        <v>0</v>
      </c>
      <c r="W42" s="58">
        <f t="shared" si="2"/>
        <v>0</v>
      </c>
      <c r="X42" s="67">
        <f t="shared" si="3"/>
        <v>0</v>
      </c>
      <c r="Y42" s="58">
        <f t="shared" si="4"/>
        <v>0</v>
      </c>
      <c r="Z42" s="67">
        <f t="shared" si="5"/>
        <v>0</v>
      </c>
    </row>
    <row r="43" spans="2:28" s="16" customFormat="1" hidden="1" x14ac:dyDescent="0.25">
      <c r="B43" s="68">
        <v>27.4</v>
      </c>
      <c r="C43" s="58" t="s">
        <v>230</v>
      </c>
      <c r="D43" s="58" t="s">
        <v>108</v>
      </c>
      <c r="E43" s="58"/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  <c r="R43" s="59">
        <v>0</v>
      </c>
      <c r="S43" s="59">
        <v>0</v>
      </c>
      <c r="T43" s="59">
        <v>0</v>
      </c>
      <c r="U43" s="59">
        <f t="shared" si="6"/>
        <v>0</v>
      </c>
      <c r="V43" s="58">
        <f t="shared" si="1"/>
        <v>0</v>
      </c>
      <c r="W43" s="58">
        <f t="shared" si="2"/>
        <v>0</v>
      </c>
      <c r="X43" s="58">
        <f t="shared" si="3"/>
        <v>0</v>
      </c>
      <c r="Y43" s="58">
        <f t="shared" si="4"/>
        <v>0</v>
      </c>
      <c r="Z43" s="58">
        <f t="shared" si="5"/>
        <v>0</v>
      </c>
    </row>
    <row r="44" spans="2:28" s="16" customFormat="1" hidden="1" x14ac:dyDescent="0.25">
      <c r="B44" s="58">
        <v>27.41</v>
      </c>
      <c r="C44" s="58" t="s">
        <v>229</v>
      </c>
      <c r="D44" s="58" t="s">
        <v>109</v>
      </c>
      <c r="E44" s="58"/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f t="shared" si="6"/>
        <v>0</v>
      </c>
      <c r="V44" s="58">
        <f t="shared" si="1"/>
        <v>0</v>
      </c>
      <c r="W44" s="58">
        <f t="shared" si="2"/>
        <v>0</v>
      </c>
      <c r="X44" s="58">
        <f t="shared" si="3"/>
        <v>0</v>
      </c>
      <c r="Y44" s="58">
        <f t="shared" si="4"/>
        <v>0</v>
      </c>
      <c r="Z44" s="58">
        <f t="shared" si="5"/>
        <v>0</v>
      </c>
    </row>
    <row r="45" spans="2:28" s="16" customFormat="1" hidden="1" x14ac:dyDescent="0.25">
      <c r="B45" s="58">
        <v>27.42</v>
      </c>
      <c r="C45" s="58" t="s">
        <v>231</v>
      </c>
      <c r="D45" s="58" t="s">
        <v>110</v>
      </c>
      <c r="E45" s="58"/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59">
        <f t="shared" si="6"/>
        <v>0</v>
      </c>
      <c r="V45" s="58">
        <f t="shared" si="1"/>
        <v>0</v>
      </c>
      <c r="W45" s="58">
        <f t="shared" si="2"/>
        <v>0</v>
      </c>
      <c r="X45" s="58">
        <f t="shared" si="3"/>
        <v>0</v>
      </c>
      <c r="Y45" s="58">
        <f t="shared" si="4"/>
        <v>0</v>
      </c>
      <c r="Z45" s="58">
        <f t="shared" si="5"/>
        <v>0</v>
      </c>
    </row>
    <row r="46" spans="2:28" s="16" customFormat="1" hidden="1" x14ac:dyDescent="0.25">
      <c r="B46" s="58">
        <v>27.43</v>
      </c>
      <c r="C46" s="58" t="s">
        <v>232</v>
      </c>
      <c r="D46" s="58" t="s">
        <v>111</v>
      </c>
      <c r="E46" s="58"/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59">
        <f t="shared" si="6"/>
        <v>0</v>
      </c>
      <c r="V46" s="58">
        <f t="shared" si="1"/>
        <v>0</v>
      </c>
      <c r="W46" s="58">
        <f t="shared" si="2"/>
        <v>0</v>
      </c>
      <c r="X46" s="58">
        <f t="shared" si="3"/>
        <v>0</v>
      </c>
      <c r="Y46" s="58">
        <f t="shared" si="4"/>
        <v>0</v>
      </c>
      <c r="Z46" s="58">
        <f t="shared" si="5"/>
        <v>0</v>
      </c>
    </row>
    <row r="47" spans="2:28" s="16" customFormat="1" hidden="1" x14ac:dyDescent="0.25">
      <c r="B47" s="58">
        <v>27.44</v>
      </c>
      <c r="C47" s="58" t="s">
        <v>233</v>
      </c>
      <c r="D47" s="58" t="s">
        <v>112</v>
      </c>
      <c r="E47" s="58"/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f t="shared" si="6"/>
        <v>0</v>
      </c>
      <c r="V47" s="58">
        <f t="shared" si="1"/>
        <v>0</v>
      </c>
      <c r="W47" s="58">
        <f t="shared" si="2"/>
        <v>0</v>
      </c>
      <c r="X47" s="58">
        <f t="shared" si="3"/>
        <v>0</v>
      </c>
      <c r="Y47" s="58">
        <f t="shared" si="4"/>
        <v>0</v>
      </c>
      <c r="Z47" s="58">
        <f t="shared" si="5"/>
        <v>0</v>
      </c>
    </row>
    <row r="48" spans="2:28" s="16" customFormat="1" hidden="1" x14ac:dyDescent="0.25">
      <c r="B48" s="58">
        <v>27.45</v>
      </c>
      <c r="C48" s="58" t="s">
        <v>234</v>
      </c>
      <c r="D48" s="58" t="s">
        <v>145</v>
      </c>
      <c r="E48" s="58"/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  <c r="R48" s="59">
        <v>0</v>
      </c>
      <c r="S48" s="59">
        <v>0</v>
      </c>
      <c r="T48" s="59">
        <v>0</v>
      </c>
      <c r="U48" s="59">
        <f t="shared" si="6"/>
        <v>0</v>
      </c>
      <c r="V48" s="58">
        <f t="shared" si="1"/>
        <v>0</v>
      </c>
      <c r="W48" s="58">
        <f t="shared" si="2"/>
        <v>0</v>
      </c>
      <c r="X48" s="58">
        <f t="shared" si="3"/>
        <v>0</v>
      </c>
      <c r="Y48" s="58">
        <f t="shared" si="4"/>
        <v>0</v>
      </c>
      <c r="Z48" s="58">
        <f t="shared" si="5"/>
        <v>0</v>
      </c>
      <c r="AA48" s="16">
        <v>3</v>
      </c>
      <c r="AB48" s="16">
        <v>0</v>
      </c>
    </row>
    <row r="49" spans="2:26" s="16" customFormat="1" x14ac:dyDescent="0.25">
      <c r="B49" s="52">
        <v>27.46</v>
      </c>
      <c r="C49" s="52" t="s">
        <v>235</v>
      </c>
      <c r="D49" s="52" t="s">
        <v>154</v>
      </c>
      <c r="E49" s="52"/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1</v>
      </c>
      <c r="Q49" s="53">
        <v>0</v>
      </c>
      <c r="R49" s="53">
        <v>0</v>
      </c>
      <c r="S49" s="53">
        <v>0</v>
      </c>
      <c r="T49" s="53">
        <v>0</v>
      </c>
      <c r="U49" s="53">
        <f t="shared" si="6"/>
        <v>1</v>
      </c>
      <c r="V49" s="52">
        <f t="shared" si="1"/>
        <v>0</v>
      </c>
      <c r="W49" s="52">
        <f t="shared" si="2"/>
        <v>1</v>
      </c>
      <c r="X49" s="52">
        <f t="shared" si="3"/>
        <v>0</v>
      </c>
      <c r="Y49" s="52">
        <f t="shared" si="4"/>
        <v>0</v>
      </c>
      <c r="Z49" s="52">
        <f t="shared" si="5"/>
        <v>0</v>
      </c>
    </row>
    <row r="50" spans="2:26" s="16" customFormat="1" x14ac:dyDescent="0.25">
      <c r="B50" s="52">
        <v>27.47</v>
      </c>
      <c r="C50" s="52" t="s">
        <v>236</v>
      </c>
      <c r="D50" s="52" t="s">
        <v>278</v>
      </c>
      <c r="E50" s="52"/>
      <c r="F50" s="53">
        <v>1</v>
      </c>
      <c r="G50" s="53">
        <v>0</v>
      </c>
      <c r="H50" s="53">
        <v>1</v>
      </c>
      <c r="I50" s="53">
        <v>1</v>
      </c>
      <c r="J50" s="53">
        <v>0</v>
      </c>
      <c r="K50" s="53">
        <v>1</v>
      </c>
      <c r="L50" s="53">
        <v>1</v>
      </c>
      <c r="M50" s="53">
        <v>0</v>
      </c>
      <c r="N50" s="53">
        <v>1</v>
      </c>
      <c r="O50" s="53">
        <v>1</v>
      </c>
      <c r="P50" s="53">
        <v>0</v>
      </c>
      <c r="Q50" s="53">
        <v>0</v>
      </c>
      <c r="R50" s="53">
        <v>1</v>
      </c>
      <c r="S50" s="53">
        <v>1</v>
      </c>
      <c r="T50" s="53">
        <v>0</v>
      </c>
      <c r="U50" s="53">
        <f>SUM(F50:T50)</f>
        <v>9</v>
      </c>
      <c r="V50" s="52">
        <f t="shared" si="1"/>
        <v>0</v>
      </c>
      <c r="W50" s="52">
        <f t="shared" si="2"/>
        <v>4</v>
      </c>
      <c r="X50" s="52">
        <f t="shared" si="3"/>
        <v>0</v>
      </c>
      <c r="Y50" s="52">
        <f t="shared" si="4"/>
        <v>5</v>
      </c>
      <c r="Z50" s="52">
        <f t="shared" si="5"/>
        <v>0</v>
      </c>
    </row>
    <row r="51" spans="2:26" s="16" customFormat="1" x14ac:dyDescent="0.25">
      <c r="B51" s="52">
        <v>27.48</v>
      </c>
      <c r="C51" s="52" t="s">
        <v>237</v>
      </c>
      <c r="D51" s="52" t="s">
        <v>113</v>
      </c>
      <c r="E51" s="52"/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1</v>
      </c>
      <c r="Q51" s="53">
        <v>0</v>
      </c>
      <c r="R51" s="53">
        <v>0</v>
      </c>
      <c r="S51" s="53">
        <v>0</v>
      </c>
      <c r="T51" s="53">
        <v>0</v>
      </c>
      <c r="U51" s="53">
        <f>SUM(F51:T51)</f>
        <v>1</v>
      </c>
      <c r="V51" s="52">
        <f t="shared" si="1"/>
        <v>0</v>
      </c>
      <c r="W51" s="52">
        <f t="shared" si="2"/>
        <v>1</v>
      </c>
      <c r="X51" s="52">
        <f t="shared" si="3"/>
        <v>0</v>
      </c>
      <c r="Y51" s="52">
        <f t="shared" si="4"/>
        <v>0</v>
      </c>
      <c r="Z51" s="52">
        <f t="shared" si="5"/>
        <v>0</v>
      </c>
    </row>
    <row r="52" spans="2:26" s="16" customFormat="1" x14ac:dyDescent="0.25">
      <c r="B52" s="52">
        <v>27.49</v>
      </c>
      <c r="C52" s="52" t="s">
        <v>238</v>
      </c>
      <c r="D52" s="52" t="s">
        <v>155</v>
      </c>
      <c r="E52" s="52"/>
      <c r="F52" s="53">
        <v>1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f>SUM(F52:T52)</f>
        <v>1</v>
      </c>
      <c r="V52" s="52">
        <f t="shared" si="1"/>
        <v>0</v>
      </c>
      <c r="W52" s="52">
        <f t="shared" si="2"/>
        <v>0</v>
      </c>
      <c r="X52" s="52">
        <f t="shared" si="3"/>
        <v>0</v>
      </c>
      <c r="Y52" s="52">
        <f t="shared" si="4"/>
        <v>1</v>
      </c>
      <c r="Z52" s="52">
        <f t="shared" si="5"/>
        <v>0</v>
      </c>
    </row>
    <row r="53" spans="2:26" s="16" customFormat="1" x14ac:dyDescent="0.25">
      <c r="B53" s="57">
        <v>27.5</v>
      </c>
      <c r="C53" s="52" t="s">
        <v>239</v>
      </c>
      <c r="D53" s="52" t="s">
        <v>164</v>
      </c>
      <c r="E53" s="52"/>
      <c r="F53" s="53">
        <v>1</v>
      </c>
      <c r="G53" s="53">
        <v>0</v>
      </c>
      <c r="H53" s="53">
        <v>0</v>
      </c>
      <c r="I53" s="53">
        <v>0</v>
      </c>
      <c r="J53" s="53">
        <v>0</v>
      </c>
      <c r="K53" s="53">
        <v>1</v>
      </c>
      <c r="L53" s="53">
        <v>0</v>
      </c>
      <c r="M53" s="53">
        <v>1</v>
      </c>
      <c r="N53" s="53">
        <v>1</v>
      </c>
      <c r="O53" s="53">
        <v>0</v>
      </c>
      <c r="P53" s="53">
        <v>0</v>
      </c>
      <c r="Q53" s="53">
        <v>0</v>
      </c>
      <c r="R53" s="53">
        <v>1</v>
      </c>
      <c r="S53" s="53">
        <v>1</v>
      </c>
      <c r="T53" s="53">
        <v>1</v>
      </c>
      <c r="U53" s="53">
        <f>SUM(F53:T53)</f>
        <v>7</v>
      </c>
      <c r="V53" s="52">
        <f t="shared" si="1"/>
        <v>0</v>
      </c>
      <c r="W53" s="52">
        <f t="shared" si="2"/>
        <v>3</v>
      </c>
      <c r="X53" s="52">
        <f t="shared" si="3"/>
        <v>0</v>
      </c>
      <c r="Y53" s="52">
        <f t="shared" si="4"/>
        <v>4</v>
      </c>
      <c r="Z53" s="52">
        <f t="shared" si="5"/>
        <v>0</v>
      </c>
    </row>
    <row r="54" spans="2:26" s="16" customFormat="1" x14ac:dyDescent="0.25">
      <c r="B54" s="52">
        <v>27.51</v>
      </c>
      <c r="C54" s="52" t="s">
        <v>240</v>
      </c>
      <c r="D54" s="52" t="s">
        <v>114</v>
      </c>
      <c r="E54" s="52"/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0</v>
      </c>
      <c r="N54" s="53">
        <v>0</v>
      </c>
      <c r="O54" s="53">
        <v>0</v>
      </c>
      <c r="P54" s="53">
        <v>1</v>
      </c>
      <c r="Q54" s="53">
        <v>0</v>
      </c>
      <c r="R54" s="53">
        <v>0</v>
      </c>
      <c r="S54" s="53">
        <v>0</v>
      </c>
      <c r="T54" s="53">
        <v>0</v>
      </c>
      <c r="U54" s="53">
        <f>SUM(F54:T54)</f>
        <v>1</v>
      </c>
      <c r="V54" s="52">
        <f t="shared" si="1"/>
        <v>0</v>
      </c>
      <c r="W54" s="52">
        <f t="shared" si="2"/>
        <v>1</v>
      </c>
      <c r="X54" s="52">
        <f t="shared" si="3"/>
        <v>0</v>
      </c>
      <c r="Y54" s="52">
        <f t="shared" si="4"/>
        <v>0</v>
      </c>
      <c r="Z54" s="52">
        <f t="shared" si="5"/>
        <v>0</v>
      </c>
    </row>
    <row r="55" spans="2:26" s="16" customFormat="1" x14ac:dyDescent="0.25">
      <c r="B55" s="52">
        <v>27.52</v>
      </c>
      <c r="C55" s="52" t="s">
        <v>241</v>
      </c>
      <c r="D55" s="52" t="s">
        <v>133</v>
      </c>
      <c r="E55" s="52"/>
      <c r="F55" s="53">
        <v>1</v>
      </c>
      <c r="G55" s="53">
        <v>1</v>
      </c>
      <c r="H55" s="53">
        <v>1</v>
      </c>
      <c r="I55" s="53">
        <v>1</v>
      </c>
      <c r="J55" s="53">
        <v>1</v>
      </c>
      <c r="K55" s="53">
        <v>1</v>
      </c>
      <c r="L55" s="53">
        <v>1</v>
      </c>
      <c r="M55" s="53">
        <v>1</v>
      </c>
      <c r="N55" s="53">
        <v>1</v>
      </c>
      <c r="O55" s="53">
        <v>1</v>
      </c>
      <c r="P55" s="53">
        <v>0</v>
      </c>
      <c r="Q55" s="53">
        <v>1</v>
      </c>
      <c r="R55" s="53">
        <v>1</v>
      </c>
      <c r="S55" s="53">
        <v>1</v>
      </c>
      <c r="T55" s="53">
        <v>1</v>
      </c>
      <c r="U55" s="53">
        <f t="shared" ref="U55:U61" si="7">SUM(F55:T55)</f>
        <v>14</v>
      </c>
      <c r="V55" s="52">
        <f t="shared" si="1"/>
        <v>0</v>
      </c>
      <c r="W55" s="52">
        <f t="shared" si="2"/>
        <v>6</v>
      </c>
      <c r="X55" s="52">
        <f t="shared" si="3"/>
        <v>0</v>
      </c>
      <c r="Y55" s="52">
        <f t="shared" si="4"/>
        <v>8</v>
      </c>
      <c r="Z55" s="52">
        <f t="shared" si="5"/>
        <v>0</v>
      </c>
    </row>
    <row r="56" spans="2:26" s="16" customFormat="1" x14ac:dyDescent="0.25">
      <c r="B56" s="52">
        <v>27.53</v>
      </c>
      <c r="C56" s="52" t="s">
        <v>242</v>
      </c>
      <c r="D56" s="52" t="s">
        <v>115</v>
      </c>
      <c r="E56" s="52"/>
      <c r="F56" s="53">
        <v>1</v>
      </c>
      <c r="G56" s="53">
        <v>0</v>
      </c>
      <c r="H56" s="53">
        <v>1</v>
      </c>
      <c r="I56" s="53">
        <v>1</v>
      </c>
      <c r="J56" s="53">
        <v>0</v>
      </c>
      <c r="K56" s="53">
        <v>1</v>
      </c>
      <c r="L56" s="53">
        <v>1</v>
      </c>
      <c r="M56" s="53">
        <v>0</v>
      </c>
      <c r="N56" s="53">
        <v>1</v>
      </c>
      <c r="O56" s="53">
        <v>1</v>
      </c>
      <c r="P56" s="53">
        <v>0</v>
      </c>
      <c r="Q56" s="53">
        <v>0</v>
      </c>
      <c r="R56" s="53">
        <v>1</v>
      </c>
      <c r="S56" s="53">
        <v>1</v>
      </c>
      <c r="T56" s="53">
        <v>0</v>
      </c>
      <c r="U56" s="53">
        <f t="shared" si="7"/>
        <v>9</v>
      </c>
      <c r="V56" s="52">
        <f t="shared" si="1"/>
        <v>0</v>
      </c>
      <c r="W56" s="52">
        <f t="shared" si="2"/>
        <v>4</v>
      </c>
      <c r="X56" s="52">
        <f t="shared" si="3"/>
        <v>0</v>
      </c>
      <c r="Y56" s="52">
        <f t="shared" si="4"/>
        <v>5</v>
      </c>
      <c r="Z56" s="52">
        <f t="shared" si="5"/>
        <v>0</v>
      </c>
    </row>
    <row r="57" spans="2:26" s="16" customFormat="1" x14ac:dyDescent="0.25">
      <c r="B57" s="52">
        <v>27.54</v>
      </c>
      <c r="C57" s="52" t="s">
        <v>243</v>
      </c>
      <c r="D57" s="52" t="s">
        <v>21</v>
      </c>
      <c r="E57" s="52"/>
      <c r="F57" s="53">
        <v>1</v>
      </c>
      <c r="G57" s="53">
        <v>0</v>
      </c>
      <c r="H57" s="53">
        <v>1</v>
      </c>
      <c r="I57" s="53">
        <v>1</v>
      </c>
      <c r="J57" s="53">
        <v>0</v>
      </c>
      <c r="K57" s="53">
        <v>1</v>
      </c>
      <c r="L57" s="53">
        <v>1</v>
      </c>
      <c r="M57" s="53">
        <v>0</v>
      </c>
      <c r="N57" s="53">
        <v>1</v>
      </c>
      <c r="O57" s="53">
        <v>1</v>
      </c>
      <c r="P57" s="53">
        <v>0</v>
      </c>
      <c r="Q57" s="53">
        <v>1</v>
      </c>
      <c r="R57" s="53">
        <v>1</v>
      </c>
      <c r="S57" s="53">
        <v>1</v>
      </c>
      <c r="T57" s="53">
        <v>0</v>
      </c>
      <c r="U57" s="53">
        <f t="shared" si="7"/>
        <v>10</v>
      </c>
      <c r="V57" s="52">
        <f t="shared" si="1"/>
        <v>0</v>
      </c>
      <c r="W57" s="52">
        <f t="shared" si="2"/>
        <v>5</v>
      </c>
      <c r="X57" s="52">
        <f t="shared" si="3"/>
        <v>0</v>
      </c>
      <c r="Y57" s="52">
        <f t="shared" si="4"/>
        <v>5</v>
      </c>
      <c r="Z57" s="52">
        <f t="shared" si="5"/>
        <v>0</v>
      </c>
    </row>
    <row r="58" spans="2:26" s="16" customFormat="1" x14ac:dyDescent="0.25">
      <c r="B58" s="52">
        <v>27.55</v>
      </c>
      <c r="C58" s="53" t="s">
        <v>244</v>
      </c>
      <c r="D58" s="69" t="s">
        <v>116</v>
      </c>
      <c r="E58" s="53"/>
      <c r="F58" s="53">
        <v>2</v>
      </c>
      <c r="G58" s="53">
        <v>0</v>
      </c>
      <c r="H58" s="53">
        <v>2</v>
      </c>
      <c r="I58" s="53">
        <v>0</v>
      </c>
      <c r="J58" s="53">
        <v>0</v>
      </c>
      <c r="K58" s="53">
        <v>2</v>
      </c>
      <c r="L58" s="53">
        <v>0</v>
      </c>
      <c r="M58" s="53">
        <v>0</v>
      </c>
      <c r="N58" s="53">
        <v>2</v>
      </c>
      <c r="O58" s="53">
        <v>0</v>
      </c>
      <c r="P58" s="53">
        <v>0</v>
      </c>
      <c r="Q58" s="53">
        <v>0</v>
      </c>
      <c r="R58" s="53">
        <v>2</v>
      </c>
      <c r="S58" s="53">
        <v>0</v>
      </c>
      <c r="T58" s="53">
        <v>0</v>
      </c>
      <c r="U58" s="53">
        <f t="shared" si="7"/>
        <v>10</v>
      </c>
      <c r="V58" s="52">
        <f t="shared" ref="V58:V61" si="8">E58*U58</f>
        <v>0</v>
      </c>
      <c r="W58" s="52">
        <f t="shared" si="2"/>
        <v>4</v>
      </c>
      <c r="X58" s="52">
        <f t="shared" ref="X58:X61" si="9">(K58+L58+M58+N58+O58+P58+Q58)*E58</f>
        <v>0</v>
      </c>
      <c r="Y58" s="52">
        <f t="shared" si="4"/>
        <v>6</v>
      </c>
      <c r="Z58" s="52">
        <f t="shared" ref="Z58:Z61" si="10">(F58+G58+H58+I58+J58+R58+S58+T58)*E58</f>
        <v>0</v>
      </c>
    </row>
    <row r="59" spans="2:26" s="16" customFormat="1" x14ac:dyDescent="0.25">
      <c r="B59" s="52">
        <v>27.56</v>
      </c>
      <c r="C59" s="53" t="s">
        <v>245</v>
      </c>
      <c r="D59" s="69" t="s">
        <v>117</v>
      </c>
      <c r="E59" s="53"/>
      <c r="F59" s="53">
        <v>2</v>
      </c>
      <c r="G59" s="53">
        <v>0</v>
      </c>
      <c r="H59" s="53">
        <v>2</v>
      </c>
      <c r="I59" s="53">
        <v>0</v>
      </c>
      <c r="J59" s="53">
        <v>0</v>
      </c>
      <c r="K59" s="53">
        <v>2</v>
      </c>
      <c r="L59" s="53">
        <v>0</v>
      </c>
      <c r="M59" s="53">
        <v>0</v>
      </c>
      <c r="N59" s="53">
        <v>2</v>
      </c>
      <c r="O59" s="53">
        <v>0</v>
      </c>
      <c r="P59" s="53">
        <v>0</v>
      </c>
      <c r="Q59" s="53">
        <v>0</v>
      </c>
      <c r="R59" s="53">
        <v>2</v>
      </c>
      <c r="S59" s="53">
        <v>0</v>
      </c>
      <c r="T59" s="53">
        <v>0</v>
      </c>
      <c r="U59" s="53">
        <f t="shared" si="7"/>
        <v>10</v>
      </c>
      <c r="V59" s="52">
        <f t="shared" si="8"/>
        <v>0</v>
      </c>
      <c r="W59" s="52">
        <f t="shared" si="2"/>
        <v>4</v>
      </c>
      <c r="X59" s="52">
        <f t="shared" si="9"/>
        <v>0</v>
      </c>
      <c r="Y59" s="52">
        <f t="shared" si="4"/>
        <v>6</v>
      </c>
      <c r="Z59" s="52">
        <f t="shared" si="10"/>
        <v>0</v>
      </c>
    </row>
    <row r="60" spans="2:26" s="16" customFormat="1" x14ac:dyDescent="0.25">
      <c r="B60" s="52">
        <v>27.57</v>
      </c>
      <c r="C60" s="53" t="s">
        <v>246</v>
      </c>
      <c r="D60" s="69" t="s">
        <v>118</v>
      </c>
      <c r="E60" s="53"/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4</v>
      </c>
      <c r="Q60" s="53">
        <v>0</v>
      </c>
      <c r="R60" s="53">
        <v>0</v>
      </c>
      <c r="S60" s="53">
        <v>0</v>
      </c>
      <c r="T60" s="53">
        <v>0</v>
      </c>
      <c r="U60" s="53">
        <f t="shared" si="7"/>
        <v>4</v>
      </c>
      <c r="V60" s="52">
        <f t="shared" si="8"/>
        <v>0</v>
      </c>
      <c r="W60" s="52">
        <f t="shared" si="2"/>
        <v>4</v>
      </c>
      <c r="X60" s="52">
        <f t="shared" si="9"/>
        <v>0</v>
      </c>
      <c r="Y60" s="52">
        <f t="shared" si="4"/>
        <v>0</v>
      </c>
      <c r="Z60" s="52">
        <f t="shared" si="10"/>
        <v>0</v>
      </c>
    </row>
    <row r="61" spans="2:26" x14ac:dyDescent="0.25">
      <c r="B61" s="3"/>
      <c r="F61" s="12"/>
      <c r="G61" s="12"/>
      <c r="I61" s="12"/>
      <c r="J61" s="12"/>
      <c r="K61" s="12"/>
      <c r="L61" s="12"/>
      <c r="M61" s="12"/>
      <c r="O61" s="12"/>
      <c r="P61" s="12"/>
      <c r="Q61" s="12"/>
      <c r="R61" s="12"/>
      <c r="S61" s="12"/>
      <c r="T61" s="12"/>
      <c r="U61" s="49">
        <f t="shared" si="7"/>
        <v>0</v>
      </c>
      <c r="V61" s="3">
        <f t="shared" si="8"/>
        <v>0</v>
      </c>
      <c r="W61" s="3">
        <f t="shared" si="2"/>
        <v>0</v>
      </c>
      <c r="X61" s="3">
        <f t="shared" si="9"/>
        <v>0</v>
      </c>
      <c r="Y61" s="3">
        <f t="shared" si="4"/>
        <v>0</v>
      </c>
      <c r="Z61" s="3">
        <f t="shared" si="10"/>
        <v>0</v>
      </c>
    </row>
    <row r="62" spans="2:26" x14ac:dyDescent="0.25">
      <c r="F62" s="12"/>
      <c r="G62" s="12"/>
      <c r="I62" s="12"/>
      <c r="J62" s="12"/>
      <c r="K62" s="12"/>
      <c r="L62" s="12"/>
      <c r="M62" s="12"/>
      <c r="O62" s="12"/>
      <c r="P62" s="12"/>
      <c r="Q62" s="12"/>
      <c r="R62" s="12"/>
      <c r="S62" s="12"/>
      <c r="T62" s="12"/>
      <c r="U62" s="49"/>
      <c r="V62" s="5" t="s">
        <v>177</v>
      </c>
      <c r="W62" s="5"/>
      <c r="X62" s="5" t="s">
        <v>177</v>
      </c>
      <c r="Y62" s="5"/>
      <c r="Z62" s="5" t="s">
        <v>177</v>
      </c>
    </row>
    <row r="63" spans="2:26" x14ac:dyDescent="0.25">
      <c r="E63" s="73" t="s">
        <v>178</v>
      </c>
      <c r="F63" s="74"/>
      <c r="G63" s="46">
        <f>V63</f>
        <v>0</v>
      </c>
      <c r="U63" s="50"/>
      <c r="V63" s="38">
        <f>SUM(V4:V62)</f>
        <v>0</v>
      </c>
      <c r="W63" s="33"/>
      <c r="X63" s="39">
        <f>SUM(X4:X62)</f>
        <v>0</v>
      </c>
      <c r="Y63" s="3"/>
      <c r="Z63" s="39">
        <f>SUM(Z4:Z62)</f>
        <v>0</v>
      </c>
    </row>
    <row r="64" spans="2:26" x14ac:dyDescent="0.25">
      <c r="E64" s="75" t="s">
        <v>179</v>
      </c>
      <c r="F64" s="76"/>
      <c r="G64" s="44">
        <f>G65-G63</f>
        <v>0</v>
      </c>
    </row>
    <row r="65" spans="1:27" x14ac:dyDescent="0.25">
      <c r="E65" s="77" t="s">
        <v>180</v>
      </c>
      <c r="F65" s="78"/>
      <c r="G65" s="45">
        <f>G63*1.2</f>
        <v>0</v>
      </c>
      <c r="X65" s="34"/>
      <c r="Y65" s="34"/>
      <c r="Z65" s="34"/>
      <c r="AA65" s="11"/>
    </row>
    <row r="66" spans="1:27" x14ac:dyDescent="0.25">
      <c r="G66" s="35"/>
    </row>
    <row r="67" spans="1:27" s="14" customFormat="1" x14ac:dyDescent="0.25">
      <c r="A67"/>
      <c r="B67"/>
      <c r="C67"/>
      <c r="D67"/>
      <c r="E67" s="73" t="s">
        <v>181</v>
      </c>
      <c r="F67" s="74"/>
      <c r="G67" s="43">
        <f>X63</f>
        <v>0</v>
      </c>
      <c r="H67" s="12"/>
      <c r="N67" s="12"/>
      <c r="U67" s="47"/>
      <c r="V67"/>
      <c r="W67"/>
      <c r="X67"/>
      <c r="Y67"/>
    </row>
    <row r="68" spans="1:27" x14ac:dyDescent="0.25">
      <c r="E68" s="75" t="s">
        <v>179</v>
      </c>
      <c r="F68" s="76"/>
      <c r="G68" s="44">
        <f>G69-G67</f>
        <v>0</v>
      </c>
    </row>
    <row r="69" spans="1:27" s="14" customFormat="1" x14ac:dyDescent="0.25">
      <c r="A69"/>
      <c r="B69"/>
      <c r="C69"/>
      <c r="D69"/>
      <c r="E69" s="77" t="s">
        <v>183</v>
      </c>
      <c r="F69" s="78"/>
      <c r="G69" s="45">
        <f>G67*1.2</f>
        <v>0</v>
      </c>
      <c r="H69" s="12"/>
      <c r="N69" s="12"/>
      <c r="U69" s="47"/>
      <c r="V69"/>
      <c r="W69"/>
      <c r="X69"/>
      <c r="Y69"/>
    </row>
    <row r="70" spans="1:27" x14ac:dyDescent="0.25">
      <c r="G70" s="35"/>
    </row>
    <row r="71" spans="1:27" x14ac:dyDescent="0.25">
      <c r="E71" s="73" t="s">
        <v>182</v>
      </c>
      <c r="F71" s="74"/>
      <c r="G71" s="43">
        <f>Z63</f>
        <v>0</v>
      </c>
    </row>
    <row r="72" spans="1:27" x14ac:dyDescent="0.25">
      <c r="E72" s="75" t="s">
        <v>179</v>
      </c>
      <c r="F72" s="76"/>
      <c r="G72" s="44">
        <f>G73-G71</f>
        <v>0</v>
      </c>
    </row>
    <row r="73" spans="1:27" x14ac:dyDescent="0.25">
      <c r="E73" s="77" t="s">
        <v>184</v>
      </c>
      <c r="F73" s="78"/>
      <c r="G73" s="45">
        <f>G71*1.2</f>
        <v>0</v>
      </c>
    </row>
  </sheetData>
  <mergeCells count="9">
    <mergeCell ref="E71:F71"/>
    <mergeCell ref="E72:F72"/>
    <mergeCell ref="E73:F73"/>
    <mergeCell ref="E63:F63"/>
    <mergeCell ref="E64:F64"/>
    <mergeCell ref="E65:F65"/>
    <mergeCell ref="E67:F67"/>
    <mergeCell ref="E68:F68"/>
    <mergeCell ref="E69:F6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opLeftCell="A7" zoomScale="96" zoomScaleNormal="96" workbookViewId="0">
      <selection activeCell="E5" sqref="E5:S33"/>
    </sheetView>
  </sheetViews>
  <sheetFormatPr baseColWidth="10" defaultRowHeight="15" x14ac:dyDescent="0.25"/>
  <cols>
    <col min="1" max="1" width="10.7109375" style="14" customWidth="1"/>
    <col min="2" max="2" width="5.7109375" bestFit="1" customWidth="1"/>
    <col min="3" max="3" width="27" bestFit="1" customWidth="1"/>
    <col min="4" max="4" width="10.140625" customWidth="1"/>
    <col min="5" max="5" width="6.28515625" style="14" customWidth="1"/>
    <col min="6" max="6" width="11.85546875" style="14" bestFit="1" customWidth="1"/>
    <col min="7" max="7" width="7.28515625" style="14" bestFit="1" customWidth="1"/>
    <col min="8" max="8" width="7.5703125" style="14" bestFit="1" customWidth="1"/>
    <col min="9" max="9" width="8.28515625" style="14" bestFit="1" customWidth="1"/>
    <col min="10" max="10" width="5.85546875" style="14" bestFit="1" customWidth="1"/>
    <col min="11" max="11" width="6.28515625" style="14" bestFit="1" customWidth="1"/>
    <col min="12" max="12" width="7" style="14" bestFit="1" customWidth="1"/>
    <col min="13" max="13" width="4.7109375" style="12" bestFit="1" customWidth="1"/>
    <col min="14" max="14" width="6.28515625" style="14" bestFit="1" customWidth="1"/>
    <col min="15" max="15" width="7.7109375" style="14" bestFit="1" customWidth="1"/>
    <col min="16" max="16" width="5.85546875" style="14" bestFit="1" customWidth="1"/>
    <col min="17" max="17" width="7.7109375" style="14" bestFit="1" customWidth="1"/>
    <col min="18" max="18" width="8.42578125" style="14" bestFit="1" customWidth="1"/>
    <col min="19" max="19" width="4.7109375" style="14" bestFit="1" customWidth="1"/>
    <col min="20" max="20" width="5.42578125" style="14" bestFit="1" customWidth="1"/>
    <col min="22" max="22" width="6.5703125" bestFit="1" customWidth="1"/>
    <col min="24" max="24" width="6.7109375" bestFit="1" customWidth="1"/>
  </cols>
  <sheetData>
    <row r="1" spans="1:25" x14ac:dyDescent="0.25">
      <c r="E1" s="10"/>
      <c r="F1" s="10"/>
    </row>
    <row r="2" spans="1:25" hidden="1" x14ac:dyDescent="0.25">
      <c r="C2" s="17" t="s">
        <v>169</v>
      </c>
      <c r="E2" s="10"/>
      <c r="F2" s="10"/>
    </row>
    <row r="3" spans="1:25" x14ac:dyDescent="0.25">
      <c r="E3" s="25" t="s">
        <v>166</v>
      </c>
      <c r="F3" s="25" t="s">
        <v>166</v>
      </c>
      <c r="G3" s="25" t="s">
        <v>166</v>
      </c>
      <c r="H3" s="25" t="s">
        <v>166</v>
      </c>
      <c r="I3" s="25" t="s">
        <v>166</v>
      </c>
      <c r="J3" s="27" t="s">
        <v>150</v>
      </c>
      <c r="K3" s="27" t="s">
        <v>150</v>
      </c>
      <c r="L3" s="27" t="s">
        <v>150</v>
      </c>
      <c r="M3" s="27" t="s">
        <v>150</v>
      </c>
      <c r="N3" s="27" t="s">
        <v>150</v>
      </c>
      <c r="O3" s="27" t="s">
        <v>150</v>
      </c>
      <c r="P3" s="26" t="s">
        <v>166</v>
      </c>
      <c r="Q3" s="26" t="s">
        <v>166</v>
      </c>
      <c r="R3" s="26" t="s">
        <v>166</v>
      </c>
      <c r="S3" s="27" t="s">
        <v>150</v>
      </c>
    </row>
    <row r="4" spans="1:25" ht="16.149999999999999" customHeight="1" x14ac:dyDescent="0.25">
      <c r="A4" s="19" t="s">
        <v>165</v>
      </c>
      <c r="B4" s="20" t="s">
        <v>0</v>
      </c>
      <c r="C4" s="20" t="s">
        <v>1</v>
      </c>
      <c r="D4" s="20" t="s">
        <v>63</v>
      </c>
      <c r="E4" s="19" t="s">
        <v>7</v>
      </c>
      <c r="F4" s="19" t="s">
        <v>73</v>
      </c>
      <c r="G4" s="19" t="s">
        <v>8</v>
      </c>
      <c r="H4" s="19" t="s">
        <v>9</v>
      </c>
      <c r="I4" s="19" t="s">
        <v>74</v>
      </c>
      <c r="J4" s="19" t="s">
        <v>10</v>
      </c>
      <c r="K4" s="19" t="s">
        <v>11</v>
      </c>
      <c r="L4" s="19" t="s">
        <v>75</v>
      </c>
      <c r="M4" s="19" t="s">
        <v>12</v>
      </c>
      <c r="N4" s="19" t="s">
        <v>13</v>
      </c>
      <c r="O4" s="19" t="s">
        <v>76</v>
      </c>
      <c r="P4" s="21" t="s">
        <v>14</v>
      </c>
      <c r="Q4" s="19" t="s">
        <v>15</v>
      </c>
      <c r="R4" s="19" t="s">
        <v>77</v>
      </c>
      <c r="S4" s="22" t="s">
        <v>36</v>
      </c>
      <c r="T4" s="19" t="s">
        <v>38</v>
      </c>
      <c r="U4" s="19" t="s">
        <v>61</v>
      </c>
      <c r="V4" s="28" t="s">
        <v>174</v>
      </c>
      <c r="W4" s="28" t="s">
        <v>151</v>
      </c>
      <c r="X4" s="29" t="s">
        <v>176</v>
      </c>
      <c r="Y4" s="29" t="s">
        <v>167</v>
      </c>
    </row>
    <row r="5" spans="1:25" s="16" customFormat="1" x14ac:dyDescent="0.25">
      <c r="A5" s="51">
        <v>28.1</v>
      </c>
      <c r="B5" s="52" t="s">
        <v>247</v>
      </c>
      <c r="C5" s="52" t="s">
        <v>119</v>
      </c>
      <c r="D5" s="52"/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  <c r="O5" s="53">
        <v>0</v>
      </c>
      <c r="P5" s="53">
        <v>0</v>
      </c>
      <c r="Q5" s="53">
        <v>0</v>
      </c>
      <c r="R5" s="53">
        <v>0</v>
      </c>
      <c r="S5" s="54">
        <v>1</v>
      </c>
      <c r="T5" s="53">
        <f>SUM(E5:S5)</f>
        <v>1</v>
      </c>
      <c r="U5" s="53">
        <f>D5*T5</f>
        <v>0</v>
      </c>
      <c r="V5" s="53">
        <f>J5+K5+L5+M5+N5+O5+S5</f>
        <v>1</v>
      </c>
      <c r="W5" s="16">
        <f>(J5+K5+L5+M5+N5+O5+S5)*D5</f>
        <v>0</v>
      </c>
      <c r="X5" s="16">
        <f>E5+F5+G5+H5+I5+P5+Q5+R5</f>
        <v>0</v>
      </c>
      <c r="Y5" s="16">
        <f>(E5+F5+G5+H5+I5+Q5+R5+P5)*D5</f>
        <v>0</v>
      </c>
    </row>
    <row r="6" spans="1:25" s="16" customFormat="1" x14ac:dyDescent="0.25">
      <c r="A6" s="51">
        <v>28.2</v>
      </c>
      <c r="B6" s="52" t="s">
        <v>248</v>
      </c>
      <c r="C6" s="52" t="s">
        <v>120</v>
      </c>
      <c r="D6" s="52"/>
      <c r="E6" s="53">
        <v>1</v>
      </c>
      <c r="F6" s="53">
        <v>0</v>
      </c>
      <c r="G6" s="53">
        <v>1</v>
      </c>
      <c r="H6" s="53">
        <v>1</v>
      </c>
      <c r="I6" s="53">
        <v>0</v>
      </c>
      <c r="J6" s="53">
        <v>1</v>
      </c>
      <c r="K6" s="53">
        <v>1</v>
      </c>
      <c r="L6" s="53">
        <v>0</v>
      </c>
      <c r="M6" s="53">
        <v>1</v>
      </c>
      <c r="N6" s="53">
        <v>1</v>
      </c>
      <c r="O6" s="53">
        <v>0</v>
      </c>
      <c r="P6" s="53">
        <v>1</v>
      </c>
      <c r="Q6" s="53">
        <v>1</v>
      </c>
      <c r="R6" s="53">
        <v>0</v>
      </c>
      <c r="S6" s="54">
        <v>0</v>
      </c>
      <c r="T6" s="53">
        <f t="shared" ref="T6:T33" si="0">SUM(E6:S6)</f>
        <v>9</v>
      </c>
      <c r="U6" s="53">
        <f>D6*T6</f>
        <v>0</v>
      </c>
      <c r="V6" s="53">
        <f t="shared" ref="V6:V33" si="1">J6+K6+L6+M6+N6+O6+S6</f>
        <v>4</v>
      </c>
      <c r="W6" s="16">
        <f t="shared" ref="W6:W33" si="2">(J6+K6+L6+M6+N6+O6+S6)*D6</f>
        <v>0</v>
      </c>
      <c r="X6" s="16">
        <f t="shared" ref="X6:X33" si="3">E6+F6+G6+H6+I6+P6+Q6+R6</f>
        <v>5</v>
      </c>
      <c r="Y6" s="16">
        <f t="shared" ref="Y6:Y33" si="4">(E6+F6+G6+H6+I6+Q6+R6+P6)*D6</f>
        <v>0</v>
      </c>
    </row>
    <row r="7" spans="1:25" s="16" customFormat="1" x14ac:dyDescent="0.25">
      <c r="A7" s="51">
        <v>28.3</v>
      </c>
      <c r="B7" s="52" t="s">
        <v>249</v>
      </c>
      <c r="C7" s="52" t="s">
        <v>121</v>
      </c>
      <c r="D7" s="52"/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  <c r="S7" s="54">
        <v>1</v>
      </c>
      <c r="T7" s="53">
        <f t="shared" si="0"/>
        <v>1</v>
      </c>
      <c r="U7" s="53">
        <f t="shared" ref="U7:U33" si="5">D7*T7</f>
        <v>0</v>
      </c>
      <c r="V7" s="53">
        <f t="shared" si="1"/>
        <v>1</v>
      </c>
      <c r="W7" s="16">
        <f t="shared" si="2"/>
        <v>0</v>
      </c>
      <c r="X7" s="16">
        <f t="shared" si="3"/>
        <v>0</v>
      </c>
      <c r="Y7" s="16">
        <f t="shared" si="4"/>
        <v>0</v>
      </c>
    </row>
    <row r="8" spans="1:25" s="16" customFormat="1" x14ac:dyDescent="0.25">
      <c r="A8" s="51">
        <v>28.4</v>
      </c>
      <c r="B8" s="52" t="s">
        <v>250</v>
      </c>
      <c r="C8" s="52" t="s">
        <v>122</v>
      </c>
      <c r="D8" s="52"/>
      <c r="E8" s="53">
        <v>1</v>
      </c>
      <c r="F8" s="53">
        <v>0</v>
      </c>
      <c r="G8" s="53">
        <v>1</v>
      </c>
      <c r="H8" s="53">
        <v>0</v>
      </c>
      <c r="I8" s="53">
        <v>0</v>
      </c>
      <c r="J8" s="53">
        <v>1</v>
      </c>
      <c r="K8" s="53">
        <v>1</v>
      </c>
      <c r="L8" s="53"/>
      <c r="M8" s="53">
        <v>1</v>
      </c>
      <c r="N8" s="53">
        <v>1</v>
      </c>
      <c r="O8" s="53">
        <v>0</v>
      </c>
      <c r="P8" s="53">
        <v>1</v>
      </c>
      <c r="Q8" s="53">
        <v>1</v>
      </c>
      <c r="R8" s="53">
        <v>0</v>
      </c>
      <c r="S8" s="54">
        <v>1</v>
      </c>
      <c r="T8" s="53">
        <f t="shared" si="0"/>
        <v>9</v>
      </c>
      <c r="U8" s="53">
        <f t="shared" si="5"/>
        <v>0</v>
      </c>
      <c r="V8" s="53">
        <f t="shared" si="1"/>
        <v>5</v>
      </c>
      <c r="W8" s="16">
        <f t="shared" si="2"/>
        <v>0</v>
      </c>
      <c r="X8" s="16">
        <f t="shared" si="3"/>
        <v>4</v>
      </c>
      <c r="Y8" s="16">
        <f t="shared" si="4"/>
        <v>0</v>
      </c>
    </row>
    <row r="9" spans="1:25" s="16" customFormat="1" x14ac:dyDescent="0.25">
      <c r="A9" s="51">
        <v>28.5</v>
      </c>
      <c r="B9" s="52" t="s">
        <v>251</v>
      </c>
      <c r="C9" s="52" t="s">
        <v>83</v>
      </c>
      <c r="D9" s="52"/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4">
        <v>1</v>
      </c>
      <c r="T9" s="53">
        <f t="shared" si="0"/>
        <v>1</v>
      </c>
      <c r="U9" s="53">
        <f t="shared" si="5"/>
        <v>0</v>
      </c>
      <c r="V9" s="53">
        <f t="shared" si="1"/>
        <v>1</v>
      </c>
      <c r="W9" s="16">
        <f t="shared" si="2"/>
        <v>0</v>
      </c>
      <c r="X9" s="16">
        <f t="shared" si="3"/>
        <v>0</v>
      </c>
      <c r="Y9" s="16">
        <f t="shared" si="4"/>
        <v>0</v>
      </c>
    </row>
    <row r="10" spans="1:25" s="16" customFormat="1" x14ac:dyDescent="0.25">
      <c r="A10" s="51">
        <v>28.6</v>
      </c>
      <c r="B10" s="52" t="s">
        <v>252</v>
      </c>
      <c r="C10" s="52" t="s">
        <v>84</v>
      </c>
      <c r="D10" s="52"/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4">
        <v>1</v>
      </c>
      <c r="T10" s="53">
        <f t="shared" si="0"/>
        <v>1</v>
      </c>
      <c r="U10" s="53">
        <f t="shared" si="5"/>
        <v>0</v>
      </c>
      <c r="V10" s="53">
        <f t="shared" si="1"/>
        <v>1</v>
      </c>
      <c r="W10" s="16">
        <f t="shared" si="2"/>
        <v>0</v>
      </c>
      <c r="X10" s="16">
        <f t="shared" si="3"/>
        <v>0</v>
      </c>
      <c r="Y10" s="16">
        <f t="shared" si="4"/>
        <v>0</v>
      </c>
    </row>
    <row r="11" spans="1:25" s="16" customFormat="1" x14ac:dyDescent="0.25">
      <c r="A11" s="51">
        <v>28.7</v>
      </c>
      <c r="B11" s="52" t="s">
        <v>253</v>
      </c>
      <c r="C11" s="52" t="s">
        <v>85</v>
      </c>
      <c r="D11" s="52"/>
      <c r="E11" s="53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4">
        <v>1</v>
      </c>
      <c r="T11" s="53">
        <f t="shared" si="0"/>
        <v>1</v>
      </c>
      <c r="U11" s="53">
        <f t="shared" si="5"/>
        <v>0</v>
      </c>
      <c r="V11" s="53">
        <f t="shared" si="1"/>
        <v>1</v>
      </c>
      <c r="W11" s="16">
        <f t="shared" si="2"/>
        <v>0</v>
      </c>
      <c r="X11" s="16">
        <f t="shared" si="3"/>
        <v>0</v>
      </c>
      <c r="Y11" s="16">
        <f t="shared" si="4"/>
        <v>0</v>
      </c>
    </row>
    <row r="12" spans="1:25" s="16" customFormat="1" x14ac:dyDescent="0.25">
      <c r="A12" s="51">
        <v>28.8</v>
      </c>
      <c r="B12" s="52" t="s">
        <v>254</v>
      </c>
      <c r="C12" s="52" t="s">
        <v>86</v>
      </c>
      <c r="D12" s="52"/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4">
        <v>1</v>
      </c>
      <c r="T12" s="53">
        <f t="shared" si="0"/>
        <v>1</v>
      </c>
      <c r="U12" s="53">
        <f t="shared" si="5"/>
        <v>0</v>
      </c>
      <c r="V12" s="53">
        <f t="shared" si="1"/>
        <v>1</v>
      </c>
      <c r="W12" s="16">
        <f t="shared" si="2"/>
        <v>0</v>
      </c>
      <c r="X12" s="16">
        <f t="shared" si="3"/>
        <v>0</v>
      </c>
      <c r="Y12" s="16">
        <f t="shared" si="4"/>
        <v>0</v>
      </c>
    </row>
    <row r="13" spans="1:25" s="16" customFormat="1" x14ac:dyDescent="0.25">
      <c r="A13" s="51">
        <v>28.9</v>
      </c>
      <c r="B13" s="52" t="s">
        <v>255</v>
      </c>
      <c r="C13" s="52" t="s">
        <v>40</v>
      </c>
      <c r="D13" s="52"/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4">
        <v>1</v>
      </c>
      <c r="T13" s="53">
        <f t="shared" si="0"/>
        <v>1</v>
      </c>
      <c r="U13" s="53">
        <f t="shared" si="5"/>
        <v>0</v>
      </c>
      <c r="V13" s="53">
        <f t="shared" si="1"/>
        <v>1</v>
      </c>
      <c r="W13" s="16">
        <f t="shared" si="2"/>
        <v>0</v>
      </c>
      <c r="X13" s="16">
        <f t="shared" si="3"/>
        <v>0</v>
      </c>
      <c r="Y13" s="16">
        <f t="shared" si="4"/>
        <v>0</v>
      </c>
    </row>
    <row r="14" spans="1:25" s="16" customFormat="1" x14ac:dyDescent="0.25">
      <c r="A14" s="51">
        <v>28.27</v>
      </c>
      <c r="B14" s="52" t="s">
        <v>256</v>
      </c>
      <c r="C14" s="52" t="s">
        <v>144</v>
      </c>
      <c r="D14" s="52"/>
      <c r="E14" s="53">
        <v>1</v>
      </c>
      <c r="F14" s="53">
        <v>0</v>
      </c>
      <c r="G14" s="53">
        <v>1</v>
      </c>
      <c r="H14" s="53">
        <v>4</v>
      </c>
      <c r="I14" s="53">
        <v>0</v>
      </c>
      <c r="J14" s="53">
        <v>1</v>
      </c>
      <c r="K14" s="53">
        <v>1</v>
      </c>
      <c r="L14" s="53">
        <v>0</v>
      </c>
      <c r="M14" s="53">
        <v>1</v>
      </c>
      <c r="N14" s="53">
        <v>1</v>
      </c>
      <c r="O14" s="53">
        <v>0</v>
      </c>
      <c r="P14" s="53">
        <v>1</v>
      </c>
      <c r="Q14" s="53">
        <v>1</v>
      </c>
      <c r="R14" s="53">
        <v>0</v>
      </c>
      <c r="S14" s="54">
        <v>0</v>
      </c>
      <c r="T14" s="53">
        <f t="shared" si="0"/>
        <v>12</v>
      </c>
      <c r="U14" s="53">
        <f t="shared" si="5"/>
        <v>0</v>
      </c>
      <c r="V14" s="53">
        <f t="shared" si="1"/>
        <v>4</v>
      </c>
      <c r="W14" s="16">
        <f t="shared" si="2"/>
        <v>0</v>
      </c>
      <c r="X14" s="16">
        <f t="shared" si="3"/>
        <v>8</v>
      </c>
      <c r="Y14" s="16">
        <f t="shared" si="4"/>
        <v>0</v>
      </c>
    </row>
    <row r="15" spans="1:25" s="16" customFormat="1" x14ac:dyDescent="0.25">
      <c r="A15" s="55">
        <v>28.1</v>
      </c>
      <c r="B15" s="52" t="s">
        <v>257</v>
      </c>
      <c r="C15" s="52" t="s">
        <v>123</v>
      </c>
      <c r="D15" s="52"/>
      <c r="E15" s="53">
        <v>4</v>
      </c>
      <c r="F15" s="53">
        <v>0</v>
      </c>
      <c r="G15" s="53">
        <v>4</v>
      </c>
      <c r="H15" s="53">
        <v>4</v>
      </c>
      <c r="I15" s="53">
        <v>0</v>
      </c>
      <c r="J15" s="53">
        <v>4</v>
      </c>
      <c r="K15" s="53">
        <v>4</v>
      </c>
      <c r="L15" s="53">
        <v>0</v>
      </c>
      <c r="M15" s="53">
        <v>4</v>
      </c>
      <c r="N15" s="53">
        <v>4</v>
      </c>
      <c r="O15" s="53">
        <v>0</v>
      </c>
      <c r="P15" s="53">
        <v>4</v>
      </c>
      <c r="Q15" s="53">
        <v>4</v>
      </c>
      <c r="R15" s="53">
        <v>0</v>
      </c>
      <c r="S15" s="54">
        <v>0</v>
      </c>
      <c r="T15" s="53">
        <f t="shared" si="0"/>
        <v>36</v>
      </c>
      <c r="U15" s="53">
        <f t="shared" si="5"/>
        <v>0</v>
      </c>
      <c r="V15" s="53">
        <f t="shared" si="1"/>
        <v>16</v>
      </c>
      <c r="W15" s="16">
        <f t="shared" si="2"/>
        <v>0</v>
      </c>
      <c r="X15" s="16">
        <f t="shared" si="3"/>
        <v>20</v>
      </c>
      <c r="Y15" s="16">
        <f t="shared" si="4"/>
        <v>0</v>
      </c>
    </row>
    <row r="16" spans="1:25" s="16" customFormat="1" x14ac:dyDescent="0.25">
      <c r="A16" s="51">
        <v>28.11</v>
      </c>
      <c r="B16" s="52" t="s">
        <v>258</v>
      </c>
      <c r="C16" s="52" t="s">
        <v>124</v>
      </c>
      <c r="D16" s="52"/>
      <c r="E16" s="53">
        <v>1</v>
      </c>
      <c r="F16" s="53">
        <v>0</v>
      </c>
      <c r="G16" s="53">
        <v>1</v>
      </c>
      <c r="H16" s="53">
        <v>0</v>
      </c>
      <c r="I16" s="53">
        <v>0</v>
      </c>
      <c r="J16" s="53">
        <v>1</v>
      </c>
      <c r="K16" s="53">
        <v>0</v>
      </c>
      <c r="L16" s="53">
        <v>0</v>
      </c>
      <c r="M16" s="53">
        <v>1</v>
      </c>
      <c r="N16" s="53">
        <v>0</v>
      </c>
      <c r="O16" s="53">
        <v>0</v>
      </c>
      <c r="P16" s="53">
        <v>1</v>
      </c>
      <c r="Q16" s="53">
        <v>1</v>
      </c>
      <c r="R16" s="53">
        <v>0</v>
      </c>
      <c r="S16" s="54">
        <v>0</v>
      </c>
      <c r="T16" s="53">
        <f t="shared" si="0"/>
        <v>6</v>
      </c>
      <c r="U16" s="53">
        <f t="shared" si="5"/>
        <v>0</v>
      </c>
      <c r="V16" s="53">
        <f t="shared" si="1"/>
        <v>2</v>
      </c>
      <c r="W16" s="16">
        <f t="shared" si="2"/>
        <v>0</v>
      </c>
      <c r="X16" s="16">
        <f t="shared" si="3"/>
        <v>4</v>
      </c>
      <c r="Y16" s="16">
        <f t="shared" si="4"/>
        <v>0</v>
      </c>
    </row>
    <row r="17" spans="1:25" s="16" customFormat="1" x14ac:dyDescent="0.25">
      <c r="A17" s="51">
        <v>28.12</v>
      </c>
      <c r="B17" s="52" t="s">
        <v>259</v>
      </c>
      <c r="C17" s="52" t="s">
        <v>125</v>
      </c>
      <c r="D17" s="52"/>
      <c r="E17" s="53">
        <v>0</v>
      </c>
      <c r="F17" s="53">
        <v>0</v>
      </c>
      <c r="G17" s="53">
        <v>1</v>
      </c>
      <c r="H17" s="53">
        <v>0</v>
      </c>
      <c r="I17" s="53">
        <v>0</v>
      </c>
      <c r="J17" s="53">
        <v>1</v>
      </c>
      <c r="K17" s="53">
        <v>0</v>
      </c>
      <c r="L17" s="53">
        <v>0</v>
      </c>
      <c r="M17" s="53">
        <v>1</v>
      </c>
      <c r="N17" s="53">
        <v>0</v>
      </c>
      <c r="O17" s="53">
        <v>0</v>
      </c>
      <c r="P17" s="53">
        <v>1</v>
      </c>
      <c r="Q17" s="53">
        <v>0</v>
      </c>
      <c r="R17" s="53">
        <v>0</v>
      </c>
      <c r="S17" s="54">
        <v>0</v>
      </c>
      <c r="T17" s="53">
        <f t="shared" si="0"/>
        <v>4</v>
      </c>
      <c r="U17" s="53">
        <f t="shared" si="5"/>
        <v>0</v>
      </c>
      <c r="V17" s="53">
        <f t="shared" si="1"/>
        <v>2</v>
      </c>
      <c r="W17" s="16">
        <f t="shared" si="2"/>
        <v>0</v>
      </c>
      <c r="X17" s="16">
        <f t="shared" si="3"/>
        <v>2</v>
      </c>
      <c r="Y17" s="16">
        <f t="shared" si="4"/>
        <v>0</v>
      </c>
    </row>
    <row r="18" spans="1:25" s="16" customFormat="1" x14ac:dyDescent="0.25">
      <c r="A18" s="51">
        <v>28.13</v>
      </c>
      <c r="B18" s="52" t="s">
        <v>260</v>
      </c>
      <c r="C18" s="52" t="s">
        <v>126</v>
      </c>
      <c r="D18" s="52"/>
      <c r="E18" s="53">
        <v>1</v>
      </c>
      <c r="F18" s="53">
        <v>0</v>
      </c>
      <c r="G18" s="53">
        <v>1</v>
      </c>
      <c r="H18" s="53">
        <v>0</v>
      </c>
      <c r="I18" s="53">
        <v>0</v>
      </c>
      <c r="J18" s="53">
        <v>1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1</v>
      </c>
      <c r="Q18" s="53">
        <v>0</v>
      </c>
      <c r="R18" s="53">
        <v>0</v>
      </c>
      <c r="S18" s="54">
        <v>1</v>
      </c>
      <c r="T18" s="53">
        <f t="shared" si="0"/>
        <v>5</v>
      </c>
      <c r="U18" s="53">
        <f t="shared" si="5"/>
        <v>0</v>
      </c>
      <c r="V18" s="53">
        <f t="shared" si="1"/>
        <v>2</v>
      </c>
      <c r="W18" s="16">
        <f t="shared" si="2"/>
        <v>0</v>
      </c>
      <c r="X18" s="16">
        <f t="shared" si="3"/>
        <v>3</v>
      </c>
      <c r="Y18" s="16">
        <f t="shared" si="4"/>
        <v>0</v>
      </c>
    </row>
    <row r="19" spans="1:25" s="16" customFormat="1" x14ac:dyDescent="0.25">
      <c r="A19" s="51">
        <v>28.14</v>
      </c>
      <c r="B19" s="52" t="s">
        <v>261</v>
      </c>
      <c r="C19" s="52" t="s">
        <v>127</v>
      </c>
      <c r="D19" s="52"/>
      <c r="E19" s="53">
        <v>1</v>
      </c>
      <c r="F19" s="53">
        <v>0</v>
      </c>
      <c r="G19" s="53">
        <v>1</v>
      </c>
      <c r="H19" s="53">
        <v>0</v>
      </c>
      <c r="I19" s="53">
        <v>0</v>
      </c>
      <c r="J19" s="53">
        <v>1</v>
      </c>
      <c r="K19" s="53">
        <v>0</v>
      </c>
      <c r="L19" s="53">
        <v>0</v>
      </c>
      <c r="M19" s="53">
        <v>1</v>
      </c>
      <c r="N19" s="53">
        <v>0</v>
      </c>
      <c r="O19" s="53">
        <v>0</v>
      </c>
      <c r="P19" s="53">
        <v>1</v>
      </c>
      <c r="Q19" s="53">
        <v>0</v>
      </c>
      <c r="R19" s="53">
        <v>0</v>
      </c>
      <c r="S19" s="54">
        <v>1</v>
      </c>
      <c r="T19" s="53">
        <f t="shared" si="0"/>
        <v>6</v>
      </c>
      <c r="U19" s="53">
        <f t="shared" si="5"/>
        <v>0</v>
      </c>
      <c r="V19" s="53">
        <f t="shared" si="1"/>
        <v>3</v>
      </c>
      <c r="W19" s="16">
        <f t="shared" si="2"/>
        <v>0</v>
      </c>
      <c r="X19" s="16">
        <f t="shared" si="3"/>
        <v>3</v>
      </c>
      <c r="Y19" s="16">
        <f t="shared" si="4"/>
        <v>0</v>
      </c>
    </row>
    <row r="20" spans="1:25" s="16" customFormat="1" x14ac:dyDescent="0.25">
      <c r="A20" s="51">
        <v>28.15</v>
      </c>
      <c r="B20" s="52" t="s">
        <v>262</v>
      </c>
      <c r="C20" s="52" t="s">
        <v>128</v>
      </c>
      <c r="D20" s="52"/>
      <c r="E20" s="53">
        <v>1</v>
      </c>
      <c r="F20" s="53">
        <v>0</v>
      </c>
      <c r="G20" s="53">
        <v>1</v>
      </c>
      <c r="H20" s="53">
        <v>0</v>
      </c>
      <c r="I20" s="53">
        <v>0</v>
      </c>
      <c r="J20" s="53">
        <v>1</v>
      </c>
      <c r="K20" s="53">
        <v>0</v>
      </c>
      <c r="L20" s="53">
        <v>0</v>
      </c>
      <c r="M20" s="53">
        <v>1</v>
      </c>
      <c r="N20" s="53">
        <v>0</v>
      </c>
      <c r="O20" s="53">
        <v>0</v>
      </c>
      <c r="P20" s="53">
        <v>1</v>
      </c>
      <c r="Q20" s="53">
        <v>0</v>
      </c>
      <c r="R20" s="53">
        <v>0</v>
      </c>
      <c r="S20" s="54">
        <v>0</v>
      </c>
      <c r="T20" s="53">
        <f t="shared" si="0"/>
        <v>5</v>
      </c>
      <c r="U20" s="53">
        <f t="shared" si="5"/>
        <v>0</v>
      </c>
      <c r="V20" s="53">
        <f t="shared" si="1"/>
        <v>2</v>
      </c>
      <c r="W20" s="16">
        <f t="shared" si="2"/>
        <v>0</v>
      </c>
      <c r="X20" s="16">
        <f t="shared" si="3"/>
        <v>3</v>
      </c>
      <c r="Y20" s="16">
        <f t="shared" si="4"/>
        <v>0</v>
      </c>
    </row>
    <row r="21" spans="1:25" s="16" customFormat="1" x14ac:dyDescent="0.25">
      <c r="A21" s="51">
        <v>28.16</v>
      </c>
      <c r="B21" s="52" t="s">
        <v>263</v>
      </c>
      <c r="C21" s="52" t="s">
        <v>129</v>
      </c>
      <c r="D21" s="52"/>
      <c r="E21" s="53">
        <v>15</v>
      </c>
      <c r="F21" s="53">
        <v>0</v>
      </c>
      <c r="G21" s="53">
        <v>30</v>
      </c>
      <c r="H21" s="53">
        <v>0</v>
      </c>
      <c r="I21" s="53">
        <v>0</v>
      </c>
      <c r="J21" s="53">
        <v>25</v>
      </c>
      <c r="K21" s="53">
        <v>0</v>
      </c>
      <c r="L21" s="53">
        <v>0</v>
      </c>
      <c r="M21" s="53">
        <v>0</v>
      </c>
      <c r="N21" s="53">
        <v>30</v>
      </c>
      <c r="O21" s="53">
        <v>0</v>
      </c>
      <c r="P21" s="53">
        <v>25</v>
      </c>
      <c r="Q21" s="53">
        <v>0</v>
      </c>
      <c r="R21" s="53">
        <v>0</v>
      </c>
      <c r="S21" s="54">
        <v>0</v>
      </c>
      <c r="T21" s="53">
        <f t="shared" si="0"/>
        <v>125</v>
      </c>
      <c r="U21" s="53">
        <f t="shared" si="5"/>
        <v>0</v>
      </c>
      <c r="V21" s="53">
        <f t="shared" si="1"/>
        <v>55</v>
      </c>
      <c r="W21" s="16">
        <f t="shared" si="2"/>
        <v>0</v>
      </c>
      <c r="X21" s="16">
        <f t="shared" si="3"/>
        <v>70</v>
      </c>
      <c r="Y21" s="16">
        <f t="shared" si="4"/>
        <v>0</v>
      </c>
    </row>
    <row r="22" spans="1:25" s="16" customFormat="1" x14ac:dyDescent="0.25">
      <c r="A22" s="51">
        <v>28.17</v>
      </c>
      <c r="B22" s="52" t="s">
        <v>264</v>
      </c>
      <c r="C22" s="52" t="s">
        <v>130</v>
      </c>
      <c r="D22" s="52"/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4">
        <v>10</v>
      </c>
      <c r="T22" s="53">
        <f t="shared" si="0"/>
        <v>10</v>
      </c>
      <c r="U22" s="53">
        <f t="shared" si="5"/>
        <v>0</v>
      </c>
      <c r="V22" s="53">
        <f t="shared" si="1"/>
        <v>10</v>
      </c>
      <c r="W22" s="16">
        <f t="shared" si="2"/>
        <v>0</v>
      </c>
      <c r="X22" s="16">
        <f t="shared" si="3"/>
        <v>0</v>
      </c>
      <c r="Y22" s="16">
        <f t="shared" si="4"/>
        <v>0</v>
      </c>
    </row>
    <row r="23" spans="1:25" s="16" customFormat="1" x14ac:dyDescent="0.25">
      <c r="A23" s="51">
        <v>28.18</v>
      </c>
      <c r="B23" s="52" t="s">
        <v>265</v>
      </c>
      <c r="C23" s="52" t="s">
        <v>137</v>
      </c>
      <c r="D23" s="52"/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4">
        <v>2</v>
      </c>
      <c r="T23" s="53">
        <f t="shared" si="0"/>
        <v>2</v>
      </c>
      <c r="U23" s="53">
        <f t="shared" si="5"/>
        <v>0</v>
      </c>
      <c r="V23" s="53">
        <f t="shared" si="1"/>
        <v>2</v>
      </c>
      <c r="W23" s="16">
        <f t="shared" si="2"/>
        <v>0</v>
      </c>
      <c r="X23" s="16">
        <f t="shared" si="3"/>
        <v>0</v>
      </c>
      <c r="Y23" s="16">
        <f t="shared" si="4"/>
        <v>0</v>
      </c>
    </row>
    <row r="24" spans="1:25" s="16" customFormat="1" x14ac:dyDescent="0.25">
      <c r="A24" s="51">
        <v>28.19</v>
      </c>
      <c r="B24" s="52" t="s">
        <v>266</v>
      </c>
      <c r="C24" s="52" t="s">
        <v>138</v>
      </c>
      <c r="D24" s="52"/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4">
        <v>4</v>
      </c>
      <c r="T24" s="53">
        <f t="shared" si="0"/>
        <v>4</v>
      </c>
      <c r="U24" s="53">
        <f t="shared" si="5"/>
        <v>0</v>
      </c>
      <c r="V24" s="53">
        <f t="shared" si="1"/>
        <v>4</v>
      </c>
      <c r="W24" s="16">
        <f t="shared" si="2"/>
        <v>0</v>
      </c>
      <c r="X24" s="16">
        <f t="shared" si="3"/>
        <v>0</v>
      </c>
      <c r="Y24" s="16">
        <f t="shared" si="4"/>
        <v>0</v>
      </c>
    </row>
    <row r="25" spans="1:25" s="16" customFormat="1" x14ac:dyDescent="0.25">
      <c r="A25" s="55">
        <v>28.2</v>
      </c>
      <c r="B25" s="52" t="s">
        <v>267</v>
      </c>
      <c r="C25" s="52" t="s">
        <v>139</v>
      </c>
      <c r="D25" s="52"/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4">
        <v>2</v>
      </c>
      <c r="T25" s="53">
        <f t="shared" si="0"/>
        <v>2</v>
      </c>
      <c r="U25" s="53">
        <f t="shared" si="5"/>
        <v>0</v>
      </c>
      <c r="V25" s="53">
        <f t="shared" si="1"/>
        <v>2</v>
      </c>
      <c r="W25" s="16">
        <f t="shared" si="2"/>
        <v>0</v>
      </c>
      <c r="X25" s="16">
        <f t="shared" si="3"/>
        <v>0</v>
      </c>
      <c r="Y25" s="16">
        <f t="shared" si="4"/>
        <v>0</v>
      </c>
    </row>
    <row r="26" spans="1:25" s="16" customFormat="1" x14ac:dyDescent="0.25">
      <c r="A26" s="51">
        <v>28.21</v>
      </c>
      <c r="B26" s="52" t="s">
        <v>268</v>
      </c>
      <c r="C26" s="52" t="s">
        <v>140</v>
      </c>
      <c r="D26" s="52"/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4">
        <v>1</v>
      </c>
      <c r="T26" s="53">
        <f t="shared" si="0"/>
        <v>1</v>
      </c>
      <c r="U26" s="53">
        <f t="shared" si="5"/>
        <v>0</v>
      </c>
      <c r="V26" s="53">
        <f t="shared" si="1"/>
        <v>1</v>
      </c>
      <c r="W26" s="16">
        <f t="shared" si="2"/>
        <v>0</v>
      </c>
      <c r="X26" s="16">
        <f t="shared" si="3"/>
        <v>0</v>
      </c>
      <c r="Y26" s="16">
        <f t="shared" si="4"/>
        <v>0</v>
      </c>
    </row>
    <row r="27" spans="1:25" s="16" customFormat="1" x14ac:dyDescent="0.25">
      <c r="A27" s="51">
        <v>28.22</v>
      </c>
      <c r="B27" s="52" t="s">
        <v>269</v>
      </c>
      <c r="C27" s="52" t="s">
        <v>131</v>
      </c>
      <c r="D27" s="52"/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4">
        <v>2</v>
      </c>
      <c r="T27" s="53">
        <f t="shared" si="0"/>
        <v>2</v>
      </c>
      <c r="U27" s="53">
        <f t="shared" si="5"/>
        <v>0</v>
      </c>
      <c r="V27" s="53">
        <f t="shared" si="1"/>
        <v>2</v>
      </c>
      <c r="W27" s="16">
        <f t="shared" si="2"/>
        <v>0</v>
      </c>
      <c r="X27" s="16">
        <f t="shared" si="3"/>
        <v>0</v>
      </c>
      <c r="Y27" s="16">
        <f t="shared" si="4"/>
        <v>0</v>
      </c>
    </row>
    <row r="28" spans="1:25" s="16" customFormat="1" x14ac:dyDescent="0.25">
      <c r="A28" s="51">
        <v>28.23</v>
      </c>
      <c r="B28" s="52" t="s">
        <v>270</v>
      </c>
      <c r="C28" s="52" t="s">
        <v>132</v>
      </c>
      <c r="D28" s="52"/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4">
        <v>1</v>
      </c>
      <c r="T28" s="53">
        <f t="shared" si="0"/>
        <v>1</v>
      </c>
      <c r="U28" s="53">
        <f t="shared" si="5"/>
        <v>0</v>
      </c>
      <c r="V28" s="53">
        <f t="shared" si="1"/>
        <v>1</v>
      </c>
      <c r="W28" s="16">
        <f t="shared" si="2"/>
        <v>0</v>
      </c>
      <c r="X28" s="16">
        <f t="shared" si="3"/>
        <v>0</v>
      </c>
      <c r="Y28" s="16">
        <f t="shared" si="4"/>
        <v>0</v>
      </c>
    </row>
    <row r="29" spans="1:25" s="16" customFormat="1" x14ac:dyDescent="0.25">
      <c r="A29" s="51">
        <v>28.24</v>
      </c>
      <c r="B29" s="52" t="s">
        <v>271</v>
      </c>
      <c r="C29" s="52" t="s">
        <v>134</v>
      </c>
      <c r="D29" s="52"/>
      <c r="E29" s="53">
        <v>1</v>
      </c>
      <c r="F29" s="53">
        <v>0</v>
      </c>
      <c r="G29" s="53">
        <v>1</v>
      </c>
      <c r="H29" s="53">
        <v>1</v>
      </c>
      <c r="I29" s="53">
        <v>1</v>
      </c>
      <c r="J29" s="53">
        <v>1</v>
      </c>
      <c r="K29" s="53">
        <v>1</v>
      </c>
      <c r="L29" s="53">
        <v>0</v>
      </c>
      <c r="M29" s="53">
        <v>1</v>
      </c>
      <c r="N29" s="53">
        <v>1</v>
      </c>
      <c r="O29" s="53">
        <v>0</v>
      </c>
      <c r="P29" s="53">
        <v>1</v>
      </c>
      <c r="Q29" s="53">
        <v>1</v>
      </c>
      <c r="R29" s="53">
        <v>0</v>
      </c>
      <c r="S29" s="54">
        <v>0</v>
      </c>
      <c r="T29" s="53">
        <f t="shared" si="0"/>
        <v>10</v>
      </c>
      <c r="U29" s="53">
        <f t="shared" si="5"/>
        <v>0</v>
      </c>
      <c r="V29" s="53">
        <f t="shared" si="1"/>
        <v>4</v>
      </c>
      <c r="W29" s="16">
        <f t="shared" si="2"/>
        <v>0</v>
      </c>
      <c r="X29" s="16">
        <f t="shared" si="3"/>
        <v>6</v>
      </c>
      <c r="Y29" s="16">
        <f t="shared" si="4"/>
        <v>0</v>
      </c>
    </row>
    <row r="30" spans="1:25" s="16" customFormat="1" x14ac:dyDescent="0.25">
      <c r="A30" s="51">
        <v>28.25</v>
      </c>
      <c r="B30" s="52" t="s">
        <v>272</v>
      </c>
      <c r="C30" s="52" t="s">
        <v>135</v>
      </c>
      <c r="D30" s="52"/>
      <c r="E30" s="53">
        <v>1</v>
      </c>
      <c r="F30" s="53">
        <v>0</v>
      </c>
      <c r="G30" s="53">
        <v>1</v>
      </c>
      <c r="H30" s="53">
        <v>1</v>
      </c>
      <c r="I30" s="53">
        <v>0</v>
      </c>
      <c r="J30" s="53">
        <v>1</v>
      </c>
      <c r="K30" s="53">
        <v>1</v>
      </c>
      <c r="L30" s="53">
        <v>0</v>
      </c>
      <c r="M30" s="53">
        <v>1</v>
      </c>
      <c r="N30" s="53">
        <v>1</v>
      </c>
      <c r="O30" s="53">
        <v>0</v>
      </c>
      <c r="P30" s="53">
        <v>1</v>
      </c>
      <c r="Q30" s="53">
        <v>1</v>
      </c>
      <c r="R30" s="53">
        <v>0</v>
      </c>
      <c r="S30" s="54">
        <v>1</v>
      </c>
      <c r="T30" s="53">
        <f t="shared" si="0"/>
        <v>10</v>
      </c>
      <c r="U30" s="53">
        <f t="shared" si="5"/>
        <v>0</v>
      </c>
      <c r="V30" s="53">
        <f t="shared" si="1"/>
        <v>5</v>
      </c>
      <c r="W30" s="16">
        <f t="shared" si="2"/>
        <v>0</v>
      </c>
      <c r="X30" s="16">
        <f t="shared" si="3"/>
        <v>5</v>
      </c>
      <c r="Y30" s="16">
        <f t="shared" si="4"/>
        <v>0</v>
      </c>
    </row>
    <row r="31" spans="1:25" s="16" customFormat="1" x14ac:dyDescent="0.25">
      <c r="A31" s="51">
        <v>28.26</v>
      </c>
      <c r="B31" s="52" t="s">
        <v>273</v>
      </c>
      <c r="C31" s="52" t="s">
        <v>136</v>
      </c>
      <c r="D31" s="52"/>
      <c r="E31" s="53">
        <v>1</v>
      </c>
      <c r="F31" s="53">
        <v>0</v>
      </c>
      <c r="G31" s="53">
        <v>1</v>
      </c>
      <c r="H31" s="53">
        <v>1</v>
      </c>
      <c r="I31" s="53">
        <v>0</v>
      </c>
      <c r="J31" s="53">
        <v>1</v>
      </c>
      <c r="K31" s="53">
        <v>1</v>
      </c>
      <c r="L31" s="53">
        <v>0</v>
      </c>
      <c r="M31" s="53">
        <v>1</v>
      </c>
      <c r="N31" s="53">
        <v>1</v>
      </c>
      <c r="O31" s="53">
        <v>0</v>
      </c>
      <c r="P31" s="53">
        <v>1</v>
      </c>
      <c r="Q31" s="53">
        <v>1</v>
      </c>
      <c r="R31" s="53">
        <v>0</v>
      </c>
      <c r="S31" s="54">
        <v>1</v>
      </c>
      <c r="T31" s="53">
        <f t="shared" si="0"/>
        <v>10</v>
      </c>
      <c r="U31" s="53">
        <f t="shared" si="5"/>
        <v>0</v>
      </c>
      <c r="V31" s="53">
        <f t="shared" si="1"/>
        <v>5</v>
      </c>
      <c r="W31" s="16">
        <f t="shared" si="2"/>
        <v>0</v>
      </c>
      <c r="X31" s="16">
        <f t="shared" si="3"/>
        <v>5</v>
      </c>
      <c r="Y31" s="16">
        <f t="shared" si="4"/>
        <v>0</v>
      </c>
    </row>
    <row r="32" spans="1:25" s="16" customFormat="1" x14ac:dyDescent="0.25">
      <c r="A32" s="51">
        <v>28.28</v>
      </c>
      <c r="B32" s="52" t="s">
        <v>274</v>
      </c>
      <c r="C32" s="52" t="s">
        <v>149</v>
      </c>
      <c r="D32" s="52"/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4">
        <v>4</v>
      </c>
      <c r="T32" s="53">
        <f t="shared" si="0"/>
        <v>4</v>
      </c>
      <c r="U32" s="53">
        <f t="shared" si="5"/>
        <v>0</v>
      </c>
      <c r="V32" s="53">
        <f t="shared" si="1"/>
        <v>4</v>
      </c>
      <c r="W32" s="16">
        <f t="shared" si="2"/>
        <v>0</v>
      </c>
      <c r="X32" s="16">
        <f t="shared" si="3"/>
        <v>0</v>
      </c>
      <c r="Y32" s="16">
        <f t="shared" si="4"/>
        <v>0</v>
      </c>
    </row>
    <row r="33" spans="1:25" s="16" customFormat="1" x14ac:dyDescent="0.25">
      <c r="A33" s="51">
        <v>28.29</v>
      </c>
      <c r="B33" s="52" t="s">
        <v>275</v>
      </c>
      <c r="C33" s="52" t="s">
        <v>187</v>
      </c>
      <c r="D33" s="52"/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6</v>
      </c>
      <c r="T33" s="53">
        <f t="shared" si="0"/>
        <v>6</v>
      </c>
      <c r="U33" s="53">
        <f t="shared" si="5"/>
        <v>0</v>
      </c>
      <c r="V33" s="53">
        <f t="shared" si="1"/>
        <v>6</v>
      </c>
      <c r="W33" s="16">
        <f t="shared" si="2"/>
        <v>0</v>
      </c>
      <c r="X33" s="16">
        <f t="shared" si="3"/>
        <v>0</v>
      </c>
      <c r="Y33" s="16">
        <f t="shared" si="4"/>
        <v>0</v>
      </c>
    </row>
    <row r="34" spans="1:25" x14ac:dyDescent="0.25">
      <c r="A34" s="15"/>
      <c r="B34" s="3"/>
      <c r="C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8"/>
      <c r="U34" s="40" t="s">
        <v>177</v>
      </c>
      <c r="V34" s="40"/>
      <c r="W34" s="40" t="s">
        <v>177</v>
      </c>
      <c r="X34" s="40"/>
      <c r="Y34" s="40" t="s">
        <v>177</v>
      </c>
    </row>
    <row r="35" spans="1:25" x14ac:dyDescent="0.25">
      <c r="B35" s="3"/>
      <c r="C35" s="3"/>
      <c r="U35" s="36">
        <f>SUM(U5:U34)</f>
        <v>0</v>
      </c>
      <c r="V35" s="8"/>
      <c r="W35" s="37">
        <f>SUM(W5:W34)</f>
        <v>0</v>
      </c>
      <c r="Y35" s="37">
        <f>SUM(Y5:Y34)</f>
        <v>0</v>
      </c>
    </row>
    <row r="36" spans="1:25" x14ac:dyDescent="0.25">
      <c r="C36" s="3"/>
      <c r="D36" s="73" t="s">
        <v>178</v>
      </c>
      <c r="E36" s="74"/>
      <c r="F36" s="46">
        <f>U35</f>
        <v>0</v>
      </c>
    </row>
    <row r="37" spans="1:25" x14ac:dyDescent="0.25">
      <c r="D37" s="75" t="s">
        <v>179</v>
      </c>
      <c r="E37" s="76"/>
      <c r="F37" s="44">
        <f>F38-F36</f>
        <v>0</v>
      </c>
      <c r="W37" s="9"/>
      <c r="X37" s="9"/>
      <c r="Y37" s="9"/>
    </row>
    <row r="38" spans="1:25" x14ac:dyDescent="0.25">
      <c r="D38" s="77" t="s">
        <v>180</v>
      </c>
      <c r="E38" s="78"/>
      <c r="F38" s="45">
        <f>F36*1.2</f>
        <v>0</v>
      </c>
    </row>
    <row r="39" spans="1:25" x14ac:dyDescent="0.25">
      <c r="F39" s="35"/>
    </row>
    <row r="40" spans="1:25" x14ac:dyDescent="0.25">
      <c r="D40" s="73" t="s">
        <v>181</v>
      </c>
      <c r="E40" s="74"/>
      <c r="F40" s="43">
        <f>W35</f>
        <v>0</v>
      </c>
    </row>
    <row r="41" spans="1:25" x14ac:dyDescent="0.25">
      <c r="D41" s="75" t="s">
        <v>179</v>
      </c>
      <c r="E41" s="76"/>
      <c r="F41" s="44">
        <f>F42-F40</f>
        <v>0</v>
      </c>
    </row>
    <row r="42" spans="1:25" x14ac:dyDescent="0.25">
      <c r="D42" s="77" t="s">
        <v>183</v>
      </c>
      <c r="E42" s="78"/>
      <c r="F42" s="45">
        <f>F40*1.2</f>
        <v>0</v>
      </c>
    </row>
    <row r="43" spans="1:25" x14ac:dyDescent="0.25">
      <c r="F43" s="35"/>
    </row>
    <row r="44" spans="1:25" x14ac:dyDescent="0.25">
      <c r="D44" s="73" t="s">
        <v>182</v>
      </c>
      <c r="E44" s="74"/>
      <c r="F44" s="43">
        <f>Y35</f>
        <v>0</v>
      </c>
    </row>
    <row r="45" spans="1:25" x14ac:dyDescent="0.25">
      <c r="D45" s="75" t="s">
        <v>179</v>
      </c>
      <c r="E45" s="76"/>
      <c r="F45" s="44">
        <f>F46-F44</f>
        <v>0</v>
      </c>
    </row>
    <row r="46" spans="1:25" x14ac:dyDescent="0.25">
      <c r="D46" s="77" t="s">
        <v>184</v>
      </c>
      <c r="E46" s="78"/>
      <c r="F46" s="45">
        <f>F44*1.2</f>
        <v>0</v>
      </c>
    </row>
  </sheetData>
  <mergeCells count="9">
    <mergeCell ref="D44:E44"/>
    <mergeCell ref="D45:E45"/>
    <mergeCell ref="D46:E46"/>
    <mergeCell ref="D36:E36"/>
    <mergeCell ref="D37:E37"/>
    <mergeCell ref="D38:E38"/>
    <mergeCell ref="D40:E40"/>
    <mergeCell ref="D41:E41"/>
    <mergeCell ref="D42:E4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zoomScaleNormal="100" workbookViewId="0">
      <selection activeCell="G12" sqref="G12"/>
    </sheetView>
  </sheetViews>
  <sheetFormatPr baseColWidth="10" defaultRowHeight="15" x14ac:dyDescent="0.25"/>
  <cols>
    <col min="1" max="1" width="21.42578125" customWidth="1"/>
    <col min="2" max="2" width="17" customWidth="1"/>
    <col min="3" max="3" width="14.85546875" customWidth="1"/>
    <col min="4" max="4" width="14" style="14" customWidth="1"/>
    <col min="5" max="5" width="13.42578125" style="14" bestFit="1" customWidth="1"/>
    <col min="6" max="6" width="7.5703125" style="14" bestFit="1" customWidth="1"/>
    <col min="7" max="7" width="5.85546875" style="14" bestFit="1" customWidth="1"/>
    <col min="8" max="8" width="6.28515625" style="14" bestFit="1" customWidth="1"/>
    <col min="9" max="9" width="6.5703125" style="14" bestFit="1" customWidth="1"/>
    <col min="10" max="10" width="6.28515625" style="14" bestFit="1" customWidth="1"/>
    <col min="11" max="11" width="4.5703125" style="12" customWidth="1"/>
    <col min="12" max="13" width="7.7109375" style="14" bestFit="1" customWidth="1"/>
    <col min="14" max="14" width="8.85546875" style="14" bestFit="1" customWidth="1"/>
    <col min="15" max="15" width="7.7109375" bestFit="1" customWidth="1"/>
    <col min="16" max="16" width="8.28515625" bestFit="1" customWidth="1"/>
    <col min="17" max="17" width="6.5703125" bestFit="1" customWidth="1"/>
    <col min="18" max="18" width="8" bestFit="1" customWidth="1"/>
    <col min="19" max="19" width="6.7109375" bestFit="1" customWidth="1"/>
    <col min="20" max="20" width="8.28515625" bestFit="1" customWidth="1"/>
  </cols>
  <sheetData>
    <row r="2" spans="1:4" ht="18.75" x14ac:dyDescent="0.3">
      <c r="A2" s="82" t="s">
        <v>285</v>
      </c>
      <c r="B2" s="82"/>
      <c r="C2" s="82"/>
      <c r="D2" s="82"/>
    </row>
    <row r="4" spans="1:4" x14ac:dyDescent="0.25">
      <c r="A4" s="37"/>
      <c r="B4" s="37" t="s">
        <v>150</v>
      </c>
      <c r="C4" s="37" t="s">
        <v>166</v>
      </c>
      <c r="D4" s="79" t="s">
        <v>289</v>
      </c>
    </row>
    <row r="5" spans="1:4" x14ac:dyDescent="0.25">
      <c r="A5" s="37" t="s">
        <v>286</v>
      </c>
      <c r="B5" s="80">
        <f>Automatisme!F84</f>
        <v>0</v>
      </c>
      <c r="C5" s="80">
        <f>Automatisme!F88</f>
        <v>0</v>
      </c>
      <c r="D5" s="80">
        <f>B5+C5</f>
        <v>0</v>
      </c>
    </row>
    <row r="6" spans="1:4" x14ac:dyDescent="0.25">
      <c r="A6" s="37" t="s">
        <v>287</v>
      </c>
      <c r="B6" s="80">
        <f>Vidéo!G67</f>
        <v>0</v>
      </c>
      <c r="C6" s="80">
        <f>Vidéo!G71</f>
        <v>0</v>
      </c>
      <c r="D6" s="80">
        <f t="shared" ref="D6:D7" si="0">B6+C6</f>
        <v>0</v>
      </c>
    </row>
    <row r="7" spans="1:4" x14ac:dyDescent="0.25">
      <c r="A7" s="37" t="s">
        <v>288</v>
      </c>
      <c r="B7" s="80">
        <f>Audio!F40</f>
        <v>0</v>
      </c>
      <c r="C7" s="80">
        <f>Audio!F44</f>
        <v>0</v>
      </c>
      <c r="D7" s="80">
        <f t="shared" si="0"/>
        <v>0</v>
      </c>
    </row>
    <row r="8" spans="1:4" x14ac:dyDescent="0.25">
      <c r="A8" s="36" t="s">
        <v>290</v>
      </c>
      <c r="B8" s="81">
        <f>SUM(B5:B7)</f>
        <v>0</v>
      </c>
      <c r="C8" s="81">
        <f t="shared" ref="C8:D8" si="1">SUM(C5:C7)</f>
        <v>0</v>
      </c>
      <c r="D8" s="81">
        <f t="shared" si="1"/>
        <v>0</v>
      </c>
    </row>
    <row r="9" spans="1:4" x14ac:dyDescent="0.25">
      <c r="A9" s="36" t="s">
        <v>291</v>
      </c>
      <c r="B9" s="81">
        <f>B8*0.2</f>
        <v>0</v>
      </c>
      <c r="C9" s="81">
        <f t="shared" ref="C9:D9" si="2">C8*0.2</f>
        <v>0</v>
      </c>
      <c r="D9" s="81">
        <f t="shared" si="2"/>
        <v>0</v>
      </c>
    </row>
    <row r="10" spans="1:4" x14ac:dyDescent="0.25">
      <c r="A10" s="36" t="s">
        <v>292</v>
      </c>
      <c r="B10" s="81">
        <f>B8+B9</f>
        <v>0</v>
      </c>
      <c r="C10" s="81">
        <f t="shared" ref="C10:D10" si="3">C8+C9</f>
        <v>0</v>
      </c>
      <c r="D10" s="81">
        <f t="shared" si="3"/>
        <v>0</v>
      </c>
    </row>
  </sheetData>
  <mergeCells count="1">
    <mergeCell ref="A2:D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Automatisme</vt:lpstr>
      <vt:lpstr>Vidéo</vt:lpstr>
      <vt:lpstr>Audio</vt:lpstr>
      <vt:lpstr>Récapitulatif</vt:lpstr>
      <vt:lpstr>Audio!Zone_d_impression</vt:lpstr>
      <vt:lpstr>Automatisme!Zone_d_impression</vt:lpstr>
      <vt:lpstr>Vidéo!Zone_d_impression</vt:lpstr>
    </vt:vector>
  </TitlesOfParts>
  <Company>VNF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BONY Alain, VNF/DT Bassin de la Seine/USA/SMET/PMO</dc:creator>
  <cp:lastModifiedBy>sylvie.haddad</cp:lastModifiedBy>
  <cp:lastPrinted>2020-04-02T13:05:15Z</cp:lastPrinted>
  <dcterms:created xsi:type="dcterms:W3CDTF">2020-03-31T12:33:01Z</dcterms:created>
  <dcterms:modified xsi:type="dcterms:W3CDTF">2023-07-20T14:51:50Z</dcterms:modified>
</cp:coreProperties>
</file>